
<file path=[Content_Types].xml><?xml version="1.0" encoding="utf-8"?>
<Types xmlns="http://schemas.openxmlformats.org/package/2006/content-types">
  <Default Extension="vml" ContentType="application/vnd.openxmlformats-officedocument.vmlDrawing"/>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0320" tabRatio="929" activeTab="4"/>
  </bookViews>
  <sheets>
    <sheet name="Cover page" sheetId="4" r:id="rId1"/>
    <sheet name="Baseline Emission-PD" sheetId="1" r:id="rId2"/>
    <sheet name="Project Emission-PD" sheetId="2" r:id="rId3"/>
    <sheet name="Estimated Emission Reduction-PD" sheetId="3" r:id="rId4"/>
    <sheet name="Emission Reductions-MP1" sheetId="7" r:id="rId5"/>
    <sheet name="Monitored Value-MP1" sheetId="5" r:id="rId6"/>
    <sheet name="Sample" sheetId="8" r:id="rId7"/>
  </sheets>
  <definedNames>
    <definedName name="_Hlk116222866" localSheetId="0">'Cover page'!$A$33</definedName>
    <definedName name="_houq13783nr7" localSheetId="0">'Cover page'!#REF!</definedName>
    <definedName name="OLE_LINK19" localSheetId="0">'Cover page'!#REF!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cheng</author>
    <author>陈Tracy</author>
  </authors>
  <commentList>
    <comment ref="B3" authorId="0">
      <text>
        <r>
          <rPr>
            <b/>
            <sz val="9"/>
            <rFont val="宋体"/>
            <charset val="134"/>
          </rPr>
          <t>cheng:</t>
        </r>
        <r>
          <rPr>
            <sz val="9"/>
            <rFont val="宋体"/>
            <charset val="134"/>
          </rPr>
          <t xml:space="preserve">
Monitored value in 2023</t>
        </r>
      </text>
    </comment>
    <comment ref="C3" authorId="0">
      <text>
        <r>
          <rPr>
            <b/>
            <sz val="9"/>
            <rFont val="宋体"/>
            <charset val="134"/>
          </rPr>
          <t>cheng:</t>
        </r>
        <r>
          <rPr>
            <sz val="9"/>
            <rFont val="宋体"/>
            <charset val="134"/>
          </rPr>
          <t xml:space="preserve">
Corrected value deducted the maximum permission error in 2023</t>
        </r>
      </text>
    </comment>
    <comment ref="L3" authorId="0">
      <text>
        <r>
          <rPr>
            <b/>
            <sz val="9"/>
            <rFont val="宋体"/>
            <charset val="134"/>
          </rPr>
          <t>cheng:</t>
        </r>
        <r>
          <rPr>
            <sz val="9"/>
            <rFont val="宋体"/>
            <charset val="134"/>
          </rPr>
          <t xml:space="preserve">
Monitored value in 2024</t>
        </r>
      </text>
    </comment>
    <comment ref="M3" authorId="0">
      <text>
        <r>
          <rPr>
            <b/>
            <sz val="9"/>
            <rFont val="宋体"/>
            <charset val="134"/>
          </rPr>
          <t>cheng:</t>
        </r>
        <r>
          <rPr>
            <sz val="9"/>
            <rFont val="宋体"/>
            <charset val="134"/>
          </rPr>
          <t xml:space="preserve">
Corrected value deducted the maximum permission error in 2024</t>
        </r>
      </text>
    </comment>
    <comment ref="A7" authorId="1">
      <text>
        <r>
          <rPr>
            <b/>
            <sz val="9"/>
            <rFont val="宋体"/>
            <charset val="134"/>
          </rPr>
          <t>陈Tracy:</t>
        </r>
        <r>
          <rPr>
            <sz val="9"/>
            <rFont val="宋体"/>
            <charset val="134"/>
          </rPr>
          <t xml:space="preserve">
Sampling numbers is 300, the n=299, and the t is 1.653 accordingly,http://www.doc88.com/p-14665457719.html</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<sst xmlns="http://schemas.openxmlformats.org/spreadsheetml/2006/main" count="487" uniqueCount="258">
  <si>
    <t>Project Information</t>
  </si>
  <si>
    <t xml:space="preserve">Project Name </t>
  </si>
  <si>
    <t xml:space="preserve">Henan Zhumadian Youran Xiping Dairy Farm Biogas Utilization Project </t>
  </si>
  <si>
    <t>Project ID</t>
  </si>
  <si>
    <t>VCS5366</t>
  </si>
  <si>
    <t>Project Location</t>
  </si>
  <si>
    <t>Hongcunpu Village, Leizu Town, Xiping County, Zhumadian City, Henan Province, P.R China</t>
  </si>
  <si>
    <t>Project Owner</t>
  </si>
  <si>
    <t>Zhumadian Youran Animal Husbandry Co., Ltd.</t>
  </si>
  <si>
    <t xml:space="preserve"> Crediting Period </t>
  </si>
  <si>
    <t>15-Apr-2023 to 14-Apr-2033</t>
  </si>
  <si>
    <t>1st monitoring period</t>
  </si>
  <si>
    <t>15-Apr-2023 to 31-Dec-2024</t>
  </si>
  <si>
    <t>Version</t>
  </si>
  <si>
    <t>V4.0</t>
  </si>
  <si>
    <t>Date</t>
  </si>
  <si>
    <t>1. Baseline Emission</t>
  </si>
  <si>
    <t>Baseline emissions from the manure treatment processes in year y</t>
  </si>
  <si>
    <t xml:space="preserve">Parameter </t>
  </si>
  <si>
    <t>Unit</t>
  </si>
  <si>
    <t>Value</t>
  </si>
  <si>
    <t>Source</t>
  </si>
  <si>
    <r>
      <rPr>
        <sz val="11"/>
        <color theme="1"/>
        <rFont val="Franklin Gothic Book"/>
        <charset val="134"/>
      </rPr>
      <t>GWP</t>
    </r>
    <r>
      <rPr>
        <vertAlign val="subscript"/>
        <sz val="11"/>
        <color theme="1"/>
        <rFont val="Franklin Gothic Book"/>
        <charset val="134"/>
      </rPr>
      <t>CH4</t>
    </r>
  </si>
  <si>
    <r>
      <rPr>
        <sz val="11"/>
        <color theme="1"/>
        <rFont val="Franklin Gothic Book"/>
        <charset val="134"/>
      </rPr>
      <t>tCO</t>
    </r>
    <r>
      <rPr>
        <vertAlign val="subscript"/>
        <sz val="11"/>
        <color theme="1"/>
        <rFont val="Franklin Gothic Book"/>
        <charset val="134"/>
      </rPr>
      <t>2</t>
    </r>
    <r>
      <rPr>
        <sz val="11"/>
        <color theme="1"/>
        <rFont val="Franklin Gothic Book"/>
        <charset val="134"/>
      </rPr>
      <t>e/tCH</t>
    </r>
    <r>
      <rPr>
        <vertAlign val="subscript"/>
        <sz val="11"/>
        <color theme="1"/>
        <rFont val="Franklin Gothic Book"/>
        <charset val="134"/>
      </rPr>
      <t>4</t>
    </r>
  </si>
  <si>
    <t>IPCC Fifth Assessment Report (AR5)</t>
  </si>
  <si>
    <r>
      <rPr>
        <sz val="11"/>
        <color theme="1"/>
        <rFont val="Franklin Gothic Book"/>
        <charset val="134"/>
      </rPr>
      <t>D</t>
    </r>
    <r>
      <rPr>
        <vertAlign val="subscript"/>
        <sz val="11"/>
        <color theme="1"/>
        <rFont val="Franklin Gothic Book"/>
        <charset val="134"/>
      </rPr>
      <t>CH4</t>
    </r>
  </si>
  <si>
    <r>
      <rPr>
        <sz val="11"/>
        <color theme="1"/>
        <rFont val="Franklin Gothic Book"/>
        <charset val="134"/>
      </rPr>
      <t>t/m</t>
    </r>
    <r>
      <rPr>
        <vertAlign val="superscript"/>
        <sz val="11"/>
        <color theme="1"/>
        <rFont val="Franklin Gothic Book"/>
        <charset val="134"/>
      </rPr>
      <t>3</t>
    </r>
  </si>
  <si>
    <t>AMS-III.D (Version 21.0)</t>
  </si>
  <si>
    <r>
      <rPr>
        <sz val="11"/>
        <color theme="1"/>
        <rFont val="Franklin Gothic Book"/>
        <charset val="134"/>
      </rPr>
      <t>UF</t>
    </r>
    <r>
      <rPr>
        <vertAlign val="subscript"/>
        <sz val="11"/>
        <color theme="1"/>
        <rFont val="Franklin Gothic Book"/>
        <charset val="134"/>
      </rPr>
      <t>b</t>
    </r>
  </si>
  <si>
    <t>-</t>
  </si>
  <si>
    <r>
      <rPr>
        <sz val="11"/>
        <color theme="1"/>
        <rFont val="Franklin Gothic Book"/>
        <charset val="134"/>
      </rPr>
      <t>MCF</t>
    </r>
    <r>
      <rPr>
        <vertAlign val="subscript"/>
        <sz val="11"/>
        <color theme="1"/>
        <rFont val="Franklin Gothic Book"/>
        <charset val="134"/>
      </rPr>
      <t>j</t>
    </r>
  </si>
  <si>
    <t>2019 Refinement to the 2006 IPCC Guidelines for National Greenhouse Gas Inventories(table 10.17, volume 4 Chapter 10)</t>
  </si>
  <si>
    <r>
      <rPr>
        <sz val="11"/>
        <color theme="1"/>
        <rFont val="Franklin Gothic Book"/>
        <charset val="134"/>
      </rPr>
      <t>B</t>
    </r>
    <r>
      <rPr>
        <vertAlign val="subscript"/>
        <sz val="11"/>
        <color theme="1"/>
        <rFont val="Franklin Gothic Book"/>
        <charset val="134"/>
      </rPr>
      <t>o,LT</t>
    </r>
  </si>
  <si>
    <r>
      <rPr>
        <sz val="11"/>
        <color theme="1"/>
        <rFont val="Franklin Gothic Book"/>
        <charset val="134"/>
      </rPr>
      <t>m</t>
    </r>
    <r>
      <rPr>
        <vertAlign val="superscript"/>
        <sz val="11"/>
        <color theme="1"/>
        <rFont val="Franklin Gothic Book"/>
        <charset val="134"/>
      </rPr>
      <t>3</t>
    </r>
    <r>
      <rPr>
        <sz val="11"/>
        <color theme="1"/>
        <rFont val="Franklin Gothic Book"/>
        <charset val="134"/>
      </rPr>
      <t>CH</t>
    </r>
    <r>
      <rPr>
        <vertAlign val="subscript"/>
        <sz val="11"/>
        <color theme="1"/>
        <rFont val="Franklin Gothic Book"/>
        <charset val="134"/>
      </rPr>
      <t>4</t>
    </r>
    <r>
      <rPr>
        <sz val="11"/>
        <color theme="1"/>
        <rFont val="Franklin Gothic Book"/>
        <charset val="134"/>
      </rPr>
      <t>/kg-dm</t>
    </r>
  </si>
  <si>
    <t>2019 Refinement to the 2006 IPCC Guidelines for National Greenhouse Gas Inventories (table 10.16,volume 4 Chapter 10)</t>
  </si>
  <si>
    <r>
      <rPr>
        <sz val="11"/>
        <color theme="1"/>
        <rFont val="Franklin Gothic Book"/>
        <charset val="134"/>
      </rPr>
      <t>N</t>
    </r>
    <r>
      <rPr>
        <vertAlign val="subscript"/>
        <sz val="11"/>
        <color theme="1"/>
        <rFont val="Franklin Gothic Book"/>
        <charset val="134"/>
      </rPr>
      <t>LT,y</t>
    </r>
  </si>
  <si>
    <t>numbers (hd)</t>
  </si>
  <si>
    <t xml:space="preserve">Calculated </t>
  </si>
  <si>
    <r>
      <rPr>
        <sz val="11"/>
        <color theme="1"/>
        <rFont val="Franklin Gothic Book"/>
        <charset val="134"/>
      </rPr>
      <t>VS</t>
    </r>
    <r>
      <rPr>
        <vertAlign val="subscript"/>
        <sz val="11"/>
        <color theme="1"/>
        <rFont val="Franklin Gothic Book"/>
        <charset val="134"/>
      </rPr>
      <t>rate</t>
    </r>
  </si>
  <si>
    <t>kg-VS/1000kg-mass/day(dry basis)</t>
  </si>
  <si>
    <t>2019 Refinement to 2006 IPCC Guidelines for National Greenhouse Gas Inventories (table 10.13A,volume 4, chapter 10)</t>
  </si>
  <si>
    <r>
      <rPr>
        <sz val="11"/>
        <color theme="1"/>
        <rFont val="Franklin Gothic Book"/>
        <charset val="134"/>
      </rPr>
      <t>VS</t>
    </r>
    <r>
      <rPr>
        <vertAlign val="subscript"/>
        <sz val="11"/>
        <color theme="1"/>
        <rFont val="Franklin Gothic Book"/>
        <charset val="134"/>
      </rPr>
      <t>LT,y</t>
    </r>
  </si>
  <si>
    <t>kg-dm/animal/year(dry basis)</t>
  </si>
  <si>
    <r>
      <rPr>
        <sz val="11"/>
        <color theme="1"/>
        <rFont val="Franklin Gothic Book"/>
        <charset val="134"/>
      </rPr>
      <t>MS%</t>
    </r>
    <r>
      <rPr>
        <vertAlign val="subscript"/>
        <sz val="11"/>
        <color theme="1"/>
        <rFont val="Franklin Gothic Book"/>
        <charset val="134"/>
      </rPr>
      <t>Bl,j</t>
    </r>
  </si>
  <si>
    <t>FSR</t>
  </si>
  <si>
    <r>
      <rPr>
        <sz val="11"/>
        <color theme="1"/>
        <rFont val="Franklin Gothic Book"/>
        <charset val="134"/>
      </rPr>
      <t>CO</t>
    </r>
    <r>
      <rPr>
        <vertAlign val="subscript"/>
        <sz val="11"/>
        <color theme="1"/>
        <rFont val="Franklin Gothic Book"/>
        <charset val="134"/>
      </rPr>
      <t>2</t>
    </r>
    <r>
      <rPr>
        <sz val="11"/>
        <color theme="1"/>
        <rFont val="Franklin Gothic Book"/>
        <charset val="134"/>
      </rPr>
      <t xml:space="preserve"> emission </t>
    </r>
  </si>
  <si>
    <r>
      <rPr>
        <sz val="11"/>
        <color theme="1"/>
        <rFont val="Franklin Gothic Book"/>
        <charset val="134"/>
      </rPr>
      <t>tCO</t>
    </r>
    <r>
      <rPr>
        <vertAlign val="subscript"/>
        <sz val="11"/>
        <color theme="1"/>
        <rFont val="Franklin Gothic Book"/>
        <charset val="134"/>
      </rPr>
      <t>2</t>
    </r>
    <r>
      <rPr>
        <sz val="11"/>
        <color theme="1"/>
        <rFont val="Franklin Gothic Book"/>
        <charset val="134"/>
      </rPr>
      <t>e</t>
    </r>
  </si>
  <si>
    <r>
      <rPr>
        <sz val="11"/>
        <color theme="1"/>
        <rFont val="Franklin Gothic Book"/>
        <charset val="134"/>
      </rPr>
      <t>N</t>
    </r>
    <r>
      <rPr>
        <vertAlign val="subscript"/>
        <sz val="11"/>
        <color theme="1"/>
        <rFont val="Franklin Gothic Book"/>
        <charset val="134"/>
      </rPr>
      <t>da,y</t>
    </r>
  </si>
  <si>
    <t>numbers (days)</t>
  </si>
  <si>
    <r>
      <rPr>
        <sz val="11"/>
        <color theme="1"/>
        <rFont val="Franklin Gothic Book"/>
        <charset val="134"/>
      </rPr>
      <t>N</t>
    </r>
    <r>
      <rPr>
        <vertAlign val="subscript"/>
        <sz val="11"/>
        <color theme="1"/>
        <rFont val="Franklin Gothic Book"/>
        <charset val="134"/>
      </rPr>
      <t>p,y</t>
    </r>
  </si>
  <si>
    <t xml:space="preserve">Baseline emission </t>
  </si>
  <si>
    <t>Project Emission</t>
  </si>
  <si>
    <r>
      <rPr>
        <b/>
        <sz val="11"/>
        <color theme="1"/>
        <rFont val="Franklin Gothic Book"/>
        <charset val="134"/>
      </rPr>
      <t>1.Physical leakage of biogas (PE</t>
    </r>
    <r>
      <rPr>
        <b/>
        <vertAlign val="subscript"/>
        <sz val="11"/>
        <color theme="1"/>
        <rFont val="Franklin Gothic Book"/>
        <charset val="134"/>
      </rPr>
      <t>PL,y</t>
    </r>
    <r>
      <rPr>
        <b/>
        <sz val="11"/>
        <color theme="1"/>
        <rFont val="Franklin Gothic Book"/>
        <charset val="134"/>
      </rPr>
      <t>)</t>
    </r>
  </si>
  <si>
    <t>numbers(hd)</t>
  </si>
  <si>
    <r>
      <rPr>
        <sz val="11"/>
        <color theme="1"/>
        <rFont val="Franklin Gothic Book"/>
        <charset val="134"/>
      </rPr>
      <t>MS%</t>
    </r>
    <r>
      <rPr>
        <vertAlign val="subscript"/>
        <sz val="11"/>
        <color theme="1"/>
        <rFont val="Franklin Gothic Book"/>
        <charset val="134"/>
      </rPr>
      <t>l,j</t>
    </r>
  </si>
  <si>
    <r>
      <rPr>
        <sz val="11"/>
        <color theme="1"/>
        <rFont val="Franklin Gothic Book"/>
        <charset val="134"/>
      </rPr>
      <t>PE</t>
    </r>
    <r>
      <rPr>
        <vertAlign val="subscript"/>
        <sz val="11"/>
        <color theme="1"/>
        <rFont val="Franklin Gothic Book"/>
        <charset val="134"/>
      </rPr>
      <t>PL,y</t>
    </r>
  </si>
  <si>
    <r>
      <rPr>
        <b/>
        <sz val="11"/>
        <rFont val="Arial"/>
        <charset val="134"/>
      </rPr>
      <t>2)  	Emissions from flaring or combustion of the gas stream    PE</t>
    </r>
    <r>
      <rPr>
        <b/>
        <vertAlign val="subscript"/>
        <sz val="11"/>
        <rFont val="Arial"/>
        <charset val="134"/>
      </rPr>
      <t>flare,y</t>
    </r>
  </si>
  <si>
    <t>Parameter</t>
  </si>
  <si>
    <r>
      <rPr>
        <b/>
        <sz val="11"/>
        <color theme="1"/>
        <rFont val="Arial"/>
        <charset val="134"/>
      </rPr>
      <t>GWP</t>
    </r>
    <r>
      <rPr>
        <b/>
        <vertAlign val="subscript"/>
        <sz val="11"/>
        <color theme="1"/>
        <rFont val="Arial"/>
        <charset val="134"/>
      </rPr>
      <t>CH4</t>
    </r>
  </si>
  <si>
    <r>
      <rPr>
        <sz val="11"/>
        <color theme="1"/>
        <rFont val="Arial"/>
        <charset val="134"/>
      </rPr>
      <t>tCO</t>
    </r>
    <r>
      <rPr>
        <vertAlign val="subscript"/>
        <sz val="11"/>
        <color theme="1"/>
        <rFont val="Arial"/>
        <charset val="134"/>
      </rPr>
      <t>2</t>
    </r>
    <r>
      <rPr>
        <sz val="11"/>
        <color theme="1"/>
        <rFont val="Arial"/>
        <charset val="134"/>
      </rPr>
      <t>e/tCH</t>
    </r>
    <r>
      <rPr>
        <vertAlign val="subscript"/>
        <sz val="11"/>
        <color theme="1"/>
        <rFont val="Arial"/>
        <charset val="134"/>
      </rPr>
      <t>4</t>
    </r>
  </si>
  <si>
    <r>
      <rPr>
        <b/>
        <sz val="11"/>
        <color theme="1"/>
        <rFont val="Arial"/>
        <charset val="134"/>
      </rPr>
      <t>D</t>
    </r>
    <r>
      <rPr>
        <b/>
        <vertAlign val="subscript"/>
        <sz val="11"/>
        <color theme="1"/>
        <rFont val="Arial"/>
        <charset val="134"/>
      </rPr>
      <t>CH4</t>
    </r>
  </si>
  <si>
    <r>
      <rPr>
        <sz val="11"/>
        <color rgb="FF333333"/>
        <rFont val="Calibri"/>
        <charset val="134"/>
      </rPr>
      <t>tCH</t>
    </r>
    <r>
      <rPr>
        <vertAlign val="subscript"/>
        <sz val="11"/>
        <color rgb="FF333333"/>
        <rFont val="Calibri"/>
        <charset val="134"/>
      </rPr>
      <t>4</t>
    </r>
    <r>
      <rPr>
        <sz val="11"/>
        <color rgb="FF333333"/>
        <rFont val="Calibri"/>
        <charset val="134"/>
      </rPr>
      <t>/Nm</t>
    </r>
    <r>
      <rPr>
        <vertAlign val="superscript"/>
        <sz val="11"/>
        <color rgb="FF333333"/>
        <rFont val="Calibri"/>
        <charset val="134"/>
      </rPr>
      <t>3</t>
    </r>
    <r>
      <rPr>
        <sz val="11"/>
        <color rgb="FF333333"/>
        <rFont val="Calibri"/>
        <charset val="134"/>
      </rPr>
      <t>CH</t>
    </r>
    <r>
      <rPr>
        <vertAlign val="subscript"/>
        <sz val="11"/>
        <color rgb="FF333333"/>
        <rFont val="Calibri"/>
        <charset val="134"/>
      </rPr>
      <t>4</t>
    </r>
  </si>
  <si>
    <r>
      <rPr>
        <b/>
        <sz val="11"/>
        <color theme="1"/>
        <rFont val="Arial"/>
        <charset val="134"/>
      </rPr>
      <t>F</t>
    </r>
    <r>
      <rPr>
        <b/>
        <vertAlign val="subscript"/>
        <sz val="11"/>
        <color theme="1"/>
        <rFont val="Arial"/>
        <charset val="134"/>
      </rPr>
      <t>CH4,RG,m</t>
    </r>
    <r>
      <rPr>
        <b/>
        <sz val="11"/>
        <color theme="1"/>
        <rFont val="Arial"/>
        <charset val="134"/>
      </rPr>
      <t>=BG</t>
    </r>
    <r>
      <rPr>
        <b/>
        <vertAlign val="subscript"/>
        <sz val="11"/>
        <color theme="1"/>
        <rFont val="Arial"/>
        <charset val="134"/>
      </rPr>
      <t>flare,y</t>
    </r>
  </si>
  <si>
    <r>
      <rPr>
        <sz val="11"/>
        <color theme="1"/>
        <rFont val="Arial"/>
        <charset val="134"/>
      </rPr>
      <t>m</t>
    </r>
    <r>
      <rPr>
        <vertAlign val="superscript"/>
        <sz val="11"/>
        <color theme="1"/>
        <rFont val="Arial"/>
        <charset val="134"/>
      </rPr>
      <t>3</t>
    </r>
  </si>
  <si>
    <r>
      <rPr>
        <b/>
        <sz val="11"/>
        <color theme="1"/>
        <rFont val="Arial"/>
        <charset val="134"/>
      </rPr>
      <t>f</t>
    </r>
    <r>
      <rPr>
        <b/>
        <vertAlign val="subscript"/>
        <sz val="11"/>
        <color theme="1"/>
        <rFont val="Arial"/>
        <charset val="134"/>
      </rPr>
      <t>CH4,default</t>
    </r>
  </si>
  <si>
    <r>
      <rPr>
        <sz val="11"/>
        <color theme="1"/>
        <rFont val="Franklin Gothic Book"/>
        <charset val="134"/>
      </rPr>
      <t>m</t>
    </r>
    <r>
      <rPr>
        <vertAlign val="superscript"/>
        <sz val="11"/>
        <color theme="1"/>
        <rFont val="Franklin Gothic Book"/>
        <charset val="134"/>
      </rPr>
      <t>3</t>
    </r>
    <r>
      <rPr>
        <sz val="11"/>
        <color theme="1"/>
        <rFont val="Franklin Gothic Book"/>
        <charset val="134"/>
      </rPr>
      <t xml:space="preserve"> CH</t>
    </r>
    <r>
      <rPr>
        <vertAlign val="subscript"/>
        <sz val="11"/>
        <color theme="1"/>
        <rFont val="Franklin Gothic Book"/>
        <charset val="134"/>
      </rPr>
      <t>4</t>
    </r>
    <r>
      <rPr>
        <sz val="11"/>
        <color theme="1"/>
        <rFont val="Franklin Gothic Book"/>
        <charset val="134"/>
      </rPr>
      <t>/m</t>
    </r>
    <r>
      <rPr>
        <vertAlign val="superscript"/>
        <sz val="11"/>
        <color theme="1"/>
        <rFont val="Franklin Gothic Book"/>
        <charset val="134"/>
      </rPr>
      <t>3</t>
    </r>
    <r>
      <rPr>
        <sz val="11"/>
        <color theme="1"/>
        <rFont val="Franklin Gothic Book"/>
        <charset val="134"/>
      </rPr>
      <t xml:space="preserve"> biogas</t>
    </r>
  </si>
  <si>
    <t>Tool 14: Project and leakage emissions from anaerobic digesters (Version03.0)</t>
  </si>
  <si>
    <r>
      <rPr>
        <b/>
        <sz val="11"/>
        <color theme="1"/>
        <rFont val="Arial"/>
        <charset val="134"/>
      </rPr>
      <t>η</t>
    </r>
    <r>
      <rPr>
        <b/>
        <vertAlign val="subscript"/>
        <sz val="11"/>
        <color theme="1"/>
        <rFont val="Arial"/>
        <charset val="134"/>
      </rPr>
      <t>flare,m</t>
    </r>
  </si>
  <si>
    <t>%</t>
  </si>
  <si>
    <t>Tool 06 “project emission from flaring” (Version 04.0)</t>
  </si>
  <si>
    <r>
      <rPr>
        <b/>
        <sz val="11"/>
        <rFont val="Arial"/>
        <charset val="134"/>
      </rPr>
      <t>PE</t>
    </r>
    <r>
      <rPr>
        <b/>
        <vertAlign val="subscript"/>
        <sz val="11"/>
        <rFont val="Arial"/>
        <charset val="134"/>
      </rPr>
      <t>flare,y</t>
    </r>
  </si>
  <si>
    <r>
      <rPr>
        <b/>
        <sz val="11"/>
        <rFont val="Arial"/>
        <charset val="134"/>
      </rPr>
      <t>3)  CO</t>
    </r>
    <r>
      <rPr>
        <b/>
        <vertAlign val="subscript"/>
        <sz val="11"/>
        <rFont val="Arial"/>
        <charset val="134"/>
      </rPr>
      <t>2</t>
    </r>
    <r>
      <rPr>
        <b/>
        <sz val="11"/>
        <rFont val="Arial"/>
        <charset val="134"/>
      </rPr>
      <t xml:space="preserve"> emissions from use of electricity for the operation of all the installed facilities (PE</t>
    </r>
    <r>
      <rPr>
        <b/>
        <vertAlign val="subscript"/>
        <sz val="11"/>
        <rFont val="Arial"/>
        <charset val="134"/>
      </rPr>
      <t>power,y</t>
    </r>
    <r>
      <rPr>
        <b/>
        <sz val="11"/>
        <rFont val="Arial"/>
        <charset val="134"/>
      </rPr>
      <t>)</t>
    </r>
  </si>
  <si>
    <t xml:space="preserve"> Value </t>
  </si>
  <si>
    <r>
      <rPr>
        <i/>
        <sz val="11"/>
        <rFont val="Franklin Gothic Book"/>
        <charset val="134"/>
      </rPr>
      <t>Q</t>
    </r>
    <r>
      <rPr>
        <i/>
        <vertAlign val="subscript"/>
        <sz val="11"/>
        <rFont val="Franklin Gothic Book"/>
        <charset val="134"/>
      </rPr>
      <t>CH4,y</t>
    </r>
  </si>
  <si>
    <r>
      <rPr>
        <sz val="11"/>
        <color theme="1"/>
        <rFont val="Franklin Gothic Book"/>
        <charset val="134"/>
      </rPr>
      <t>t CH</t>
    </r>
    <r>
      <rPr>
        <vertAlign val="subscript"/>
        <sz val="11"/>
        <color theme="1"/>
        <rFont val="Franklin Gothic Book"/>
        <charset val="134"/>
      </rPr>
      <t>4</t>
    </r>
  </si>
  <si>
    <r>
      <rPr>
        <i/>
        <sz val="11"/>
        <rFont val="Franklin Gothic Book"/>
        <charset val="134"/>
      </rPr>
      <t>EF</t>
    </r>
    <r>
      <rPr>
        <i/>
        <vertAlign val="subscript"/>
        <sz val="11"/>
        <rFont val="Franklin Gothic Book"/>
        <charset val="134"/>
      </rPr>
      <t>EL,default</t>
    </r>
  </si>
  <si>
    <r>
      <rPr>
        <sz val="11"/>
        <color theme="1"/>
        <rFont val="Franklin Gothic Book"/>
        <charset val="134"/>
      </rPr>
      <t>t CO</t>
    </r>
    <r>
      <rPr>
        <vertAlign val="subscript"/>
        <sz val="11"/>
        <color theme="1"/>
        <rFont val="Franklin Gothic Book"/>
        <charset val="134"/>
      </rPr>
      <t>2</t>
    </r>
    <r>
      <rPr>
        <sz val="11"/>
        <color theme="1"/>
        <rFont val="Franklin Gothic Book"/>
        <charset val="134"/>
      </rPr>
      <t>/MWh</t>
    </r>
  </si>
  <si>
    <r>
      <rPr>
        <i/>
        <sz val="11"/>
        <rFont val="Franklin Gothic Book"/>
        <charset val="134"/>
      </rPr>
      <t>F</t>
    </r>
    <r>
      <rPr>
        <i/>
        <vertAlign val="subscript"/>
        <sz val="11"/>
        <rFont val="Franklin Gothic Book"/>
        <charset val="134"/>
      </rPr>
      <t>EC,default</t>
    </r>
  </si>
  <si>
    <r>
      <rPr>
        <sz val="11"/>
        <color theme="1"/>
        <rFont val="Franklin Gothic Book"/>
        <charset val="134"/>
      </rPr>
      <t>MWh/t CH</t>
    </r>
    <r>
      <rPr>
        <vertAlign val="subscript"/>
        <sz val="11"/>
        <rFont val="Franklin Gothic Book"/>
        <charset val="134"/>
      </rPr>
      <t>4</t>
    </r>
  </si>
  <si>
    <r>
      <rPr>
        <b/>
        <sz val="11"/>
        <rFont val="Arial"/>
        <charset val="134"/>
      </rPr>
      <t>PE</t>
    </r>
    <r>
      <rPr>
        <b/>
        <vertAlign val="subscript"/>
        <sz val="11"/>
        <rFont val="Arial"/>
        <charset val="134"/>
      </rPr>
      <t>EC,y</t>
    </r>
  </si>
  <si>
    <r>
      <rPr>
        <b/>
        <sz val="11"/>
        <rFont val="Arial"/>
        <charset val="134"/>
      </rPr>
      <t>PE</t>
    </r>
    <r>
      <rPr>
        <b/>
        <vertAlign val="subscript"/>
        <sz val="11"/>
        <rFont val="Arial"/>
        <charset val="134"/>
      </rPr>
      <t>FC,y</t>
    </r>
  </si>
  <si>
    <r>
      <rPr>
        <b/>
        <sz val="11"/>
        <rFont val="Arial"/>
        <charset val="134"/>
      </rPr>
      <t>PE</t>
    </r>
    <r>
      <rPr>
        <b/>
        <vertAlign val="subscript"/>
        <sz val="11"/>
        <rFont val="Arial"/>
        <charset val="134"/>
      </rPr>
      <t>power,y</t>
    </r>
  </si>
  <si>
    <r>
      <rPr>
        <i/>
        <sz val="11"/>
        <rFont val="Franklin Gothic Book"/>
        <charset val="134"/>
      </rPr>
      <t>Q</t>
    </r>
    <r>
      <rPr>
        <i/>
        <vertAlign val="subscript"/>
        <sz val="11"/>
        <rFont val="Franklin Gothic Book"/>
        <charset val="134"/>
      </rPr>
      <t>biogas,y</t>
    </r>
  </si>
  <si>
    <r>
      <rPr>
        <sz val="11"/>
        <color theme="1"/>
        <rFont val="Franklin Gothic Book"/>
        <charset val="134"/>
      </rPr>
      <t>m</t>
    </r>
    <r>
      <rPr>
        <vertAlign val="superscript"/>
        <sz val="11"/>
        <color theme="1"/>
        <rFont val="Franklin Gothic Book"/>
        <charset val="134"/>
      </rPr>
      <t>3</t>
    </r>
  </si>
  <si>
    <r>
      <rPr>
        <i/>
        <sz val="11"/>
        <rFont val="Franklin Gothic Book"/>
        <charset val="134"/>
      </rPr>
      <t>f</t>
    </r>
    <r>
      <rPr>
        <i/>
        <vertAlign val="subscript"/>
        <sz val="11"/>
        <rFont val="Franklin Gothic Book"/>
        <charset val="134"/>
      </rPr>
      <t>CH4,default</t>
    </r>
  </si>
  <si>
    <r>
      <rPr>
        <i/>
        <sz val="11"/>
        <rFont val="Franklin Gothic Book"/>
        <charset val="134"/>
      </rPr>
      <t>ρ</t>
    </r>
    <r>
      <rPr>
        <i/>
        <vertAlign val="subscript"/>
        <sz val="11"/>
        <rFont val="Franklin Gothic Book"/>
        <charset val="134"/>
      </rPr>
      <t>CH4</t>
    </r>
  </si>
  <si>
    <r>
      <rPr>
        <sz val="11"/>
        <color theme="1"/>
        <rFont val="Franklin Gothic Book"/>
        <charset val="134"/>
      </rPr>
      <t>t CH</t>
    </r>
    <r>
      <rPr>
        <vertAlign val="subscript"/>
        <sz val="11"/>
        <color theme="1"/>
        <rFont val="Franklin Gothic Book"/>
        <charset val="134"/>
      </rPr>
      <t>4</t>
    </r>
    <r>
      <rPr>
        <sz val="11"/>
        <color theme="1"/>
        <rFont val="Franklin Gothic Book"/>
        <charset val="134"/>
      </rPr>
      <t>/m</t>
    </r>
    <r>
      <rPr>
        <vertAlign val="superscript"/>
        <sz val="11"/>
        <color theme="1"/>
        <rFont val="Franklin Gothic Book"/>
        <charset val="134"/>
      </rPr>
      <t>3</t>
    </r>
    <r>
      <rPr>
        <sz val="11"/>
        <color theme="1"/>
        <rFont val="Franklin Gothic Book"/>
        <charset val="134"/>
      </rPr>
      <t xml:space="preserve"> CH</t>
    </r>
    <r>
      <rPr>
        <vertAlign val="subscript"/>
        <sz val="11"/>
        <color theme="1"/>
        <rFont val="Franklin Gothic Book"/>
        <charset val="134"/>
      </rPr>
      <t>4</t>
    </r>
  </si>
  <si>
    <r>
      <rPr>
        <b/>
        <sz val="11"/>
        <rFont val="Arial"/>
        <charset val="134"/>
      </rPr>
      <t>4)   	CO</t>
    </r>
    <r>
      <rPr>
        <b/>
        <vertAlign val="subscript"/>
        <sz val="11"/>
        <rFont val="Arial"/>
        <charset val="134"/>
      </rPr>
      <t>2</t>
    </r>
    <r>
      <rPr>
        <b/>
        <sz val="11"/>
        <rFont val="Arial"/>
        <charset val="134"/>
      </rPr>
      <t xml:space="preserve"> emissions from incremental transportation distances: </t>
    </r>
    <r>
      <rPr>
        <b/>
        <i/>
        <sz val="11"/>
        <rFont val="Arial"/>
        <charset val="134"/>
      </rPr>
      <t>PE</t>
    </r>
    <r>
      <rPr>
        <i/>
        <sz val="11"/>
        <rFont val="Arial"/>
        <charset val="134"/>
      </rPr>
      <t>transp,y</t>
    </r>
    <r>
      <rPr>
        <sz val="11"/>
        <rFont val="Arial"/>
        <charset val="134"/>
      </rPr>
      <t>=0</t>
    </r>
  </si>
  <si>
    <r>
      <rPr>
        <b/>
        <sz val="11"/>
        <rFont val="Arial"/>
        <charset val="134"/>
      </rPr>
      <t>5)  Emissions from the storage of manure  PE</t>
    </r>
    <r>
      <rPr>
        <b/>
        <vertAlign val="subscript"/>
        <sz val="11"/>
        <rFont val="Arial"/>
        <charset val="134"/>
      </rPr>
      <t>storage,y=0</t>
    </r>
  </si>
  <si>
    <r>
      <rPr>
        <sz val="11"/>
        <color theme="1"/>
        <rFont val="Franklin Gothic Book"/>
        <charset val="134"/>
      </rPr>
      <t>PE</t>
    </r>
    <r>
      <rPr>
        <vertAlign val="subscript"/>
        <sz val="11"/>
        <color theme="1"/>
        <rFont val="Franklin Gothic Book"/>
        <charset val="134"/>
      </rPr>
      <t>y</t>
    </r>
  </si>
  <si>
    <t>Period</t>
  </si>
  <si>
    <r>
      <rPr>
        <sz val="11"/>
        <color theme="1"/>
        <rFont val="Franklin Gothic Book"/>
        <charset val="134"/>
      </rPr>
      <t>BE</t>
    </r>
    <r>
      <rPr>
        <vertAlign val="subscript"/>
        <sz val="11"/>
        <color theme="1"/>
        <rFont val="Franklin Gothic Book"/>
        <charset val="134"/>
      </rPr>
      <t>y</t>
    </r>
  </si>
  <si>
    <r>
      <rPr>
        <sz val="11"/>
        <color theme="1"/>
        <rFont val="Franklin Gothic Book"/>
        <charset val="134"/>
      </rPr>
      <t>LE</t>
    </r>
    <r>
      <rPr>
        <vertAlign val="subscript"/>
        <sz val="11"/>
        <color theme="1"/>
        <rFont val="Franklin Gothic Book"/>
        <charset val="134"/>
      </rPr>
      <t>y</t>
    </r>
  </si>
  <si>
    <t>ER</t>
  </si>
  <si>
    <t>from</t>
  </si>
  <si>
    <t>to</t>
  </si>
  <si>
    <t>Total</t>
  </si>
  <si>
    <t>Average</t>
  </si>
  <si>
    <r>
      <rPr>
        <b/>
        <sz val="11"/>
        <color theme="1"/>
        <rFont val="Calibri"/>
        <charset val="134"/>
      </rPr>
      <t>1. Baseline emissions from the manure treatment processes in year y (BE</t>
    </r>
    <r>
      <rPr>
        <b/>
        <vertAlign val="subscript"/>
        <sz val="11"/>
        <color theme="1"/>
        <rFont val="Calibri"/>
        <charset val="134"/>
      </rPr>
      <t>y</t>
    </r>
    <r>
      <rPr>
        <b/>
        <sz val="11"/>
        <color theme="1"/>
        <rFont val="Calibri"/>
        <charset val="134"/>
      </rPr>
      <t>)</t>
    </r>
  </si>
  <si>
    <t>Data source</t>
  </si>
  <si>
    <t>15-Apr-2023~31-Dec-2023</t>
  </si>
  <si>
    <t>01-Jan-2024~31-Dec-2024</t>
  </si>
  <si>
    <r>
      <rPr>
        <sz val="11"/>
        <rFont val="Calibri"/>
        <charset val="134"/>
      </rPr>
      <t>GWP</t>
    </r>
    <r>
      <rPr>
        <vertAlign val="subscript"/>
        <sz val="11"/>
        <rFont val="Calibri"/>
        <charset val="134"/>
      </rPr>
      <t>CH4</t>
    </r>
  </si>
  <si>
    <r>
      <rPr>
        <sz val="11"/>
        <color theme="1"/>
        <rFont val="Calibri"/>
        <charset val="134"/>
      </rPr>
      <t>tCO</t>
    </r>
    <r>
      <rPr>
        <vertAlign val="subscript"/>
        <sz val="11"/>
        <color theme="1"/>
        <rFont val="Calibri"/>
        <charset val="134"/>
      </rPr>
      <t>2</t>
    </r>
    <r>
      <rPr>
        <sz val="11"/>
        <color theme="1"/>
        <rFont val="Calibri"/>
        <charset val="134"/>
      </rPr>
      <t>e/tCH</t>
    </r>
    <r>
      <rPr>
        <vertAlign val="subscript"/>
        <sz val="11"/>
        <color theme="1"/>
        <rFont val="Calibri"/>
        <charset val="134"/>
      </rPr>
      <t>4</t>
    </r>
  </si>
  <si>
    <r>
      <rPr>
        <sz val="11"/>
        <rFont val="Calibri"/>
        <charset val="134"/>
      </rPr>
      <t>DCH</t>
    </r>
    <r>
      <rPr>
        <vertAlign val="subscript"/>
        <sz val="11"/>
        <rFont val="Calibri"/>
        <charset val="134"/>
      </rPr>
      <t>4</t>
    </r>
  </si>
  <si>
    <r>
      <rPr>
        <sz val="11"/>
        <color theme="1"/>
        <rFont val="Calibri"/>
        <charset val="134"/>
      </rPr>
      <t>t/m</t>
    </r>
    <r>
      <rPr>
        <vertAlign val="superscript"/>
        <sz val="11"/>
        <color theme="1"/>
        <rFont val="Calibri"/>
        <charset val="134"/>
      </rPr>
      <t>3</t>
    </r>
  </si>
  <si>
    <r>
      <rPr>
        <sz val="11"/>
        <color theme="1"/>
        <rFont val="Calibri"/>
        <charset val="134"/>
      </rPr>
      <t>UF</t>
    </r>
    <r>
      <rPr>
        <vertAlign val="subscript"/>
        <sz val="11"/>
        <color theme="1"/>
        <rFont val="Calibri"/>
        <charset val="134"/>
      </rPr>
      <t>b</t>
    </r>
  </si>
  <si>
    <r>
      <rPr>
        <sz val="11"/>
        <color theme="1"/>
        <rFont val="Calibri"/>
        <charset val="134"/>
      </rPr>
      <t>MCF</t>
    </r>
    <r>
      <rPr>
        <vertAlign val="subscript"/>
        <sz val="11"/>
        <color theme="1"/>
        <rFont val="Calibri"/>
        <charset val="134"/>
      </rPr>
      <t>j</t>
    </r>
  </si>
  <si>
    <r>
      <rPr>
        <sz val="11"/>
        <color theme="1"/>
        <rFont val="Calibri"/>
        <charset val="134"/>
      </rPr>
      <t>B</t>
    </r>
    <r>
      <rPr>
        <vertAlign val="subscript"/>
        <sz val="11"/>
        <color theme="1"/>
        <rFont val="Calibri"/>
        <charset val="134"/>
      </rPr>
      <t>0,LT</t>
    </r>
  </si>
  <si>
    <r>
      <rPr>
        <sz val="11"/>
        <color theme="1"/>
        <rFont val="Calibri"/>
        <charset val="134"/>
      </rPr>
      <t>m</t>
    </r>
    <r>
      <rPr>
        <vertAlign val="superscript"/>
        <sz val="11"/>
        <color theme="1"/>
        <rFont val="Calibri"/>
        <charset val="134"/>
      </rPr>
      <t>3</t>
    </r>
    <r>
      <rPr>
        <sz val="11"/>
        <color theme="1"/>
        <rFont val="Calibri"/>
        <charset val="134"/>
      </rPr>
      <t>CH</t>
    </r>
    <r>
      <rPr>
        <vertAlign val="subscript"/>
        <sz val="11"/>
        <color theme="1"/>
        <rFont val="Calibri"/>
        <charset val="134"/>
      </rPr>
      <t>4</t>
    </r>
    <r>
      <rPr>
        <sz val="11"/>
        <color theme="1"/>
        <rFont val="Calibri"/>
        <charset val="134"/>
      </rPr>
      <t>/kg-dm</t>
    </r>
  </si>
  <si>
    <r>
      <rPr>
        <sz val="11"/>
        <color theme="1"/>
        <rFont val="Calibri"/>
        <charset val="134"/>
      </rPr>
      <t>VS</t>
    </r>
    <r>
      <rPr>
        <vertAlign val="subscript"/>
        <sz val="11"/>
        <color theme="1"/>
        <rFont val="Calibri"/>
        <charset val="134"/>
      </rPr>
      <t>default</t>
    </r>
  </si>
  <si>
    <t>kg-VS/1000kg-mass/day</t>
  </si>
  <si>
    <r>
      <rPr>
        <sz val="11"/>
        <color theme="1"/>
        <rFont val="Calibri"/>
        <charset val="134"/>
      </rPr>
      <t>TAM</t>
    </r>
    <r>
      <rPr>
        <vertAlign val="subscript"/>
        <sz val="11"/>
        <color theme="1"/>
        <rFont val="Calibri"/>
        <charset val="134"/>
      </rPr>
      <t>(T,P)</t>
    </r>
  </si>
  <si>
    <t>kg/animal</t>
  </si>
  <si>
    <t>2019 Refinement to 2006 IPCC Guidelines for National Greenhouse Gas Inventories (volume 4, chapter 10)</t>
  </si>
  <si>
    <r>
      <rPr>
        <sz val="11"/>
        <color rgb="FF000000"/>
        <rFont val="Calibri"/>
        <charset val="134"/>
      </rPr>
      <t>VS</t>
    </r>
    <r>
      <rPr>
        <vertAlign val="subscript"/>
        <sz val="11"/>
        <color rgb="FF000000"/>
        <rFont val="Calibri"/>
        <charset val="134"/>
      </rPr>
      <t>LT,y</t>
    </r>
  </si>
  <si>
    <t>Calculated</t>
  </si>
  <si>
    <r>
      <rPr>
        <sz val="11"/>
        <color theme="1"/>
        <rFont val="Calibri"/>
        <charset val="134"/>
      </rPr>
      <t>MS%</t>
    </r>
    <r>
      <rPr>
        <vertAlign val="subscript"/>
        <sz val="11"/>
        <color theme="1"/>
        <rFont val="Calibri"/>
        <charset val="134"/>
      </rPr>
      <t>Bl,j</t>
    </r>
  </si>
  <si>
    <r>
      <rPr>
        <sz val="11"/>
        <rFont val="Calibri"/>
        <charset val="134"/>
      </rPr>
      <t>N</t>
    </r>
    <r>
      <rPr>
        <vertAlign val="subscript"/>
        <sz val="11"/>
        <rFont val="Calibri"/>
        <charset val="134"/>
      </rPr>
      <t>p,y</t>
    </r>
  </si>
  <si>
    <t>Monitored</t>
  </si>
  <si>
    <r>
      <rPr>
        <sz val="11"/>
        <color rgb="FF000000"/>
        <rFont val="Calibri"/>
        <charset val="134"/>
      </rPr>
      <t>N</t>
    </r>
    <r>
      <rPr>
        <vertAlign val="subscript"/>
        <sz val="11"/>
        <color rgb="FF000000"/>
        <rFont val="Calibri"/>
        <charset val="134"/>
      </rPr>
      <t>da,y</t>
    </r>
  </si>
  <si>
    <t>numbers(days)</t>
  </si>
  <si>
    <r>
      <rPr>
        <sz val="11"/>
        <color rgb="FF000000"/>
        <rFont val="Calibri"/>
        <charset val="134"/>
      </rPr>
      <t>N</t>
    </r>
    <r>
      <rPr>
        <vertAlign val="subscript"/>
        <sz val="11"/>
        <color rgb="FF000000"/>
        <rFont val="Calibri"/>
        <charset val="134"/>
      </rPr>
      <t>LT,y</t>
    </r>
  </si>
  <si>
    <r>
      <rPr>
        <sz val="11"/>
        <color rgb="FF000000"/>
        <rFont val="Calibri"/>
        <charset val="134"/>
      </rPr>
      <t>Calculated based on N</t>
    </r>
    <r>
      <rPr>
        <vertAlign val="subscript"/>
        <sz val="11"/>
        <color rgb="FF000000"/>
        <rFont val="Calibri"/>
        <charset val="134"/>
      </rPr>
      <t>da,y</t>
    </r>
    <r>
      <rPr>
        <sz val="11"/>
        <color rgb="FF000000"/>
        <rFont val="Calibri"/>
        <charset val="134"/>
      </rPr>
      <t xml:space="preserve"> and N</t>
    </r>
    <r>
      <rPr>
        <vertAlign val="subscript"/>
        <sz val="11"/>
        <color rgb="FF000000"/>
        <rFont val="Calibri"/>
        <charset val="134"/>
      </rPr>
      <t>p,y</t>
    </r>
  </si>
  <si>
    <r>
      <rPr>
        <b/>
        <sz val="11"/>
        <color theme="1"/>
        <rFont val="Calibri"/>
        <charset val="134"/>
      </rPr>
      <t>BE</t>
    </r>
    <r>
      <rPr>
        <b/>
        <vertAlign val="subscript"/>
        <sz val="11"/>
        <color theme="1"/>
        <rFont val="Calibri"/>
        <charset val="134"/>
      </rPr>
      <t>y,ex post</t>
    </r>
  </si>
  <si>
    <r>
      <rPr>
        <sz val="11"/>
        <color theme="1"/>
        <rFont val="Calibri"/>
        <charset val="134"/>
      </rPr>
      <t>tCO</t>
    </r>
    <r>
      <rPr>
        <vertAlign val="subscript"/>
        <sz val="11"/>
        <color theme="1"/>
        <rFont val="Calibri"/>
        <charset val="134"/>
      </rPr>
      <t>2</t>
    </r>
    <r>
      <rPr>
        <sz val="11"/>
        <color theme="1"/>
        <rFont val="Calibri"/>
        <charset val="134"/>
      </rPr>
      <t>e</t>
    </r>
  </si>
  <si>
    <r>
      <rPr>
        <b/>
        <sz val="11"/>
        <color theme="1"/>
        <rFont val="Calibri"/>
        <charset val="134"/>
      </rPr>
      <t>2. Project emissions (PE</t>
    </r>
    <r>
      <rPr>
        <b/>
        <vertAlign val="subscript"/>
        <sz val="11"/>
        <color theme="1"/>
        <rFont val="Calibri"/>
        <charset val="134"/>
      </rPr>
      <t>y</t>
    </r>
    <r>
      <rPr>
        <b/>
        <sz val="11"/>
        <color theme="1"/>
        <rFont val="Calibri"/>
        <charset val="134"/>
      </rPr>
      <t>)</t>
    </r>
  </si>
  <si>
    <r>
      <rPr>
        <b/>
        <sz val="11"/>
        <color theme="1"/>
        <rFont val="Calibri"/>
        <charset val="134"/>
      </rPr>
      <t>PE</t>
    </r>
    <r>
      <rPr>
        <b/>
        <vertAlign val="subscript"/>
        <sz val="11"/>
        <color theme="1"/>
        <rFont val="Calibri"/>
        <charset val="134"/>
      </rPr>
      <t>y, ex post</t>
    </r>
  </si>
  <si>
    <t>Joint PD-MR</t>
  </si>
  <si>
    <r>
      <rPr>
        <b/>
        <sz val="11"/>
        <color theme="1"/>
        <rFont val="Calibri"/>
        <charset val="134"/>
      </rPr>
      <t>2.1 Project emissions due to physical leakage of biogas in year y (PE</t>
    </r>
    <r>
      <rPr>
        <b/>
        <vertAlign val="subscript"/>
        <sz val="11"/>
        <color theme="1"/>
        <rFont val="Calibri"/>
        <charset val="134"/>
      </rPr>
      <t>PL,y</t>
    </r>
    <r>
      <rPr>
        <b/>
        <sz val="11"/>
        <color theme="1"/>
        <rFont val="Calibri"/>
        <charset val="134"/>
      </rPr>
      <t>)</t>
    </r>
  </si>
  <si>
    <r>
      <rPr>
        <b/>
        <sz val="11"/>
        <color theme="1"/>
        <rFont val="Calibri"/>
        <charset val="134"/>
      </rPr>
      <t>PE</t>
    </r>
    <r>
      <rPr>
        <b/>
        <vertAlign val="subscript"/>
        <sz val="11"/>
        <color theme="1"/>
        <rFont val="Calibri"/>
        <charset val="134"/>
      </rPr>
      <t>PL,y</t>
    </r>
  </si>
  <si>
    <r>
      <rPr>
        <b/>
        <sz val="11"/>
        <color theme="1"/>
        <rFont val="Calibri"/>
        <charset val="134"/>
      </rPr>
      <t>2.2 Project emissions from flaring or combustion of the biogas stream in the year y (PE</t>
    </r>
    <r>
      <rPr>
        <b/>
        <vertAlign val="subscript"/>
        <sz val="11"/>
        <color theme="1"/>
        <rFont val="Calibri"/>
        <charset val="134"/>
      </rPr>
      <t>flare,y</t>
    </r>
    <r>
      <rPr>
        <b/>
        <sz val="11"/>
        <color theme="1"/>
        <rFont val="Calibri"/>
        <charset val="134"/>
      </rPr>
      <t>)</t>
    </r>
  </si>
  <si>
    <r>
      <rPr>
        <sz val="11"/>
        <color rgb="FF000000"/>
        <rFont val="MS Mincho"/>
        <charset val="134"/>
      </rPr>
      <t xml:space="preserve"> </t>
    </r>
    <r>
      <rPr>
        <sz val="11"/>
        <color rgb="FF000000"/>
        <rFont val="Arial"/>
        <charset val="134"/>
      </rPr>
      <t xml:space="preserve">	</t>
    </r>
    <r>
      <rPr>
        <sz val="11"/>
        <color rgb="FF000000"/>
        <rFont val="黑体"/>
        <charset val="134"/>
      </rPr>
      <t xml:space="preserve">            </t>
    </r>
  </si>
  <si>
    <r>
      <rPr>
        <sz val="11"/>
        <color theme="1"/>
        <rFont val="Calibri"/>
        <charset val="134"/>
      </rPr>
      <t>f</t>
    </r>
    <r>
      <rPr>
        <vertAlign val="subscript"/>
        <sz val="11"/>
        <color theme="1"/>
        <rFont val="Calibri"/>
        <charset val="134"/>
      </rPr>
      <t>CH4,default</t>
    </r>
  </si>
  <si>
    <r>
      <rPr>
        <sz val="11"/>
        <color theme="1"/>
        <rFont val="Calibri"/>
        <charset val="134"/>
      </rPr>
      <t>m</t>
    </r>
    <r>
      <rPr>
        <vertAlign val="superscript"/>
        <sz val="11"/>
        <color theme="1"/>
        <rFont val="Calibri"/>
        <charset val="134"/>
      </rPr>
      <t>3</t>
    </r>
    <r>
      <rPr>
        <sz val="11"/>
        <color theme="1"/>
        <rFont val="Calibri"/>
        <charset val="134"/>
      </rPr>
      <t>CH</t>
    </r>
    <r>
      <rPr>
        <vertAlign val="subscript"/>
        <sz val="11"/>
        <color theme="1"/>
        <rFont val="Calibri"/>
        <charset val="134"/>
      </rPr>
      <t>4</t>
    </r>
    <r>
      <rPr>
        <sz val="11"/>
        <color theme="1"/>
        <rFont val="Calibri"/>
        <charset val="134"/>
      </rPr>
      <t>/m</t>
    </r>
    <r>
      <rPr>
        <vertAlign val="superscript"/>
        <sz val="11"/>
        <color theme="1"/>
        <rFont val="Calibri"/>
        <charset val="134"/>
      </rPr>
      <t>3</t>
    </r>
    <r>
      <rPr>
        <sz val="11"/>
        <color theme="1"/>
        <rFont val="Calibri"/>
        <charset val="134"/>
      </rPr>
      <t>biogas</t>
    </r>
  </si>
  <si>
    <r>
      <rPr>
        <sz val="11"/>
        <color rgb="FF333333"/>
        <rFont val="Calibri"/>
        <charset val="134"/>
      </rPr>
      <t>D</t>
    </r>
    <r>
      <rPr>
        <vertAlign val="subscript"/>
        <sz val="11"/>
        <color rgb="FF333333"/>
        <rFont val="Calibri"/>
        <charset val="134"/>
      </rPr>
      <t>CH4</t>
    </r>
    <r>
      <rPr>
        <sz val="11"/>
        <color rgb="FF333333"/>
        <rFont val="宋体"/>
        <charset val="134"/>
      </rPr>
      <t>（</t>
    </r>
    <r>
      <rPr>
        <sz val="11"/>
        <color rgb="FF333333"/>
        <rFont val="Calibri"/>
        <charset val="134"/>
      </rPr>
      <t>ρ</t>
    </r>
    <r>
      <rPr>
        <vertAlign val="subscript"/>
        <sz val="11"/>
        <color rgb="FF333333"/>
        <rFont val="Calibri"/>
        <charset val="134"/>
      </rPr>
      <t>CH4</t>
    </r>
    <r>
      <rPr>
        <sz val="11"/>
        <color rgb="FF333333"/>
        <rFont val="宋体"/>
        <charset val="134"/>
      </rPr>
      <t>）</t>
    </r>
  </si>
  <si>
    <r>
      <rPr>
        <sz val="11"/>
        <color theme="1"/>
        <rFont val="Calibri"/>
        <charset val="134"/>
      </rPr>
      <t>𝜂</t>
    </r>
    <r>
      <rPr>
        <vertAlign val="subscript"/>
        <sz val="11"/>
        <color theme="1"/>
        <rFont val="Calibri"/>
        <charset val="134"/>
      </rPr>
      <t>flare,m</t>
    </r>
  </si>
  <si>
    <r>
      <rPr>
        <sz val="11"/>
        <color theme="1"/>
        <rFont val="Calibri"/>
        <charset val="134"/>
      </rPr>
      <t>Q</t>
    </r>
    <r>
      <rPr>
        <vertAlign val="subscript"/>
        <sz val="11"/>
        <color theme="1"/>
        <rFont val="Calibri"/>
        <charset val="134"/>
      </rPr>
      <t>biogas,flare,y</t>
    </r>
  </si>
  <si>
    <r>
      <rPr>
        <sz val="11"/>
        <color theme="1"/>
        <rFont val="Calibri"/>
        <charset val="134"/>
      </rPr>
      <t>Nm</t>
    </r>
    <r>
      <rPr>
        <vertAlign val="superscript"/>
        <sz val="11"/>
        <color theme="1"/>
        <rFont val="Calibri"/>
        <charset val="134"/>
      </rPr>
      <t xml:space="preserve">3 </t>
    </r>
    <r>
      <rPr>
        <sz val="11"/>
        <color theme="1"/>
        <rFont val="Calibri"/>
        <charset val="134"/>
      </rPr>
      <t>CH</t>
    </r>
    <r>
      <rPr>
        <vertAlign val="subscript"/>
        <sz val="11"/>
        <color theme="1"/>
        <rFont val="Calibri"/>
        <charset val="134"/>
      </rPr>
      <t>4</t>
    </r>
  </si>
  <si>
    <r>
      <rPr>
        <b/>
        <sz val="11"/>
        <rFont val="Calibri"/>
        <charset val="134"/>
      </rPr>
      <t>BG</t>
    </r>
    <r>
      <rPr>
        <b/>
        <vertAlign val="subscript"/>
        <sz val="11"/>
        <rFont val="Calibri"/>
        <charset val="134"/>
      </rPr>
      <t>heat,y</t>
    </r>
  </si>
  <si>
    <r>
      <rPr>
        <sz val="11"/>
        <color theme="1"/>
        <rFont val="Calibri"/>
        <charset val="134"/>
      </rPr>
      <t>F</t>
    </r>
    <r>
      <rPr>
        <vertAlign val="subscript"/>
        <sz val="11"/>
        <color theme="1"/>
        <rFont val="Calibri"/>
        <charset val="134"/>
      </rPr>
      <t>CH4,RG,m</t>
    </r>
    <r>
      <rPr>
        <sz val="11"/>
        <color theme="1"/>
        <rFont val="Calibri"/>
        <charset val="134"/>
      </rPr>
      <t>=Q</t>
    </r>
    <r>
      <rPr>
        <vertAlign val="subscript"/>
        <sz val="11"/>
        <color theme="1"/>
        <rFont val="Calibri"/>
        <charset val="134"/>
      </rPr>
      <t>CH4,flare,y</t>
    </r>
  </si>
  <si>
    <r>
      <rPr>
        <sz val="11"/>
        <color theme="1"/>
        <rFont val="Calibri"/>
        <charset val="134"/>
      </rPr>
      <t>kg CH</t>
    </r>
    <r>
      <rPr>
        <vertAlign val="subscript"/>
        <sz val="11"/>
        <color theme="1"/>
        <rFont val="Calibri"/>
        <charset val="134"/>
      </rPr>
      <t>4</t>
    </r>
  </si>
  <si>
    <r>
      <rPr>
        <b/>
        <sz val="11"/>
        <color theme="1"/>
        <rFont val="Calibri"/>
        <charset val="134"/>
      </rPr>
      <t>PE</t>
    </r>
    <r>
      <rPr>
        <b/>
        <vertAlign val="subscript"/>
        <sz val="11"/>
        <color theme="1"/>
        <rFont val="Calibri"/>
        <charset val="134"/>
      </rPr>
      <t>flare,y</t>
    </r>
  </si>
  <si>
    <r>
      <rPr>
        <b/>
        <sz val="11"/>
        <color theme="1"/>
        <rFont val="Calibri"/>
        <charset val="134"/>
      </rPr>
      <t>2.3 Project emissions from the use of fossil fuel or electricity for the operation of the installed facilities in the year y (PE</t>
    </r>
    <r>
      <rPr>
        <b/>
        <vertAlign val="subscript"/>
        <sz val="11"/>
        <color theme="1"/>
        <rFont val="Calibri"/>
        <charset val="134"/>
      </rPr>
      <t>Power,y</t>
    </r>
    <r>
      <rPr>
        <b/>
        <sz val="11"/>
        <color theme="1"/>
        <rFont val="Calibri"/>
        <charset val="134"/>
      </rPr>
      <t>)</t>
    </r>
  </si>
  <si>
    <t xml:space="preserve">  </t>
  </si>
  <si>
    <r>
      <rPr>
        <sz val="11"/>
        <color theme="1"/>
        <rFont val="Calibri"/>
        <charset val="134"/>
      </rPr>
      <t>F</t>
    </r>
    <r>
      <rPr>
        <vertAlign val="subscript"/>
        <sz val="11"/>
        <color theme="1"/>
        <rFont val="Calibri"/>
        <charset val="134"/>
      </rPr>
      <t>EC,default</t>
    </r>
  </si>
  <si>
    <r>
      <rPr>
        <sz val="11"/>
        <color theme="1"/>
        <rFont val="Calibri"/>
        <charset val="134"/>
      </rPr>
      <t>MWh/t CH</t>
    </r>
    <r>
      <rPr>
        <vertAlign val="subscript"/>
        <sz val="11"/>
        <color theme="1"/>
        <rFont val="Calibri"/>
        <charset val="134"/>
      </rPr>
      <t>4</t>
    </r>
  </si>
  <si>
    <r>
      <rPr>
        <sz val="11"/>
        <color rgb="FF333333"/>
        <rFont val="Calibri"/>
        <charset val="134"/>
      </rPr>
      <t>EF</t>
    </r>
    <r>
      <rPr>
        <vertAlign val="subscript"/>
        <sz val="11"/>
        <color rgb="FF333333"/>
        <rFont val="Calibri"/>
        <charset val="134"/>
      </rPr>
      <t>EL,default</t>
    </r>
  </si>
  <si>
    <r>
      <rPr>
        <sz val="11"/>
        <color rgb="FF333333"/>
        <rFont val="Calibri"/>
        <charset val="134"/>
      </rPr>
      <t>tCO</t>
    </r>
    <r>
      <rPr>
        <vertAlign val="subscript"/>
        <sz val="11"/>
        <color rgb="FF333333"/>
        <rFont val="Calibri"/>
        <charset val="134"/>
      </rPr>
      <t>2</t>
    </r>
    <r>
      <rPr>
        <sz val="11"/>
        <color rgb="FF333333"/>
        <rFont val="Calibri"/>
        <charset val="134"/>
      </rPr>
      <t>/MWh</t>
    </r>
  </si>
  <si>
    <r>
      <rPr>
        <sz val="11"/>
        <color theme="1"/>
        <rFont val="Calibri"/>
        <charset val="134"/>
      </rPr>
      <t>Q</t>
    </r>
    <r>
      <rPr>
        <vertAlign val="subscript"/>
        <sz val="11"/>
        <color theme="1"/>
        <rFont val="Calibri"/>
        <charset val="134"/>
      </rPr>
      <t xml:space="preserve">biogas,y </t>
    </r>
    <r>
      <rPr>
        <sz val="11"/>
        <color theme="1"/>
        <rFont val="Calibri"/>
        <charset val="134"/>
      </rPr>
      <t xml:space="preserve"> </t>
    </r>
  </si>
  <si>
    <r>
      <rPr>
        <sz val="11"/>
        <color theme="1"/>
        <rFont val="Calibri"/>
        <charset val="134"/>
      </rPr>
      <t>m</t>
    </r>
    <r>
      <rPr>
        <vertAlign val="superscript"/>
        <sz val="11"/>
        <color theme="1"/>
        <rFont val="Calibri"/>
        <charset val="134"/>
      </rPr>
      <t xml:space="preserve">3 </t>
    </r>
    <r>
      <rPr>
        <sz val="11"/>
        <color theme="1"/>
        <rFont val="Calibri"/>
        <charset val="134"/>
      </rPr>
      <t>CH</t>
    </r>
    <r>
      <rPr>
        <vertAlign val="subscript"/>
        <sz val="11"/>
        <color theme="1"/>
        <rFont val="Calibri"/>
        <charset val="134"/>
      </rPr>
      <t>4</t>
    </r>
  </si>
  <si>
    <r>
      <rPr>
        <sz val="11"/>
        <color theme="1"/>
        <rFont val="Calibri"/>
        <charset val="134"/>
      </rPr>
      <t>Q</t>
    </r>
    <r>
      <rPr>
        <vertAlign val="subscript"/>
        <sz val="11"/>
        <color theme="1"/>
        <rFont val="Calibri"/>
        <charset val="134"/>
      </rPr>
      <t>CH4,y</t>
    </r>
  </si>
  <si>
    <r>
      <rPr>
        <sz val="11"/>
        <color theme="1"/>
        <rFont val="Calibri"/>
        <charset val="134"/>
      </rPr>
      <t>t CH</t>
    </r>
    <r>
      <rPr>
        <vertAlign val="subscript"/>
        <sz val="11"/>
        <color theme="1"/>
        <rFont val="Calibri"/>
        <charset val="134"/>
      </rPr>
      <t>4</t>
    </r>
  </si>
  <si>
    <r>
      <rPr>
        <sz val="11"/>
        <color theme="1"/>
        <rFont val="Calibri"/>
        <charset val="134"/>
      </rPr>
      <t>PE</t>
    </r>
    <r>
      <rPr>
        <vertAlign val="subscript"/>
        <sz val="11"/>
        <color theme="1"/>
        <rFont val="Calibri"/>
        <charset val="134"/>
      </rPr>
      <t>EC,y</t>
    </r>
  </si>
  <si>
    <r>
      <rPr>
        <sz val="11"/>
        <color theme="1"/>
        <rFont val="Calibri"/>
        <charset val="134"/>
      </rPr>
      <t>PE</t>
    </r>
    <r>
      <rPr>
        <vertAlign val="subscript"/>
        <sz val="11"/>
        <color theme="1"/>
        <rFont val="Calibri"/>
        <charset val="134"/>
      </rPr>
      <t>FC,y</t>
    </r>
  </si>
  <si>
    <r>
      <rPr>
        <sz val="11"/>
        <color theme="1"/>
        <rFont val="Calibri"/>
        <charset val="134"/>
      </rPr>
      <t>PE</t>
    </r>
    <r>
      <rPr>
        <vertAlign val="subscript"/>
        <sz val="11"/>
        <color theme="1"/>
        <rFont val="Calibri"/>
        <charset val="134"/>
      </rPr>
      <t>Power,y,ex post</t>
    </r>
  </si>
  <si>
    <r>
      <rPr>
        <b/>
        <sz val="11"/>
        <color theme="1"/>
        <rFont val="Calibri"/>
        <charset val="134"/>
      </rPr>
      <t>2.4 Project emissions from incremental transportation in the year y ( PE</t>
    </r>
    <r>
      <rPr>
        <b/>
        <vertAlign val="subscript"/>
        <sz val="11"/>
        <color theme="1"/>
        <rFont val="Calibri"/>
        <charset val="134"/>
      </rPr>
      <t>transp,y</t>
    </r>
    <r>
      <rPr>
        <b/>
        <sz val="11"/>
        <color theme="1"/>
        <rFont val="Calibri"/>
        <charset val="134"/>
      </rPr>
      <t>)</t>
    </r>
  </si>
  <si>
    <r>
      <rPr>
        <sz val="11"/>
        <color theme="1"/>
        <rFont val="Calibri"/>
        <charset val="134"/>
      </rPr>
      <t xml:space="preserve"> PE</t>
    </r>
    <r>
      <rPr>
        <vertAlign val="subscript"/>
        <sz val="11"/>
        <color theme="1"/>
        <rFont val="Calibri"/>
        <charset val="134"/>
      </rPr>
      <t>transp,y</t>
    </r>
    <r>
      <rPr>
        <sz val="11"/>
        <color theme="1"/>
        <rFont val="Calibri"/>
        <charset val="134"/>
      </rPr>
      <t>=</t>
    </r>
  </si>
  <si>
    <r>
      <rPr>
        <b/>
        <sz val="11"/>
        <color theme="1"/>
        <rFont val="Calibri"/>
        <charset val="134"/>
      </rPr>
      <t>3. Emission reduction (ER</t>
    </r>
    <r>
      <rPr>
        <b/>
        <vertAlign val="subscript"/>
        <sz val="11"/>
        <color theme="1"/>
        <rFont val="Calibri"/>
        <charset val="134"/>
      </rPr>
      <t>y,expost</t>
    </r>
    <r>
      <rPr>
        <b/>
        <sz val="11"/>
        <color theme="1"/>
        <rFont val="Calibri"/>
        <charset val="134"/>
      </rPr>
      <t>)</t>
    </r>
  </si>
  <si>
    <r>
      <rPr>
        <sz val="11"/>
        <color theme="1"/>
        <rFont val="Calibri"/>
        <charset val="134"/>
      </rPr>
      <t>W</t>
    </r>
    <r>
      <rPr>
        <vertAlign val="subscript"/>
        <sz val="11"/>
        <color theme="1"/>
        <rFont val="Calibri"/>
        <charset val="134"/>
      </rPr>
      <t>CH4,y</t>
    </r>
    <r>
      <rPr>
        <sz val="11"/>
        <color theme="1"/>
        <rFont val="Calibri"/>
        <charset val="134"/>
      </rPr>
      <t>=f</t>
    </r>
    <r>
      <rPr>
        <vertAlign val="subscript"/>
        <sz val="11"/>
        <color theme="1"/>
        <rFont val="Calibri"/>
        <charset val="134"/>
      </rPr>
      <t>CH4,default</t>
    </r>
  </si>
  <si>
    <r>
      <rPr>
        <sz val="11"/>
        <color rgb="FF333333"/>
        <rFont val="Calibri"/>
        <charset val="134"/>
      </rPr>
      <t>D</t>
    </r>
    <r>
      <rPr>
        <vertAlign val="subscript"/>
        <sz val="11"/>
        <color rgb="FF333333"/>
        <rFont val="Calibri"/>
        <charset val="134"/>
      </rPr>
      <t>CH4</t>
    </r>
  </si>
  <si>
    <r>
      <rPr>
        <sz val="11"/>
        <color theme="1"/>
        <rFont val="Calibri"/>
        <charset val="134"/>
      </rPr>
      <t>FE (η</t>
    </r>
    <r>
      <rPr>
        <vertAlign val="subscript"/>
        <sz val="11"/>
        <color theme="1"/>
        <rFont val="Calibri"/>
        <charset val="134"/>
      </rPr>
      <t>flare,m</t>
    </r>
    <r>
      <rPr>
        <sz val="11"/>
        <color theme="1"/>
        <rFont val="Calibri"/>
        <charset val="134"/>
      </rPr>
      <t>)</t>
    </r>
  </si>
  <si>
    <r>
      <rPr>
        <sz val="11"/>
        <color theme="1"/>
        <rFont val="Calibri"/>
        <charset val="134"/>
      </rPr>
      <t>Q</t>
    </r>
    <r>
      <rPr>
        <vertAlign val="subscript"/>
        <sz val="11"/>
        <color theme="1"/>
        <rFont val="Calibri"/>
        <charset val="134"/>
      </rPr>
      <t>biogas,y</t>
    </r>
    <r>
      <rPr>
        <sz val="11"/>
        <color theme="1"/>
        <rFont val="Calibri"/>
        <charset val="134"/>
      </rPr>
      <t>(BG</t>
    </r>
    <r>
      <rPr>
        <vertAlign val="subscript"/>
        <sz val="11"/>
        <color theme="1"/>
        <rFont val="Calibri"/>
        <charset val="134"/>
      </rPr>
      <t>burnt,y</t>
    </r>
    <r>
      <rPr>
        <sz val="11"/>
        <color theme="1"/>
        <rFont val="Calibri"/>
        <charset val="134"/>
      </rPr>
      <t>)for conservative to calculate MD</t>
    </r>
    <r>
      <rPr>
        <vertAlign val="subscript"/>
        <sz val="11"/>
        <color theme="1"/>
        <rFont val="Calibri"/>
        <charset val="134"/>
      </rPr>
      <t>y</t>
    </r>
    <r>
      <rPr>
        <sz val="11"/>
        <color theme="1"/>
        <rFont val="Calibri"/>
        <charset val="134"/>
      </rPr>
      <t xml:space="preserve"> (Subtracted the amount of biogas generated from calf manure)</t>
    </r>
  </si>
  <si>
    <r>
      <rPr>
        <sz val="11"/>
        <color theme="1"/>
        <rFont val="Calibri"/>
        <charset val="134"/>
      </rPr>
      <t>BG</t>
    </r>
    <r>
      <rPr>
        <vertAlign val="subscript"/>
        <sz val="11"/>
        <color theme="1"/>
        <rFont val="Calibri"/>
        <charset val="134"/>
      </rPr>
      <t>flare,y</t>
    </r>
    <r>
      <rPr>
        <sz val="11"/>
        <color theme="1"/>
        <rFont val="Calibri"/>
        <charset val="134"/>
      </rPr>
      <t>for conservative  to calculate MD</t>
    </r>
    <r>
      <rPr>
        <vertAlign val="subscript"/>
        <sz val="11"/>
        <color theme="1"/>
        <rFont val="Calibri"/>
        <charset val="134"/>
      </rPr>
      <t>y</t>
    </r>
    <r>
      <rPr>
        <sz val="11"/>
        <color theme="1"/>
        <rFont val="Calibri"/>
        <charset val="134"/>
      </rPr>
      <t xml:space="preserve"> (Subtracted the amount of biogas generated from calf manure )</t>
    </r>
  </si>
  <si>
    <r>
      <rPr>
        <sz val="11"/>
        <color theme="1"/>
        <rFont val="Calibri"/>
        <charset val="134"/>
      </rPr>
      <t>BG</t>
    </r>
    <r>
      <rPr>
        <vertAlign val="subscript"/>
        <sz val="11"/>
        <color theme="1"/>
        <rFont val="Calibri"/>
        <charset val="134"/>
      </rPr>
      <t xml:space="preserve">heat,y </t>
    </r>
    <r>
      <rPr>
        <sz val="11"/>
        <color theme="1"/>
        <rFont val="Calibri"/>
        <charset val="134"/>
      </rPr>
      <t>for conservative  to calculate MD</t>
    </r>
    <r>
      <rPr>
        <vertAlign val="subscript"/>
        <sz val="11"/>
        <color theme="1"/>
        <rFont val="Calibri"/>
        <charset val="134"/>
      </rPr>
      <t>y</t>
    </r>
    <r>
      <rPr>
        <sz val="11"/>
        <color theme="1"/>
        <rFont val="Calibri"/>
        <charset val="134"/>
      </rPr>
      <t xml:space="preserve"> (Subtracted the amount of biogas generated from calf manure )</t>
    </r>
  </si>
  <si>
    <r>
      <rPr>
        <sz val="11"/>
        <color theme="1"/>
        <rFont val="Calibri"/>
        <charset val="134"/>
      </rPr>
      <t>BG</t>
    </r>
    <r>
      <rPr>
        <vertAlign val="subscript"/>
        <sz val="11"/>
        <color theme="1"/>
        <rFont val="Calibri"/>
        <charset val="134"/>
      </rPr>
      <t xml:space="preserve">elec,y </t>
    </r>
    <r>
      <rPr>
        <sz val="11"/>
        <color theme="1"/>
        <rFont val="Calibri"/>
        <charset val="134"/>
      </rPr>
      <t>for conservative  to calculate MD</t>
    </r>
    <r>
      <rPr>
        <vertAlign val="subscript"/>
        <sz val="11"/>
        <color theme="1"/>
        <rFont val="Calibri"/>
        <charset val="134"/>
      </rPr>
      <t>y</t>
    </r>
    <r>
      <rPr>
        <sz val="11"/>
        <color theme="1"/>
        <rFont val="Calibri"/>
        <charset val="134"/>
      </rPr>
      <t xml:space="preserve"> (Subtracted the amount of biogas generated from calf manure )</t>
    </r>
  </si>
  <si>
    <r>
      <rPr>
        <b/>
        <sz val="11"/>
        <color theme="1"/>
        <rFont val="Calibri"/>
        <charset val="134"/>
      </rPr>
      <t>MD</t>
    </r>
    <r>
      <rPr>
        <b/>
        <vertAlign val="subscript"/>
        <sz val="11"/>
        <color theme="1"/>
        <rFont val="Calibri"/>
        <charset val="134"/>
      </rPr>
      <t>y</t>
    </r>
  </si>
  <si>
    <r>
      <rPr>
        <b/>
        <sz val="11"/>
        <color theme="1"/>
        <rFont val="Calibri"/>
        <charset val="134"/>
      </rPr>
      <t>MDy</t>
    </r>
    <r>
      <rPr>
        <b/>
        <sz val="11"/>
        <color theme="1"/>
        <rFont val="宋体"/>
        <charset val="134"/>
      </rPr>
      <t>（</t>
    </r>
    <r>
      <rPr>
        <b/>
        <sz val="11"/>
        <color theme="1"/>
        <rFont val="Calibri"/>
        <charset val="134"/>
      </rPr>
      <t>for electricity)</t>
    </r>
  </si>
  <si>
    <r>
      <rPr>
        <sz val="11"/>
        <color theme="1"/>
        <rFont val="Calibri"/>
        <charset val="134"/>
      </rPr>
      <t>Result 1: BE</t>
    </r>
    <r>
      <rPr>
        <vertAlign val="subscript"/>
        <sz val="11"/>
        <color theme="1"/>
        <rFont val="Calibri"/>
        <charset val="134"/>
      </rPr>
      <t>y,expost</t>
    </r>
    <r>
      <rPr>
        <sz val="11"/>
        <color theme="1"/>
        <rFont val="Calibri"/>
        <charset val="134"/>
      </rPr>
      <t>-PE</t>
    </r>
    <r>
      <rPr>
        <vertAlign val="subscript"/>
        <sz val="11"/>
        <color theme="1"/>
        <rFont val="Calibri"/>
        <charset val="134"/>
      </rPr>
      <t>y,expost</t>
    </r>
  </si>
  <si>
    <r>
      <rPr>
        <sz val="11"/>
        <color theme="1"/>
        <rFont val="Calibri"/>
        <charset val="134"/>
      </rPr>
      <t>Result 2: MD</t>
    </r>
    <r>
      <rPr>
        <vertAlign val="subscript"/>
        <sz val="11"/>
        <color theme="1"/>
        <rFont val="Calibri"/>
        <charset val="134"/>
      </rPr>
      <t>y</t>
    </r>
    <r>
      <rPr>
        <sz val="11"/>
        <color theme="1"/>
        <rFont val="Calibri"/>
        <charset val="134"/>
      </rPr>
      <t>-PE</t>
    </r>
    <r>
      <rPr>
        <vertAlign val="subscript"/>
        <sz val="11"/>
        <color theme="1"/>
        <rFont val="Calibri"/>
        <charset val="134"/>
      </rPr>
      <t>power,y,expost</t>
    </r>
  </si>
  <si>
    <r>
      <rPr>
        <sz val="11"/>
        <color theme="1"/>
        <rFont val="Calibri"/>
        <charset val="134"/>
      </rPr>
      <t>ER</t>
    </r>
    <r>
      <rPr>
        <vertAlign val="subscript"/>
        <sz val="11"/>
        <color theme="1"/>
        <rFont val="Calibri"/>
        <charset val="134"/>
      </rPr>
      <t>y,expost</t>
    </r>
  </si>
  <si>
    <t>Note: The recovered biogas is used for generating electricity for self-consumption and the farm and generating heat for warming up the anaerobic digesters of the project, and the excess part will be flared.There is a built-in power monitoring meter  in the generator of
the project, and the power generation can be accessed directly in the control system, so there is no need to install a separate
meter, but it can also be proved that the recovered biogas is destroyed. And the flare efficiency for power generation is 100%. However, altuough the biogas used for generating heat for the biogas boiler is monitored by a flow meter, the generating heat is not monitored by the project owner, for the conservative, the 90% of flare efficiency for heat generation is applied by the project.</t>
  </si>
  <si>
    <t>15/042023~31/12/2023</t>
  </si>
  <si>
    <t>01/01/2024~31/12/2024</t>
  </si>
  <si>
    <r>
      <rPr>
        <sz val="11"/>
        <color theme="1"/>
        <rFont val="Calibri"/>
        <charset val="134"/>
      </rPr>
      <t>EG</t>
    </r>
    <r>
      <rPr>
        <vertAlign val="subscript"/>
        <sz val="11"/>
        <color theme="1"/>
        <rFont val="Calibri"/>
        <charset val="134"/>
      </rPr>
      <t>y</t>
    </r>
    <r>
      <rPr>
        <sz val="11"/>
        <color theme="1"/>
        <rFont val="宋体"/>
        <charset val="134"/>
      </rPr>
      <t>（</t>
    </r>
    <r>
      <rPr>
        <sz val="11"/>
        <color theme="1"/>
        <rFont val="Calibri"/>
        <charset val="134"/>
      </rPr>
      <t>MWh) for conservative (Subtracted the amount of biogas generated from calf manure )</t>
    </r>
  </si>
  <si>
    <r>
      <rPr>
        <sz val="10.5"/>
        <color rgb="FF000000"/>
        <rFont val="Franklin Gothic Book"/>
        <charset val="134"/>
      </rPr>
      <t>NCV</t>
    </r>
    <r>
      <rPr>
        <vertAlign val="subscript"/>
        <sz val="10.5"/>
        <color rgb="FF000000"/>
        <rFont val="Franklin Gothic Book"/>
        <charset val="134"/>
      </rPr>
      <t xml:space="preserve">CH4 </t>
    </r>
    <r>
      <rPr>
        <sz val="10.5"/>
        <color rgb="FF000000"/>
        <rFont val="Franklin Gothic Book"/>
        <charset val="134"/>
      </rPr>
      <t>(MJ/Nm</t>
    </r>
    <r>
      <rPr>
        <vertAlign val="superscript"/>
        <sz val="10.5"/>
        <color rgb="FF000000"/>
        <rFont val="Franklin Gothic Book"/>
        <charset val="134"/>
      </rPr>
      <t>3</t>
    </r>
    <r>
      <rPr>
        <sz val="10.5"/>
        <color rgb="FF000000"/>
        <rFont val="Franklin Gothic Book"/>
        <charset val="134"/>
      </rPr>
      <t>)</t>
    </r>
  </si>
  <si>
    <r>
      <rPr>
        <sz val="11"/>
        <color theme="1"/>
        <rFont val="Calibri"/>
        <charset val="134"/>
      </rPr>
      <t>EE</t>
    </r>
    <r>
      <rPr>
        <vertAlign val="subscript"/>
        <sz val="11"/>
        <color theme="1"/>
        <rFont val="Calibri"/>
        <charset val="134"/>
      </rPr>
      <t>y</t>
    </r>
    <r>
      <rPr>
        <sz val="11"/>
        <color theme="1"/>
        <rFont val="Calibri"/>
        <charset val="134"/>
      </rPr>
      <t xml:space="preserve"> (%)</t>
    </r>
  </si>
  <si>
    <r>
      <rPr>
        <sz val="11"/>
        <color theme="1"/>
        <rFont val="Calibri"/>
        <charset val="134"/>
      </rPr>
      <t>D</t>
    </r>
    <r>
      <rPr>
        <vertAlign val="subscript"/>
        <sz val="11"/>
        <color theme="1"/>
        <rFont val="Calibri"/>
        <charset val="134"/>
      </rPr>
      <t>CH4</t>
    </r>
    <r>
      <rPr>
        <sz val="11"/>
        <color theme="1"/>
        <rFont val="Calibri"/>
        <charset val="134"/>
      </rPr>
      <t xml:space="preserve">   (t/m</t>
    </r>
    <r>
      <rPr>
        <vertAlign val="superscript"/>
        <sz val="11"/>
        <color theme="1"/>
        <rFont val="Calibri"/>
        <charset val="134"/>
      </rPr>
      <t>3</t>
    </r>
    <r>
      <rPr>
        <sz val="11"/>
        <color theme="1"/>
        <rFont val="Calibri"/>
        <charset val="134"/>
      </rPr>
      <t>)</t>
    </r>
  </si>
  <si>
    <r>
      <rPr>
        <sz val="10.5"/>
        <color rgb="FF000000"/>
        <rFont val="Franklin Gothic Book"/>
        <charset val="134"/>
      </rPr>
      <t>GWP</t>
    </r>
    <r>
      <rPr>
        <vertAlign val="subscript"/>
        <sz val="10.5"/>
        <color rgb="FF000000"/>
        <rFont val="Franklin Gothic Book"/>
        <charset val="134"/>
      </rPr>
      <t>CH4</t>
    </r>
    <r>
      <rPr>
        <vertAlign val="subscript"/>
        <sz val="10.5"/>
        <color rgb="FF000000"/>
        <rFont val="等线"/>
        <charset val="134"/>
      </rPr>
      <t xml:space="preserve"> </t>
    </r>
    <r>
      <rPr>
        <sz val="10.5"/>
        <color rgb="FF000000"/>
        <rFont val="Franklin Gothic Book"/>
        <charset val="134"/>
      </rPr>
      <t xml:space="preserve"> (tCO</t>
    </r>
    <r>
      <rPr>
        <vertAlign val="subscript"/>
        <sz val="10.5"/>
        <color rgb="FF000000"/>
        <rFont val="Franklin Gothic Book"/>
        <charset val="134"/>
      </rPr>
      <t>2</t>
    </r>
    <r>
      <rPr>
        <sz val="10.5"/>
        <color rgb="FF000000"/>
        <rFont val="Franklin Gothic Book"/>
        <charset val="134"/>
      </rPr>
      <t>e/tCH</t>
    </r>
    <r>
      <rPr>
        <vertAlign val="subscript"/>
        <sz val="10.5"/>
        <color rgb="FF000000"/>
        <rFont val="Franklin Gothic Book"/>
        <charset val="134"/>
      </rPr>
      <t>4</t>
    </r>
    <r>
      <rPr>
        <sz val="10.5"/>
        <color rgb="FF000000"/>
        <rFont val="Franklin Gothic Book"/>
        <charset val="134"/>
      </rPr>
      <t>)</t>
    </r>
  </si>
  <si>
    <r>
      <rPr>
        <sz val="10.5"/>
        <color rgb="FF000000"/>
        <rFont val="Franklin Gothic Book"/>
        <charset val="134"/>
      </rPr>
      <t xml:space="preserve">The amount of biogas combusted for electricity generation </t>
    </r>
    <r>
      <rPr>
        <vertAlign val="subscript"/>
        <sz val="10.5"/>
        <color rgb="FF000000"/>
        <rFont val="Franklin Gothic Book"/>
        <charset val="134"/>
      </rPr>
      <t xml:space="preserve"> </t>
    </r>
    <r>
      <rPr>
        <sz val="10.5"/>
        <color rgb="FF000000"/>
        <rFont val="Franklin Gothic Book"/>
        <charset val="134"/>
      </rPr>
      <t xml:space="preserve">  (tCO</t>
    </r>
    <r>
      <rPr>
        <vertAlign val="subscript"/>
        <sz val="10.5"/>
        <color rgb="FF000000"/>
        <rFont val="Franklin Gothic Book"/>
        <charset val="134"/>
      </rPr>
      <t>2</t>
    </r>
    <r>
      <rPr>
        <sz val="10.5"/>
        <color rgb="FF000000"/>
        <rFont val="Franklin Gothic Book"/>
        <charset val="134"/>
      </rPr>
      <t>e)</t>
    </r>
  </si>
  <si>
    <t xml:space="preserve">4. Achieved emission reductions </t>
  </si>
  <si>
    <r>
      <rPr>
        <sz val="11"/>
        <rFont val="Calibri"/>
        <charset val="134"/>
      </rPr>
      <t>BE</t>
    </r>
    <r>
      <rPr>
        <vertAlign val="subscript"/>
        <sz val="11"/>
        <rFont val="Calibri"/>
        <charset val="134"/>
      </rPr>
      <t>y</t>
    </r>
  </si>
  <si>
    <r>
      <rPr>
        <sz val="11"/>
        <rFont val="Calibri"/>
        <charset val="134"/>
      </rPr>
      <t>PE</t>
    </r>
    <r>
      <rPr>
        <vertAlign val="subscript"/>
        <sz val="11"/>
        <rFont val="Calibri"/>
        <charset val="134"/>
      </rPr>
      <t>y</t>
    </r>
    <r>
      <rPr>
        <sz val="11"/>
        <rFont val="Calibri"/>
        <charset val="134"/>
      </rPr>
      <t xml:space="preserve"> </t>
    </r>
  </si>
  <si>
    <r>
      <rPr>
        <sz val="11"/>
        <rFont val="Calibri"/>
        <charset val="134"/>
      </rPr>
      <t>LE</t>
    </r>
    <r>
      <rPr>
        <vertAlign val="subscript"/>
        <sz val="11"/>
        <rFont val="Calibri"/>
        <charset val="134"/>
      </rPr>
      <t>y</t>
    </r>
  </si>
  <si>
    <r>
      <rPr>
        <sz val="11"/>
        <rFont val="Calibri"/>
        <charset val="134"/>
      </rPr>
      <t>ER</t>
    </r>
    <r>
      <rPr>
        <b/>
        <vertAlign val="subscript"/>
        <sz val="11"/>
        <rFont val="Calibri"/>
        <charset val="134"/>
      </rPr>
      <t>y</t>
    </r>
    <r>
      <rPr>
        <b/>
        <sz val="11"/>
        <rFont val="Calibri"/>
        <charset val="134"/>
      </rPr>
      <t xml:space="preserve"> </t>
    </r>
  </si>
  <si>
    <t>From</t>
  </si>
  <si>
    <t>To</t>
  </si>
  <si>
    <r>
      <rPr>
        <b/>
        <sz val="11"/>
        <color theme="1"/>
        <rFont val="Calibri"/>
        <charset val="134"/>
      </rPr>
      <t>tCO</t>
    </r>
    <r>
      <rPr>
        <b/>
        <vertAlign val="subscript"/>
        <sz val="11"/>
        <color theme="1"/>
        <rFont val="Calibri"/>
        <charset val="134"/>
      </rPr>
      <t>2</t>
    </r>
    <r>
      <rPr>
        <b/>
        <sz val="11"/>
        <color theme="1"/>
        <rFont val="Calibri"/>
        <charset val="134"/>
      </rPr>
      <t>e</t>
    </r>
  </si>
  <si>
    <t xml:space="preserve">5. Comparision of actual emission reductions </t>
  </si>
  <si>
    <t>Comparision of actual emission reductions 
with estimation in registered PDD</t>
  </si>
  <si>
    <t xml:space="preserve">Values estimated in PDD for this monitoring period  </t>
  </si>
  <si>
    <t>Actual values achieved during this monitoring period</t>
  </si>
  <si>
    <t>Difference Percentage</t>
  </si>
  <si>
    <t>Days</t>
  </si>
  <si>
    <r>
      <rPr>
        <b/>
        <sz val="11"/>
        <color theme="1"/>
        <rFont val="Arial"/>
        <charset val="134"/>
      </rPr>
      <t>tCO</t>
    </r>
    <r>
      <rPr>
        <b/>
        <vertAlign val="subscript"/>
        <sz val="11"/>
        <color theme="1"/>
        <rFont val="Arial"/>
        <charset val="134"/>
      </rPr>
      <t>2</t>
    </r>
    <r>
      <rPr>
        <b/>
        <sz val="11"/>
        <color theme="1"/>
        <rFont val="Arial"/>
        <charset val="134"/>
      </rPr>
      <t>e</t>
    </r>
  </si>
  <si>
    <t>Data monitored</t>
  </si>
  <si>
    <r>
      <rPr>
        <b/>
        <sz val="11"/>
        <rFont val="Calibri"/>
        <charset val="134"/>
      </rPr>
      <t>N</t>
    </r>
    <r>
      <rPr>
        <b/>
        <vertAlign val="subscript"/>
        <sz val="11"/>
        <rFont val="Calibri"/>
        <charset val="134"/>
      </rPr>
      <t>p,y</t>
    </r>
  </si>
  <si>
    <r>
      <rPr>
        <b/>
        <sz val="11"/>
        <rFont val="Calibri"/>
        <charset val="134"/>
      </rPr>
      <t>N</t>
    </r>
    <r>
      <rPr>
        <b/>
        <vertAlign val="subscript"/>
        <sz val="11"/>
        <rFont val="Calibri"/>
        <charset val="134"/>
      </rPr>
      <t>p,y,Calf</t>
    </r>
  </si>
  <si>
    <r>
      <rPr>
        <b/>
        <sz val="11"/>
        <color rgb="FF000000"/>
        <rFont val="Calibri"/>
        <charset val="134"/>
      </rPr>
      <t>N</t>
    </r>
    <r>
      <rPr>
        <b/>
        <vertAlign val="subscript"/>
        <sz val="11"/>
        <color rgb="FF000000"/>
        <rFont val="Calibri"/>
        <charset val="134"/>
      </rPr>
      <t>da,y</t>
    </r>
  </si>
  <si>
    <r>
      <rPr>
        <b/>
        <sz val="11"/>
        <color rgb="FF000000"/>
        <rFont val="Calibri"/>
        <charset val="134"/>
      </rPr>
      <t>N</t>
    </r>
    <r>
      <rPr>
        <b/>
        <vertAlign val="subscript"/>
        <sz val="11"/>
        <color rgb="FF000000"/>
        <rFont val="Calibri"/>
        <charset val="134"/>
      </rPr>
      <t>LT,y</t>
    </r>
  </si>
  <si>
    <r>
      <rPr>
        <b/>
        <sz val="11"/>
        <color rgb="FF000000"/>
        <rFont val="Calibri"/>
        <charset val="134"/>
      </rPr>
      <t>N</t>
    </r>
    <r>
      <rPr>
        <b/>
        <vertAlign val="subscript"/>
        <sz val="11"/>
        <color rgb="FF000000"/>
        <rFont val="Calibri"/>
        <charset val="134"/>
      </rPr>
      <t>LT,y,Calf</t>
    </r>
  </si>
  <si>
    <r>
      <rPr>
        <b/>
        <sz val="11"/>
        <rFont val="Calibri"/>
        <charset val="134"/>
      </rPr>
      <t>Q</t>
    </r>
    <r>
      <rPr>
        <b/>
        <vertAlign val="subscript"/>
        <sz val="11"/>
        <rFont val="Calibri"/>
        <charset val="134"/>
      </rPr>
      <t>biogas,y</t>
    </r>
  </si>
  <si>
    <r>
      <rPr>
        <b/>
        <sz val="11"/>
        <rFont val="Calibri"/>
        <charset val="134"/>
      </rPr>
      <t>Q</t>
    </r>
    <r>
      <rPr>
        <b/>
        <vertAlign val="subscript"/>
        <sz val="11"/>
        <rFont val="Calibri"/>
        <charset val="134"/>
      </rPr>
      <t xml:space="preserve">biogas,y </t>
    </r>
    <r>
      <rPr>
        <b/>
        <sz val="11"/>
        <rFont val="Calibri"/>
        <charset val="134"/>
      </rPr>
      <t>for conservative to calculate MD</t>
    </r>
    <r>
      <rPr>
        <b/>
        <vertAlign val="subscript"/>
        <sz val="11"/>
        <rFont val="Calibri"/>
        <charset val="134"/>
      </rPr>
      <t xml:space="preserve">y </t>
    </r>
    <r>
      <rPr>
        <b/>
        <sz val="11"/>
        <rFont val="Calibri"/>
        <charset val="134"/>
      </rPr>
      <t>(Subtracted the amount of biogas generated from calf manure )</t>
    </r>
  </si>
  <si>
    <r>
      <rPr>
        <b/>
        <sz val="11"/>
        <rFont val="Calibri"/>
        <charset val="134"/>
      </rPr>
      <t>BG</t>
    </r>
    <r>
      <rPr>
        <b/>
        <vertAlign val="subscript"/>
        <sz val="11"/>
        <rFont val="Calibri"/>
        <charset val="134"/>
      </rPr>
      <t>elec,y</t>
    </r>
  </si>
  <si>
    <r>
      <rPr>
        <b/>
        <sz val="11"/>
        <rFont val="Calibri"/>
        <charset val="134"/>
      </rPr>
      <t>BG</t>
    </r>
    <r>
      <rPr>
        <b/>
        <vertAlign val="subscript"/>
        <sz val="11"/>
        <rFont val="Calibri"/>
        <charset val="134"/>
      </rPr>
      <t xml:space="preserve">elec,y  </t>
    </r>
    <r>
      <rPr>
        <b/>
        <sz val="11"/>
        <rFont val="Calibri"/>
        <charset val="134"/>
      </rPr>
      <t xml:space="preserve"> for conservative to calculate MD</t>
    </r>
    <r>
      <rPr>
        <b/>
        <vertAlign val="subscript"/>
        <sz val="11"/>
        <rFont val="Calibri"/>
        <charset val="134"/>
      </rPr>
      <t>y</t>
    </r>
    <r>
      <rPr>
        <b/>
        <sz val="11"/>
        <rFont val="Calibri"/>
        <charset val="134"/>
      </rPr>
      <t xml:space="preserve">  (Subtracted the amount of biogas generated from calf manure )</t>
    </r>
  </si>
  <si>
    <r>
      <rPr>
        <b/>
        <sz val="11"/>
        <rFont val="Calibri"/>
        <charset val="134"/>
      </rPr>
      <t>BG</t>
    </r>
    <r>
      <rPr>
        <b/>
        <vertAlign val="subscript"/>
        <sz val="11"/>
        <rFont val="Calibri"/>
        <charset val="134"/>
      </rPr>
      <t xml:space="preserve">heat,y  </t>
    </r>
    <r>
      <rPr>
        <b/>
        <sz val="11"/>
        <rFont val="Calibri"/>
        <charset val="134"/>
      </rPr>
      <t xml:space="preserve"> for conservativeto calculate MD</t>
    </r>
    <r>
      <rPr>
        <b/>
        <vertAlign val="subscript"/>
        <sz val="11"/>
        <rFont val="Calibri"/>
        <charset val="134"/>
      </rPr>
      <t>y</t>
    </r>
    <r>
      <rPr>
        <b/>
        <sz val="11"/>
        <rFont val="Calibri"/>
        <charset val="134"/>
      </rPr>
      <t xml:space="preserve">  (Subtracted the amount of biogas generated from calf manure )</t>
    </r>
  </si>
  <si>
    <r>
      <rPr>
        <b/>
        <sz val="11"/>
        <rFont val="Calibri"/>
        <charset val="134"/>
      </rPr>
      <t>Q</t>
    </r>
    <r>
      <rPr>
        <b/>
        <vertAlign val="subscript"/>
        <sz val="11"/>
        <rFont val="Calibri"/>
        <charset val="134"/>
      </rPr>
      <t>biogas,flare,y</t>
    </r>
    <r>
      <rPr>
        <b/>
        <sz val="11"/>
        <rFont val="Calibri"/>
        <charset val="134"/>
      </rPr>
      <t>(BG</t>
    </r>
    <r>
      <rPr>
        <b/>
        <vertAlign val="subscript"/>
        <sz val="11"/>
        <rFont val="Calibri"/>
        <charset val="134"/>
      </rPr>
      <t>flare,y</t>
    </r>
    <r>
      <rPr>
        <b/>
        <sz val="11"/>
        <rFont val="Calibri"/>
        <charset val="134"/>
      </rPr>
      <t>)</t>
    </r>
  </si>
  <si>
    <r>
      <rPr>
        <b/>
        <sz val="11"/>
        <rFont val="Calibri"/>
        <charset val="134"/>
      </rPr>
      <t>Q</t>
    </r>
    <r>
      <rPr>
        <b/>
        <vertAlign val="subscript"/>
        <sz val="11"/>
        <rFont val="Calibri"/>
        <charset val="134"/>
      </rPr>
      <t>biogas,flare,y</t>
    </r>
    <r>
      <rPr>
        <b/>
        <sz val="11"/>
        <rFont val="Calibri"/>
        <charset val="134"/>
      </rPr>
      <t>(BG</t>
    </r>
    <r>
      <rPr>
        <b/>
        <vertAlign val="subscript"/>
        <sz val="11"/>
        <rFont val="Calibri"/>
        <charset val="134"/>
      </rPr>
      <t>flare,y</t>
    </r>
    <r>
      <rPr>
        <b/>
        <sz val="11"/>
        <rFont val="Calibri"/>
        <charset val="134"/>
      </rPr>
      <t>)</t>
    </r>
    <r>
      <rPr>
        <b/>
        <vertAlign val="subscript"/>
        <sz val="11"/>
        <rFont val="Calibri"/>
        <charset val="134"/>
      </rPr>
      <t xml:space="preserve"> </t>
    </r>
    <r>
      <rPr>
        <b/>
        <sz val="11"/>
        <rFont val="Calibri"/>
        <charset val="134"/>
      </rPr>
      <t xml:space="preserve"> for conservative  to calculate MD</t>
    </r>
    <r>
      <rPr>
        <b/>
        <vertAlign val="subscript"/>
        <sz val="11"/>
        <rFont val="Calibri"/>
        <charset val="134"/>
      </rPr>
      <t>y</t>
    </r>
    <r>
      <rPr>
        <b/>
        <sz val="11"/>
        <rFont val="Calibri"/>
        <charset val="134"/>
      </rPr>
      <t xml:space="preserve"> (Subtracted the amount of biogas generated from calf manure )</t>
    </r>
  </si>
  <si>
    <r>
      <rPr>
        <b/>
        <sz val="11"/>
        <color theme="1"/>
        <rFont val="Calibri"/>
        <charset val="134"/>
      </rPr>
      <t>EG</t>
    </r>
    <r>
      <rPr>
        <b/>
        <vertAlign val="subscript"/>
        <sz val="11"/>
        <color theme="1"/>
        <rFont val="Calibri"/>
        <charset val="134"/>
      </rPr>
      <t>y</t>
    </r>
  </si>
  <si>
    <r>
      <rPr>
        <b/>
        <sz val="11"/>
        <color theme="1"/>
        <rFont val="Calibri"/>
        <charset val="134"/>
      </rPr>
      <t>EG</t>
    </r>
    <r>
      <rPr>
        <b/>
        <vertAlign val="subscript"/>
        <sz val="11"/>
        <color theme="1"/>
        <rFont val="Calibri"/>
        <charset val="134"/>
      </rPr>
      <t xml:space="preserve">y </t>
    </r>
    <r>
      <rPr>
        <b/>
        <sz val="11"/>
        <color theme="1"/>
        <rFont val="Calibri"/>
        <charset val="134"/>
      </rPr>
      <t>for conservative (Subtracted the amount of biogas generated from calf manure )</t>
    </r>
  </si>
  <si>
    <t>numbers
(hd)</t>
  </si>
  <si>
    <r>
      <rPr>
        <b/>
        <sz val="11"/>
        <color rgb="FF000000"/>
        <rFont val="Calibri"/>
        <charset val="134"/>
      </rPr>
      <t>numbers</t>
    </r>
    <r>
      <rPr>
        <b/>
        <sz val="11"/>
        <rFont val="宋体"/>
        <charset val="134"/>
      </rPr>
      <t>（</t>
    </r>
    <r>
      <rPr>
        <b/>
        <sz val="11"/>
        <rFont val="Calibri"/>
        <charset val="134"/>
      </rPr>
      <t>days)</t>
    </r>
  </si>
  <si>
    <r>
      <rPr>
        <b/>
        <sz val="11"/>
        <color theme="1"/>
        <rFont val="Calibri"/>
        <charset val="134"/>
      </rPr>
      <t>Nm</t>
    </r>
    <r>
      <rPr>
        <b/>
        <vertAlign val="superscript"/>
        <sz val="11"/>
        <color theme="1"/>
        <rFont val="Calibri"/>
        <charset val="134"/>
      </rPr>
      <t>3</t>
    </r>
  </si>
  <si>
    <t>MWh</t>
  </si>
  <si>
    <t>Subtotal</t>
  </si>
  <si>
    <r>
      <t>Note:
1. The N</t>
    </r>
    <r>
      <rPr>
        <vertAlign val="subscript"/>
        <sz val="11"/>
        <color theme="1"/>
        <rFont val="Calibri"/>
        <charset val="134"/>
      </rPr>
      <t>p,y</t>
    </r>
    <r>
      <rPr>
        <sz val="11"/>
        <color theme="1"/>
        <rFont val="Calibri"/>
        <charset val="134"/>
      </rPr>
      <t xml:space="preserve"> is the number of adult dairy cattle and  breeding cattle, not including the number of calves. According to the Records of dairy cattle farm production from Project proponents, the number of calf in 2023 and 2024 is respectively 2,129 and 2,455 heads. And accordingly, the N</t>
    </r>
    <r>
      <rPr>
        <vertAlign val="subscript"/>
        <sz val="11"/>
        <color theme="1"/>
        <rFont val="Calibri"/>
        <charset val="134"/>
      </rPr>
      <t>LT,y</t>
    </r>
    <r>
      <rPr>
        <sz val="11"/>
        <color theme="1"/>
        <rFont val="Calibri"/>
        <charset val="134"/>
      </rPr>
      <t xml:space="preserve"> for calf (N</t>
    </r>
    <r>
      <rPr>
        <vertAlign val="subscript"/>
        <sz val="11"/>
        <color theme="1"/>
        <rFont val="Calibri"/>
        <charset val="134"/>
      </rPr>
      <t>LT,y,Calf</t>
    </r>
    <r>
      <rPr>
        <sz val="11"/>
        <color theme="1"/>
        <rFont val="Calibri"/>
        <charset val="134"/>
      </rPr>
      <t>) is 1,522 and 2,461 heads in 2023 and 2024,.
2. The amount of Q</t>
    </r>
    <r>
      <rPr>
        <vertAlign val="subscript"/>
        <sz val="11"/>
        <color theme="1"/>
        <rFont val="Calibri"/>
        <charset val="134"/>
      </rPr>
      <t>biogas,y</t>
    </r>
    <r>
      <rPr>
        <sz val="11"/>
        <color theme="1"/>
        <rFont val="Calibri"/>
        <charset val="134"/>
      </rPr>
      <t xml:space="preserve"> (BG</t>
    </r>
    <r>
      <rPr>
        <vertAlign val="subscript"/>
        <sz val="11"/>
        <color theme="1"/>
        <rFont val="Calibri"/>
        <charset val="134"/>
      </rPr>
      <t>burnt,y</t>
    </r>
    <r>
      <rPr>
        <sz val="11"/>
        <color theme="1"/>
        <rFont val="Calibri"/>
        <charset val="134"/>
      </rPr>
      <t>), BG</t>
    </r>
    <r>
      <rPr>
        <vertAlign val="subscript"/>
        <sz val="11"/>
        <color theme="1"/>
        <rFont val="Calibri"/>
        <charset val="134"/>
      </rPr>
      <t>elec,y</t>
    </r>
    <r>
      <rPr>
        <sz val="11"/>
        <color theme="1"/>
        <rFont val="Calibri"/>
        <charset val="134"/>
      </rPr>
      <t>,BG</t>
    </r>
    <r>
      <rPr>
        <vertAlign val="subscript"/>
        <sz val="11"/>
        <color theme="1"/>
        <rFont val="Calibri"/>
        <charset val="134"/>
      </rPr>
      <t>heat,y</t>
    </r>
    <r>
      <rPr>
        <sz val="11"/>
        <color theme="1"/>
        <rFont val="Calibri"/>
        <charset val="134"/>
      </rPr>
      <t>,Q</t>
    </r>
    <r>
      <rPr>
        <vertAlign val="subscript"/>
        <sz val="11"/>
        <color theme="1"/>
        <rFont val="Calibri"/>
        <charset val="134"/>
      </rPr>
      <t>biogas,flare,y</t>
    </r>
    <r>
      <rPr>
        <sz val="11"/>
        <color theme="1"/>
        <rFont val="Calibri"/>
        <charset val="134"/>
      </rPr>
      <t>(BG</t>
    </r>
    <r>
      <rPr>
        <vertAlign val="subscript"/>
        <sz val="11"/>
        <color theme="1"/>
        <rFont val="Calibri"/>
        <charset val="134"/>
      </rPr>
      <t>flare,y</t>
    </r>
    <r>
      <rPr>
        <sz val="11"/>
        <color theme="1"/>
        <rFont val="Calibri"/>
        <charset val="134"/>
      </rPr>
      <t>)  are originated from the mixed manure (calves included), no physical or analytical basis exists to isolate the fraction derived from calves. When calculating the parameter of MDy, the data of these parameters will be deducted the biogas generated from calves’ manure by the calf fraction (the number of calves/the total number of dairy cattle), thereby excluding the calves contribution from the baseline emissions.  While calculating the project emissions, the actual monitored values of these parameters (without deducting the calf fraction) will be directly applied, which is considered to be more conservative.</t>
    </r>
  </si>
  <si>
    <r>
      <rPr>
        <sz val="11"/>
        <color theme="1"/>
        <rFont val="Franklin Gothic Book"/>
        <charset val="134"/>
      </rPr>
      <t>*Note: From 20/12/2023 to 31/12/2024, due to the weighing scale  was not  calibrated on  time,  the conservative value  for the parameter  W</t>
    </r>
    <r>
      <rPr>
        <vertAlign val="subscript"/>
        <sz val="11"/>
        <color theme="1"/>
        <rFont val="Franklin Gothic Book"/>
        <charset val="134"/>
      </rPr>
      <t>site</t>
    </r>
    <r>
      <rPr>
        <sz val="11"/>
        <color theme="1"/>
        <rFont val="Franklin Gothic Book"/>
        <charset val="134"/>
      </rPr>
      <t xml:space="preserve"> (TAM</t>
    </r>
    <r>
      <rPr>
        <vertAlign val="subscript"/>
        <sz val="11"/>
        <color theme="1"/>
        <rFont val="Franklin Gothic Book"/>
        <charset val="134"/>
      </rPr>
      <t>T,P</t>
    </r>
    <r>
      <rPr>
        <sz val="11"/>
        <color theme="1"/>
        <rFont val="Franklin Gothic Book"/>
        <charset val="134"/>
      </rPr>
      <t>) deducted the maximum permissible error of the equipment is applied to correct the weight of the dairy cattle. For conservative, the data for the whole month (December, 2023) was corrected.</t>
    </r>
  </si>
  <si>
    <r>
      <rPr>
        <sz val="11"/>
        <color theme="1"/>
        <rFont val="Franklin Gothic Book"/>
        <charset val="134"/>
      </rPr>
      <t xml:space="preserve">Mean by year </t>
    </r>
    <r>
      <rPr>
        <sz val="11"/>
        <color theme="1"/>
        <rFont val="等线"/>
        <charset val="134"/>
      </rPr>
      <t>（</t>
    </r>
    <r>
      <rPr>
        <sz val="11"/>
        <color theme="1"/>
        <rFont val="Franklin Gothic Book"/>
        <charset val="134"/>
      </rPr>
      <t>W</t>
    </r>
    <r>
      <rPr>
        <vertAlign val="subscript"/>
        <sz val="11"/>
        <color theme="1"/>
        <rFont val="Franklin Gothic Book"/>
        <charset val="134"/>
      </rPr>
      <t>site</t>
    </r>
    <r>
      <rPr>
        <sz val="11"/>
        <color theme="1"/>
        <rFont val="Franklin Gothic Book"/>
        <charset val="134"/>
      </rPr>
      <t>(TAM</t>
    </r>
    <r>
      <rPr>
        <vertAlign val="subscript"/>
        <sz val="11"/>
        <color theme="1"/>
        <rFont val="Franklin Gothic Book"/>
        <charset val="134"/>
      </rPr>
      <t>T,P</t>
    </r>
    <r>
      <rPr>
        <sz val="11"/>
        <color theme="1"/>
        <rFont val="Franklin Gothic Book"/>
        <charset val="134"/>
      </rPr>
      <t>), kg)</t>
    </r>
  </si>
  <si>
    <r>
      <rPr>
        <sz val="11"/>
        <color theme="1"/>
        <rFont val="Franklin Gothic Book"/>
        <charset val="134"/>
      </rPr>
      <t xml:space="preserve">Mean by month </t>
    </r>
    <r>
      <rPr>
        <sz val="11"/>
        <color theme="1"/>
        <rFont val="等线"/>
        <charset val="134"/>
      </rPr>
      <t>（</t>
    </r>
    <r>
      <rPr>
        <sz val="11"/>
        <color theme="1"/>
        <rFont val="Franklin Gothic Book"/>
        <charset val="134"/>
      </rPr>
      <t>W</t>
    </r>
    <r>
      <rPr>
        <vertAlign val="subscript"/>
        <sz val="11"/>
        <color theme="1"/>
        <rFont val="Franklin Gothic Book"/>
        <charset val="134"/>
      </rPr>
      <t>site</t>
    </r>
    <r>
      <rPr>
        <sz val="11"/>
        <color theme="1"/>
        <rFont val="宋体"/>
        <charset val="134"/>
      </rPr>
      <t>（</t>
    </r>
    <r>
      <rPr>
        <sz val="11"/>
        <color theme="1"/>
        <rFont val="Franklin Gothic Book"/>
        <charset val="134"/>
      </rPr>
      <t>TAM</t>
    </r>
    <r>
      <rPr>
        <vertAlign val="subscript"/>
        <sz val="11"/>
        <color theme="1"/>
        <rFont val="Franklin Gothic Book"/>
        <charset val="134"/>
      </rPr>
      <t>T,P</t>
    </r>
    <r>
      <rPr>
        <sz val="11"/>
        <color theme="1"/>
        <rFont val="宋体"/>
        <charset val="134"/>
      </rPr>
      <t>）</t>
    </r>
    <r>
      <rPr>
        <sz val="11"/>
        <color theme="1"/>
        <rFont val="Franklin Gothic Book"/>
        <charset val="134"/>
      </rPr>
      <t>, kg)</t>
    </r>
  </si>
  <si>
    <t>Standard deviation (SD)</t>
  </si>
  <si>
    <t>Standard error (SE)</t>
  </si>
  <si>
    <t>t</t>
  </si>
  <si>
    <t>Uncertainty range(Relative precision)</t>
  </si>
  <si>
    <t>No/Month</t>
  </si>
  <si>
    <t>04/2023/-Monitored value</t>
  </si>
  <si>
    <t>05/2023/-Monitored value</t>
  </si>
  <si>
    <t>06/2023/-Monitored value</t>
  </si>
  <si>
    <t>07/2023/-Monitored value</t>
  </si>
  <si>
    <t>08/2023/-Monitored value</t>
  </si>
  <si>
    <t>09/2023/-Monitored value</t>
  </si>
  <si>
    <t>10/2023/-Monitored value</t>
  </si>
  <si>
    <t>11/2023/-Monitored value</t>
  </si>
  <si>
    <t>12/2023/-Monitored value</t>
  </si>
  <si>
    <t>12/2023-Corrected value=Monitored value*(1-Maxmum permission error 1%)</t>
  </si>
  <si>
    <t>01/2024/-Monitored value</t>
  </si>
  <si>
    <t>02/2024/-Monitored value</t>
  </si>
  <si>
    <t>03/2024/-Monitored value</t>
  </si>
  <si>
    <t>04/2024/-Monitored value</t>
  </si>
  <si>
    <t>05/2024/-Monitored value</t>
  </si>
  <si>
    <t>06/2024/-Monitored value</t>
  </si>
  <si>
    <t>07/2024/-Monitored value</t>
  </si>
  <si>
    <t>08/2024/-Monitored value</t>
  </si>
  <si>
    <t>09/2024/-Monitored value</t>
  </si>
  <si>
    <t>10/2024/-Monitored value</t>
  </si>
  <si>
    <t>11/2024/-Monitored value</t>
  </si>
  <si>
    <t>12/2024/-Monitored value</t>
  </si>
  <si>
    <t>01/2024/-Corrected value</t>
  </si>
  <si>
    <t>02/2024/-Corrected value</t>
  </si>
  <si>
    <t>03/2024/-Corrected value</t>
  </si>
  <si>
    <t>04/2024/-Corrected value</t>
  </si>
  <si>
    <t>05/2024/-Corrected value</t>
  </si>
  <si>
    <t>06/2024/-Corrected value</t>
  </si>
  <si>
    <t>07/2024/-Corrected value value</t>
  </si>
  <si>
    <t>08/2024/-Corrected value value</t>
  </si>
  <si>
    <t>09/2024/-Corrected value value</t>
  </si>
  <si>
    <t>10/2024/-Corrected value value</t>
  </si>
  <si>
    <t>11/2024/-Corrected value value</t>
  </si>
  <si>
    <t>12/2024/-Corrected value value</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</si>
</sst>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 numFmtId="177" formatCode="0_ "/>
    <numFmt numFmtId="178" formatCode="0.0_ "/>
    <numFmt numFmtId="179" formatCode="_ * #,##0.00_ ;_ * \-#,##0.00_ ;_ * &quot;-&quot;??.00_ ;_ @_ "/>
    <numFmt numFmtId="180" formatCode="0.0000_ "/>
    <numFmt numFmtId="181" formatCode="[$-409]d\-mmm\-yyyy;@"/>
    <numFmt numFmtId="182" formatCode="#,##0_);[Red]\(#,##0\)"/>
    <numFmt numFmtId="183" formatCode="#,##0_ "/>
    <numFmt numFmtId="184" formatCode="#,##0.000_ "/>
    <numFmt numFmtId="185" formatCode="0.000_);[Red]\(0.000\)"/>
    <numFmt numFmtId="186" formatCode="#,##0.00_);[Red]\(#,##0.00\)"/>
    <numFmt numFmtId="187" formatCode="#,##0.00000_);[Red]\(#,##0.00000\)"/>
    <numFmt numFmtId="188" formatCode="#,##0.000_);[Red]\(#,##0.000\)"/>
    <numFmt numFmtId="189" formatCode="0.00_);[Red]\(0.00\)"/>
    <numFmt numFmtId="190" formatCode="0.0_);[Red]\(0.0\)"/>
    <numFmt numFmtId="191" formatCode="0_);[Red]\(0\)"/>
    <numFmt numFmtId="192" formatCode="0.00000_ "/>
    <numFmt numFmtId="193" formatCode="0.00_ "/>
    <numFmt numFmtId="194" formatCode="d/mm/yyyy;@"/>
    <numFmt numFmtId="195" formatCode="_(* #,##0_);_(* \(#,##0\);_(* &quot;-&quot;??_);_(@_)"/>
    <numFmt numFmtId="196" formatCode="#,##0.00_ "/>
    <numFmt numFmtId="197" formatCode="0.0"/>
    <numFmt numFmtId="198" formatCode="0.00000"/>
  </numFmts>
  <fonts count="82">
    <font>
      <sz val="11"/>
      <color theme="1"/>
      <name val="等线"/>
      <charset val="134"/>
      <scheme val="minor"/>
    </font>
    <font>
      <sz val="11"/>
      <color theme="1"/>
      <name val="Franklin Gothic Book"/>
      <charset val="134"/>
    </font>
    <font>
      <b/>
      <sz val="11"/>
      <color theme="1"/>
      <name val="Franklin Gothic Book"/>
      <charset val="134"/>
    </font>
    <font>
      <sz val="11"/>
      <color theme="1"/>
      <name val="Calibri"/>
      <charset val="134"/>
    </font>
    <font>
      <sz val="10.5"/>
      <color theme="1"/>
      <name val="Calibri"/>
      <charset val="134"/>
    </font>
    <font>
      <b/>
      <sz val="11"/>
      <color theme="1"/>
      <name val="Calibri"/>
      <charset val="134"/>
    </font>
    <font>
      <sz val="11"/>
      <color theme="1"/>
      <name val="宋体"/>
      <charset val="134"/>
    </font>
    <font>
      <b/>
      <sz val="11"/>
      <name val="Calibri"/>
      <charset val="134"/>
    </font>
    <font>
      <b/>
      <sz val="11"/>
      <color rgb="FF000000"/>
      <name val="Calibri"/>
      <charset val="134"/>
    </font>
    <font>
      <sz val="11"/>
      <name val="Calibri"/>
      <charset val="134"/>
    </font>
    <font>
      <sz val="11"/>
      <color rgb="FF000000"/>
      <name val="Calibri"/>
      <charset val="134"/>
    </font>
    <font>
      <sz val="11"/>
      <color rgb="FF000000"/>
      <name val="MS Mincho"/>
      <charset val="134"/>
    </font>
    <font>
      <sz val="11"/>
      <color rgb="FF333333"/>
      <name val="Calibri"/>
      <charset val="134"/>
    </font>
    <font>
      <sz val="10.5"/>
      <color rgb="FF000000"/>
      <name val="Franklin Gothic Book"/>
      <charset val="134"/>
    </font>
    <font>
      <b/>
      <sz val="11"/>
      <color indexed="8"/>
      <name val="Calibri"/>
      <charset val="134"/>
    </font>
    <font>
      <b/>
      <sz val="11"/>
      <color theme="1"/>
      <name val="Arial"/>
      <charset val="134"/>
    </font>
    <font>
      <sz val="11"/>
      <color theme="1"/>
      <name val="Arial"/>
      <charset val="134"/>
    </font>
    <font>
      <sz val="11"/>
      <color indexed="8"/>
      <name val="Arial"/>
      <charset val="134"/>
    </font>
    <font>
      <b/>
      <sz val="11"/>
      <color indexed="8"/>
      <name val="Arial"/>
      <charset val="134"/>
    </font>
    <font>
      <sz val="12"/>
      <color theme="1"/>
      <name val="Times New Roman"/>
      <charset val="134"/>
    </font>
    <font>
      <sz val="12"/>
      <color theme="1"/>
      <name val="Franklin Gothic Book"/>
      <charset val="134"/>
    </font>
    <font>
      <b/>
      <sz val="11"/>
      <name val="Franklin Gothic Book"/>
      <charset val="134"/>
    </font>
    <font>
      <b/>
      <sz val="11"/>
      <name val="Arial"/>
      <charset val="134"/>
    </font>
    <font>
      <i/>
      <sz val="11"/>
      <name val="Franklin Gothic Book"/>
      <charset val="134"/>
    </font>
    <font>
      <i/>
      <sz val="11"/>
      <name val="Arial"/>
      <charset val="134"/>
    </font>
    <font>
      <sz val="11"/>
      <color rgb="FFFF0000"/>
      <name val="宋体"/>
      <charset val="134"/>
    </font>
    <font>
      <b/>
      <sz val="28"/>
      <name val="Calibri"/>
      <charset val="134"/>
    </font>
    <font>
      <sz val="12"/>
      <name val="Times New Roman"/>
      <charset val="134"/>
    </font>
    <font>
      <sz val="11"/>
      <color rgb="FFFF0000"/>
      <name val="等线"/>
      <charset val="134"/>
      <scheme val="minor"/>
    </font>
    <font>
      <u/>
      <sz val="11"/>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2"/>
      <color theme="1"/>
      <name val="等线"/>
      <charset val="134"/>
      <scheme val="minor"/>
    </font>
    <font>
      <vertAlign val="superscript"/>
      <sz val="11"/>
      <color theme="1"/>
      <name val="Calibri"/>
      <charset val="134"/>
    </font>
    <font>
      <vertAlign val="superscript"/>
      <sz val="11"/>
      <color theme="1"/>
      <name val="Arial"/>
      <charset val="134"/>
    </font>
    <font>
      <vertAlign val="subscript"/>
      <sz val="11"/>
      <color theme="1"/>
      <name val="Calibri"/>
      <charset val="134"/>
    </font>
    <font>
      <b/>
      <vertAlign val="subscript"/>
      <sz val="11"/>
      <color theme="1"/>
      <name val="Calibri"/>
      <charset val="134"/>
    </font>
    <font>
      <vertAlign val="subscript"/>
      <sz val="11"/>
      <color theme="1"/>
      <name val="Franklin Gothic Book"/>
      <charset val="134"/>
    </font>
    <font>
      <vertAlign val="subscript"/>
      <sz val="11"/>
      <name val="Calibri"/>
      <charset val="134"/>
    </font>
    <font>
      <vertAlign val="subscript"/>
      <sz val="11"/>
      <color rgb="FF333333"/>
      <name val="Calibri"/>
      <charset val="134"/>
    </font>
    <font>
      <b/>
      <vertAlign val="subscript"/>
      <sz val="11"/>
      <name val="Calibri"/>
      <charset val="134"/>
    </font>
    <font>
      <b/>
      <vertAlign val="subscript"/>
      <sz val="11"/>
      <name val="Arial"/>
      <charset val="134"/>
    </font>
    <font>
      <vertAlign val="subscript"/>
      <sz val="10.5"/>
      <color rgb="FF000000"/>
      <name val="Franklin Gothic Book"/>
      <charset val="134"/>
    </font>
    <font>
      <vertAlign val="subscript"/>
      <sz val="10.5"/>
      <color rgb="FF000000"/>
      <name val="等线"/>
      <charset val="134"/>
    </font>
    <font>
      <sz val="11"/>
      <color theme="1"/>
      <name val="等线"/>
      <charset val="134"/>
    </font>
    <font>
      <i/>
      <vertAlign val="subscript"/>
      <sz val="11"/>
      <name val="Franklin Gothic Book"/>
      <charset val="134"/>
    </font>
    <font>
      <vertAlign val="superscript"/>
      <sz val="11"/>
      <color theme="1"/>
      <name val="Franklin Gothic Book"/>
      <charset val="134"/>
    </font>
    <font>
      <vertAlign val="subscript"/>
      <sz val="11"/>
      <name val="Franklin Gothic Book"/>
      <charset val="134"/>
    </font>
    <font>
      <b/>
      <vertAlign val="subscript"/>
      <sz val="11"/>
      <color theme="1"/>
      <name val="Franklin Gothic Book"/>
      <charset val="134"/>
    </font>
    <font>
      <vertAlign val="subscript"/>
      <sz val="11"/>
      <color rgb="FF000000"/>
      <name val="Calibri"/>
      <charset val="134"/>
    </font>
    <font>
      <b/>
      <vertAlign val="subscript"/>
      <sz val="11"/>
      <color theme="1"/>
      <name val="Arial"/>
      <charset val="134"/>
    </font>
    <font>
      <b/>
      <vertAlign val="subscript"/>
      <sz val="11"/>
      <color rgb="FF000000"/>
      <name val="Calibri"/>
      <charset val="134"/>
    </font>
    <font>
      <sz val="11"/>
      <color rgb="FF333333"/>
      <name val="宋体"/>
      <charset val="134"/>
    </font>
    <font>
      <sz val="11"/>
      <color rgb="FF000000"/>
      <name val="Arial"/>
      <charset val="134"/>
    </font>
    <font>
      <sz val="11"/>
      <color rgb="FF000000"/>
      <name val="黑体"/>
      <charset val="134"/>
    </font>
    <font>
      <b/>
      <sz val="11"/>
      <name val="宋体"/>
      <charset val="134"/>
    </font>
    <font>
      <b/>
      <vertAlign val="superscript"/>
      <sz val="11"/>
      <color theme="1"/>
      <name val="Calibri"/>
      <charset val="134"/>
    </font>
    <font>
      <vertAlign val="superscript"/>
      <sz val="10.5"/>
      <color rgb="FF000000"/>
      <name val="Franklin Gothic Book"/>
      <charset val="134"/>
    </font>
    <font>
      <b/>
      <i/>
      <sz val="11"/>
      <name val="Arial"/>
      <charset val="134"/>
    </font>
    <font>
      <sz val="11"/>
      <name val="Arial"/>
      <charset val="134"/>
    </font>
    <font>
      <b/>
      <sz val="11"/>
      <color theme="1"/>
      <name val="宋体"/>
      <charset val="134"/>
    </font>
    <font>
      <vertAlign val="superscript"/>
      <sz val="11"/>
      <color rgb="FF333333"/>
      <name val="Calibri"/>
      <charset val="134"/>
    </font>
    <font>
      <vertAlign val="subscript"/>
      <sz val="11"/>
      <color theme="1"/>
      <name val="Arial"/>
      <charset val="134"/>
    </font>
    <font>
      <b/>
      <sz val="9"/>
      <name val="宋体"/>
      <charset val="134"/>
    </font>
    <font>
      <sz val="9"/>
      <name val="宋体"/>
      <charset val="134"/>
    </font>
  </fonts>
  <fills count="3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indexed="4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5" borderId="16"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7" applyNumberFormat="0" applyFill="0" applyAlignment="0" applyProtection="0">
      <alignment vertical="center"/>
    </xf>
    <xf numFmtId="0" fontId="35" fillId="0" borderId="17" applyNumberFormat="0" applyFill="0" applyAlignment="0" applyProtection="0">
      <alignment vertical="center"/>
    </xf>
    <xf numFmtId="0" fontId="36" fillId="0" borderId="18" applyNumberFormat="0" applyFill="0" applyAlignment="0" applyProtection="0">
      <alignment vertical="center"/>
    </xf>
    <xf numFmtId="0" fontId="36" fillId="0" borderId="0" applyNumberFormat="0" applyFill="0" applyBorder="0" applyAlignment="0" applyProtection="0">
      <alignment vertical="center"/>
    </xf>
    <xf numFmtId="0" fontId="37" fillId="6" borderId="19" applyNumberFormat="0" applyAlignment="0" applyProtection="0">
      <alignment vertical="center"/>
    </xf>
    <xf numFmtId="0" fontId="38" fillId="7" borderId="20" applyNumberFormat="0" applyAlignment="0" applyProtection="0">
      <alignment vertical="center"/>
    </xf>
    <xf numFmtId="0" fontId="39" fillId="7" borderId="19" applyNumberFormat="0" applyAlignment="0" applyProtection="0">
      <alignment vertical="center"/>
    </xf>
    <xf numFmtId="0" fontId="40" fillId="8" borderId="21" applyNumberFormat="0" applyAlignment="0" applyProtection="0">
      <alignment vertical="center"/>
    </xf>
    <xf numFmtId="0" fontId="41" fillId="0" borderId="22" applyNumberFormat="0" applyFill="0" applyAlignment="0" applyProtection="0">
      <alignment vertical="center"/>
    </xf>
    <xf numFmtId="0" fontId="42" fillId="0" borderId="23" applyNumberFormat="0" applyFill="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7" fillId="33" borderId="0" applyNumberFormat="0" applyBorder="0" applyAlignment="0" applyProtection="0">
      <alignment vertical="center"/>
    </xf>
    <xf numFmtId="0" fontId="47" fillId="34" borderId="0" applyNumberFormat="0" applyBorder="0" applyAlignment="0" applyProtection="0">
      <alignment vertical="center"/>
    </xf>
    <xf numFmtId="0" fontId="46" fillId="35" borderId="0" applyNumberFormat="0" applyBorder="0" applyAlignment="0" applyProtection="0">
      <alignment vertical="center"/>
    </xf>
    <xf numFmtId="0" fontId="48" fillId="0" borderId="0">
      <alignment vertical="center"/>
    </xf>
    <xf numFmtId="9" fontId="49" fillId="0" borderId="0" applyFont="0" applyFill="0" applyBorder="0" applyAlignment="0" applyProtection="0">
      <alignment vertical="center"/>
    </xf>
    <xf numFmtId="0" fontId="49" fillId="0" borderId="0"/>
    <xf numFmtId="176" fontId="49" fillId="0" borderId="0" applyFont="0" applyFill="0" applyBorder="0" applyAlignment="0" applyProtection="0"/>
    <xf numFmtId="0" fontId="0" fillId="0" borderId="0">
      <alignment vertical="center"/>
    </xf>
  </cellStyleXfs>
  <cellXfs count="234">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177" fontId="2" fillId="0" borderId="0" xfId="0" applyNumberFormat="1" applyFont="1" applyFill="1" applyAlignment="1">
      <alignment horizontal="center" vertical="center"/>
    </xf>
    <xf numFmtId="177" fontId="2" fillId="2" borderId="0" xfId="0" applyNumberFormat="1" applyFont="1" applyFill="1" applyAlignment="1">
      <alignment horizontal="center" vertical="center"/>
    </xf>
    <xf numFmtId="178" fontId="2" fillId="0" borderId="0" xfId="0" applyNumberFormat="1" applyFont="1" applyFill="1" applyAlignment="1">
      <alignment horizontal="center" vertical="center"/>
    </xf>
    <xf numFmtId="178" fontId="2" fillId="0" borderId="0" xfId="0" applyNumberFormat="1" applyFont="1" applyFill="1" applyAlignment="1">
      <alignment horizontal="center" vertical="center" wrapText="1"/>
    </xf>
    <xf numFmtId="179" fontId="1" fillId="0" borderId="0" xfId="1" applyNumberFormat="1" applyFont="1" applyFill="1" applyAlignment="1">
      <alignment horizontal="center" vertical="center"/>
    </xf>
    <xf numFmtId="180" fontId="1" fillId="0" borderId="0" xfId="0" applyNumberFormat="1" applyFont="1" applyFill="1" applyAlignment="1">
      <alignment horizontal="center" vertical="center"/>
    </xf>
    <xf numFmtId="180" fontId="1" fillId="0" borderId="0" xfId="0" applyNumberFormat="1" applyFont="1" applyFill="1" applyAlignment="1">
      <alignment horizontal="center" vertical="center" wrapText="1"/>
    </xf>
    <xf numFmtId="10" fontId="1" fillId="0" borderId="0" xfId="0" applyNumberFormat="1" applyFont="1" applyFill="1" applyAlignment="1">
      <alignment horizontal="center" vertical="center"/>
    </xf>
    <xf numFmtId="10" fontId="1" fillId="0" borderId="0" xfId="0" applyNumberFormat="1" applyFont="1" applyFill="1" applyAlignment="1">
      <alignment horizontal="center" vertical="center" wrapText="1"/>
    </xf>
    <xf numFmtId="0" fontId="2" fillId="0" borderId="0" xfId="0" applyFont="1" applyFill="1" applyAlignment="1">
      <alignment horizontal="center" vertical="center"/>
    </xf>
    <xf numFmtId="17" fontId="2" fillId="0" borderId="0" xfId="0" applyNumberFormat="1" applyFont="1" applyFill="1" applyAlignment="1">
      <alignment horizontal="center" vertical="center" wrapText="1"/>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178" fontId="2" fillId="2" borderId="0" xfId="0" applyNumberFormat="1" applyFont="1" applyFill="1" applyAlignment="1">
      <alignment horizontal="center" vertical="center"/>
    </xf>
    <xf numFmtId="17" fontId="2" fillId="2" borderId="0" xfId="0" applyNumberFormat="1" applyFont="1" applyFill="1" applyAlignment="1">
      <alignment horizontal="center" vertical="center" wrapText="1"/>
    </xf>
    <xf numFmtId="0" fontId="1" fillId="2" borderId="0" xfId="0" applyNumberFormat="1" applyFont="1" applyFill="1" applyAlignment="1">
      <alignment horizontal="center" vertical="center" wrapText="1"/>
    </xf>
    <xf numFmtId="177" fontId="1" fillId="2" borderId="0" xfId="0" applyNumberFormat="1" applyFont="1" applyFill="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2"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wrapText="1"/>
    </xf>
    <xf numFmtId="181" fontId="3" fillId="0" borderId="3" xfId="0" applyNumberFormat="1" applyFont="1" applyBorder="1">
      <alignment vertical="center"/>
    </xf>
    <xf numFmtId="181" fontId="3" fillId="0" borderId="4" xfId="0" applyNumberFormat="1" applyFont="1" applyBorder="1">
      <alignment vertical="center"/>
    </xf>
    <xf numFmtId="182" fontId="3" fillId="0" borderId="4" xfId="0" applyNumberFormat="1" applyFont="1" applyBorder="1" applyAlignment="1">
      <alignment horizontal="center" vertical="center"/>
    </xf>
    <xf numFmtId="183" fontId="3" fillId="2" borderId="4" xfId="0" applyNumberFormat="1" applyFont="1" applyFill="1" applyBorder="1" applyAlignment="1">
      <alignment horizontal="center" vertical="center"/>
    </xf>
    <xf numFmtId="177" fontId="3" fillId="2" borderId="4" xfId="0" applyNumberFormat="1" applyFont="1" applyFill="1" applyBorder="1" applyAlignment="1">
      <alignment horizontal="center" vertical="center"/>
    </xf>
    <xf numFmtId="183" fontId="3" fillId="0" borderId="4" xfId="0" applyNumberFormat="1" applyFont="1" applyBorder="1" applyAlignment="1">
      <alignment horizontal="center" vertical="center"/>
    </xf>
    <xf numFmtId="58" fontId="3" fillId="3" borderId="5" xfId="0" applyNumberFormat="1" applyFont="1" applyFill="1" applyBorder="1" applyAlignment="1">
      <alignment horizontal="center" vertical="center"/>
    </xf>
    <xf numFmtId="58" fontId="3" fillId="3" borderId="6" xfId="0" applyNumberFormat="1" applyFont="1" applyFill="1" applyBorder="1" applyAlignment="1">
      <alignment horizontal="center" vertical="center"/>
    </xf>
    <xf numFmtId="182" fontId="5" fillId="3" borderId="4" xfId="0" applyNumberFormat="1" applyFont="1" applyFill="1" applyBorder="1" applyAlignment="1">
      <alignment horizontal="center" vertical="center"/>
    </xf>
    <xf numFmtId="182" fontId="5" fillId="2" borderId="4" xfId="0" applyNumberFormat="1" applyFont="1" applyFill="1" applyBorder="1" applyAlignment="1">
      <alignment horizontal="center" vertical="center"/>
    </xf>
    <xf numFmtId="183" fontId="5" fillId="3" borderId="4" xfId="0" applyNumberFormat="1" applyFont="1" applyFill="1" applyBorder="1" applyAlignment="1">
      <alignment horizontal="center" vertical="center"/>
    </xf>
    <xf numFmtId="0" fontId="3" fillId="2" borderId="4" xfId="0" applyFont="1" applyFill="1" applyBorder="1" applyAlignment="1">
      <alignment horizontal="center" vertical="center"/>
    </xf>
    <xf numFmtId="181" fontId="3" fillId="3" borderId="5" xfId="0" applyNumberFormat="1" applyFont="1" applyFill="1" applyBorder="1" applyAlignment="1">
      <alignment horizontal="center" vertical="center"/>
    </xf>
    <xf numFmtId="181" fontId="3" fillId="3" borderId="6" xfId="0" applyNumberFormat="1" applyFont="1" applyFill="1" applyBorder="1" applyAlignment="1">
      <alignment horizontal="center" vertical="center"/>
    </xf>
    <xf numFmtId="0" fontId="5" fillId="2" borderId="4" xfId="0" applyFont="1" applyFill="1" applyBorder="1" applyAlignment="1">
      <alignment horizontal="center" vertical="center"/>
    </xf>
    <xf numFmtId="181" fontId="3" fillId="0" borderId="7" xfId="0" applyNumberFormat="1" applyFont="1" applyBorder="1" applyAlignment="1">
      <alignment horizontal="center" vertical="center"/>
    </xf>
    <xf numFmtId="181" fontId="3" fillId="0" borderId="8" xfId="0" applyNumberFormat="1" applyFont="1" applyBorder="1" applyAlignment="1">
      <alignment horizontal="center" vertical="center"/>
    </xf>
    <xf numFmtId="182" fontId="5" fillId="0" borderId="9" xfId="0" applyNumberFormat="1" applyFont="1" applyBorder="1" applyAlignment="1">
      <alignment horizontal="center" vertical="center"/>
    </xf>
    <xf numFmtId="182" fontId="3" fillId="0" borderId="9" xfId="0" applyNumberFormat="1" applyFont="1" applyBorder="1" applyAlignment="1">
      <alignment horizontal="center" vertical="center"/>
    </xf>
    <xf numFmtId="182" fontId="5" fillId="2" borderId="9" xfId="0" applyNumberFormat="1" applyFont="1" applyFill="1" applyBorder="1" applyAlignment="1">
      <alignment horizontal="center" vertical="center"/>
    </xf>
    <xf numFmtId="183" fontId="5" fillId="0" borderId="9" xfId="0" applyNumberFormat="1" applyFont="1" applyBorder="1" applyAlignment="1">
      <alignment horizontal="center" vertical="center"/>
    </xf>
    <xf numFmtId="181" fontId="3" fillId="0" borderId="0" xfId="0" applyNumberFormat="1" applyFont="1" applyAlignment="1">
      <alignment vertical="center" wrapText="1"/>
    </xf>
    <xf numFmtId="181" fontId="3" fillId="0" borderId="0" xfId="0" applyNumberFormat="1" applyFont="1">
      <alignment vertical="center"/>
    </xf>
    <xf numFmtId="0" fontId="5" fillId="0" borderId="2" xfId="0" applyFont="1" applyBorder="1" applyAlignment="1">
      <alignment horizontal="center" vertical="center"/>
    </xf>
    <xf numFmtId="0" fontId="3" fillId="0" borderId="4" xfId="0" applyFont="1" applyBorder="1" applyAlignment="1">
      <alignment horizontal="center" vertical="center"/>
    </xf>
    <xf numFmtId="183" fontId="3" fillId="0" borderId="4" xfId="0" applyNumberFormat="1" applyFont="1" applyFill="1" applyBorder="1" applyAlignment="1">
      <alignment horizontal="center" vertical="center"/>
    </xf>
    <xf numFmtId="184" fontId="3" fillId="0" borderId="4" xfId="0" applyNumberFormat="1" applyFont="1" applyBorder="1" applyAlignment="1">
      <alignment horizontal="center" vertical="center"/>
    </xf>
    <xf numFmtId="183" fontId="5" fillId="2" borderId="4" xfId="0" applyNumberFormat="1" applyFont="1" applyFill="1" applyBorder="1" applyAlignment="1">
      <alignment horizontal="center" vertical="center"/>
    </xf>
    <xf numFmtId="184" fontId="5" fillId="0" borderId="4" xfId="0" applyNumberFormat="1" applyFont="1" applyFill="1" applyBorder="1" applyAlignment="1">
      <alignment horizontal="center" vertical="center"/>
    </xf>
    <xf numFmtId="183" fontId="3" fillId="0" borderId="10" xfId="0" applyNumberFormat="1" applyFont="1" applyBorder="1" applyAlignment="1">
      <alignment horizontal="center" vertical="center"/>
    </xf>
    <xf numFmtId="184" fontId="5" fillId="3" borderId="4" xfId="0" applyNumberFormat="1" applyFont="1" applyFill="1" applyBorder="1" applyAlignment="1">
      <alignment horizontal="center" vertical="center"/>
    </xf>
    <xf numFmtId="184" fontId="5" fillId="0" borderId="9" xfId="0" applyNumberFormat="1" applyFont="1" applyBorder="1" applyAlignment="1">
      <alignment horizontal="center" vertical="center"/>
    </xf>
    <xf numFmtId="0" fontId="5" fillId="0" borderId="2" xfId="0" applyFont="1" applyBorder="1" applyAlignment="1">
      <alignment horizontal="center" vertical="center" wrapText="1"/>
    </xf>
    <xf numFmtId="184" fontId="3" fillId="0" borderId="4" xfId="0" applyNumberFormat="1" applyFont="1" applyFill="1" applyBorder="1" applyAlignment="1">
      <alignment horizontal="center" vertical="center"/>
    </xf>
    <xf numFmtId="184" fontId="5" fillId="2" borderId="4" xfId="0" applyNumberFormat="1" applyFont="1" applyFill="1" applyBorder="1" applyAlignment="1">
      <alignment horizontal="center" vertical="center"/>
    </xf>
    <xf numFmtId="0" fontId="5" fillId="0" borderId="0" xfId="0" applyFont="1" applyAlignment="1">
      <alignment vertical="center" wrapText="1"/>
    </xf>
    <xf numFmtId="0" fontId="5" fillId="0" borderId="0" xfId="0" applyFont="1" applyFill="1" applyAlignment="1">
      <alignment vertical="center" wrapText="1"/>
    </xf>
    <xf numFmtId="0" fontId="5" fillId="0" borderId="11" xfId="0" applyFont="1" applyFill="1" applyBorder="1" applyAlignment="1">
      <alignment vertical="center" wrapText="1"/>
    </xf>
    <xf numFmtId="185" fontId="3" fillId="0" borderId="0" xfId="0" applyNumberFormat="1" applyFont="1" applyFill="1" applyAlignment="1">
      <alignment horizontal="center" vertical="center"/>
    </xf>
    <xf numFmtId="186" fontId="3" fillId="0" borderId="0" xfId="0" applyNumberFormat="1" applyFont="1" applyFill="1" applyAlignment="1">
      <alignment horizontal="center" vertical="center"/>
    </xf>
    <xf numFmtId="0" fontId="3" fillId="0" borderId="0" xfId="0" applyFont="1" applyBorder="1">
      <alignment vertical="center"/>
    </xf>
    <xf numFmtId="0" fontId="0" fillId="0" borderId="0" xfId="0" applyFont="1" applyBorder="1">
      <alignment vertical="center"/>
    </xf>
    <xf numFmtId="187" fontId="3" fillId="0" borderId="0" xfId="0" applyNumberFormat="1" applyFont="1" applyFill="1" applyBorder="1" applyAlignment="1">
      <alignment horizontal="center" vertical="center"/>
    </xf>
    <xf numFmtId="186" fontId="3" fillId="0" borderId="0" xfId="0" applyNumberFormat="1" applyFont="1" applyFill="1" applyBorder="1" applyAlignment="1">
      <alignment horizontal="center" vertical="center"/>
    </xf>
    <xf numFmtId="9" fontId="3" fillId="0" borderId="0" xfId="0" applyNumberFormat="1" applyFont="1" applyFill="1" applyBorder="1" applyAlignment="1">
      <alignment horizontal="center" vertical="center"/>
    </xf>
    <xf numFmtId="0" fontId="0" fillId="0" borderId="0" xfId="0" applyFont="1">
      <alignment vertical="center"/>
    </xf>
    <xf numFmtId="182" fontId="3" fillId="0" borderId="0" xfId="0" applyNumberFormat="1" applyFont="1" applyFill="1" applyBorder="1" applyAlignment="1">
      <alignment horizontal="center" vertical="center"/>
    </xf>
    <xf numFmtId="0" fontId="3" fillId="0" borderId="4" xfId="0" applyFont="1" applyBorder="1" applyAlignment="1">
      <alignment horizontal="center" vertical="center" wrapText="1"/>
    </xf>
    <xf numFmtId="182" fontId="3" fillId="0" borderId="4" xfId="0" applyNumberFormat="1" applyFont="1" applyFill="1" applyBorder="1" applyAlignment="1">
      <alignment horizontal="center" vertical="center" wrapText="1"/>
    </xf>
    <xf numFmtId="186" fontId="3" fillId="0" borderId="4" xfId="0" applyNumberFormat="1" applyFont="1" applyFill="1" applyBorder="1" applyAlignment="1">
      <alignment horizontal="center" vertical="center" wrapText="1"/>
    </xf>
    <xf numFmtId="181" fontId="3" fillId="0" borderId="4" xfId="0" applyNumberFormat="1" applyFont="1" applyBorder="1" applyAlignment="1">
      <alignment horizontal="center" vertical="center" wrapText="1"/>
    </xf>
    <xf numFmtId="186" fontId="3" fillId="0" borderId="4" xfId="0" applyNumberFormat="1" applyFont="1" applyFill="1" applyBorder="1" applyAlignment="1">
      <alignment horizontal="center" vertical="center"/>
    </xf>
    <xf numFmtId="188" fontId="9" fillId="0" borderId="4" xfId="0" applyNumberFormat="1" applyFont="1" applyBorder="1" applyAlignment="1">
      <alignment horizontal="center" vertical="center" wrapText="1"/>
    </xf>
    <xf numFmtId="0" fontId="3" fillId="0" borderId="4" xfId="0" applyFont="1" applyFill="1" applyBorder="1" applyAlignment="1">
      <alignment horizontal="center" vertical="center" wrapText="1"/>
    </xf>
    <xf numFmtId="182" fontId="3" fillId="0" borderId="12" xfId="0" applyNumberFormat="1" applyFont="1" applyFill="1" applyBorder="1" applyAlignment="1">
      <alignment horizontal="center" vertical="center" wrapText="1"/>
    </xf>
    <xf numFmtId="182" fontId="3" fillId="0" borderId="6" xfId="0" applyNumberFormat="1" applyFont="1" applyFill="1" applyBorder="1" applyAlignment="1">
      <alignment horizontal="center" vertical="center" wrapText="1"/>
    </xf>
    <xf numFmtId="0" fontId="1" fillId="0" borderId="4" xfId="0" applyFont="1" applyBorder="1" applyAlignment="1">
      <alignment horizontal="left" vertical="center"/>
    </xf>
    <xf numFmtId="187" fontId="3" fillId="0" borderId="12" xfId="0" applyNumberFormat="1" applyFont="1" applyFill="1" applyBorder="1" applyAlignment="1">
      <alignment horizontal="center" vertical="center" wrapText="1"/>
    </xf>
    <xf numFmtId="187" fontId="3" fillId="0" borderId="6" xfId="0" applyNumberFormat="1" applyFont="1" applyFill="1" applyBorder="1" applyAlignment="1">
      <alignment horizontal="center" vertical="center" wrapText="1"/>
    </xf>
    <xf numFmtId="186" fontId="3" fillId="0" borderId="12" xfId="0" applyNumberFormat="1" applyFont="1" applyFill="1" applyBorder="1" applyAlignment="1">
      <alignment horizontal="center" vertical="center" wrapText="1"/>
    </xf>
    <xf numFmtId="186" fontId="3" fillId="0" borderId="6" xfId="0" applyNumberFormat="1" applyFont="1" applyFill="1" applyBorder="1" applyAlignment="1">
      <alignment horizontal="center" vertical="center" wrapText="1"/>
    </xf>
    <xf numFmtId="9" fontId="3" fillId="0" borderId="12" xfId="0" applyNumberFormat="1" applyFont="1" applyFill="1" applyBorder="1" applyAlignment="1">
      <alignment horizontal="center" vertical="center" wrapText="1"/>
    </xf>
    <xf numFmtId="9" fontId="3" fillId="0" borderId="6" xfId="0" applyNumberFormat="1" applyFont="1" applyFill="1" applyBorder="1" applyAlignment="1">
      <alignment horizontal="center" vertical="center" wrapText="1"/>
    </xf>
    <xf numFmtId="189" fontId="3" fillId="0" borderId="12" xfId="0" applyNumberFormat="1" applyFont="1" applyFill="1" applyBorder="1" applyAlignment="1">
      <alignment horizontal="center" vertical="center" wrapText="1"/>
    </xf>
    <xf numFmtId="189" fontId="3" fillId="0" borderId="6" xfId="0" applyNumberFormat="1" applyFont="1" applyFill="1" applyBorder="1" applyAlignment="1">
      <alignment horizontal="center" vertical="center" wrapText="1"/>
    </xf>
    <xf numFmtId="190" fontId="3" fillId="0" borderId="12" xfId="0" applyNumberFormat="1" applyFont="1" applyFill="1" applyBorder="1" applyAlignment="1">
      <alignment horizontal="center" vertical="center" wrapText="1"/>
    </xf>
    <xf numFmtId="190" fontId="3" fillId="0" borderId="6" xfId="0" applyNumberFormat="1" applyFont="1" applyFill="1" applyBorder="1" applyAlignment="1">
      <alignment horizontal="center" vertical="center" wrapText="1"/>
    </xf>
    <xf numFmtId="191" fontId="3" fillId="0" borderId="12" xfId="0" applyNumberFormat="1" applyFont="1" applyFill="1" applyBorder="1" applyAlignment="1">
      <alignment horizontal="center" vertical="center" wrapText="1"/>
    </xf>
    <xf numFmtId="191" fontId="3" fillId="0" borderId="13" xfId="0" applyNumberFormat="1"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6" xfId="0" applyFont="1" applyBorder="1" applyAlignment="1">
      <alignment horizontal="center" vertical="center" wrapText="1"/>
    </xf>
    <xf numFmtId="0" fontId="9" fillId="0" borderId="4" xfId="0" applyFont="1" applyBorder="1" applyAlignment="1">
      <alignment horizontal="center" vertical="center" wrapText="1"/>
    </xf>
    <xf numFmtId="0" fontId="3" fillId="0" borderId="4" xfId="0" applyFont="1" applyFill="1" applyBorder="1" applyAlignment="1">
      <alignment horizontal="center" vertical="center"/>
    </xf>
    <xf numFmtId="183" fontId="10" fillId="0" borderId="4" xfId="0" applyNumberFormat="1" applyFont="1" applyBorder="1" applyAlignment="1">
      <alignment horizontal="center" vertical="center" wrapText="1"/>
    </xf>
    <xf numFmtId="0" fontId="10" fillId="0" borderId="4" xfId="0" applyFont="1" applyBorder="1">
      <alignment vertical="center"/>
    </xf>
    <xf numFmtId="183" fontId="8" fillId="0" borderId="4" xfId="0" applyNumberFormat="1" applyFont="1" applyBorder="1" applyAlignment="1">
      <alignment horizontal="center" vertical="center" wrapText="1"/>
    </xf>
    <xf numFmtId="183" fontId="5" fillId="0" borderId="4" xfId="0" applyNumberFormat="1" applyFont="1" applyFill="1" applyBorder="1" applyAlignment="1">
      <alignment horizontal="center" vertical="center"/>
    </xf>
    <xf numFmtId="0" fontId="10" fillId="0" borderId="4" xfId="0" applyFont="1" applyBorder="1" applyAlignment="1">
      <alignment horizontal="center" vertical="center"/>
    </xf>
    <xf numFmtId="9" fontId="3" fillId="0" borderId="0" xfId="0" applyNumberFormat="1" applyFont="1">
      <alignment vertical="center"/>
    </xf>
    <xf numFmtId="178" fontId="3" fillId="0" borderId="0" xfId="0" applyNumberFormat="1" applyFont="1">
      <alignment vertical="center"/>
    </xf>
    <xf numFmtId="0" fontId="5" fillId="0" borderId="14" xfId="0" applyFont="1" applyBorder="1" applyAlignment="1">
      <alignment horizontal="center" vertical="center" wrapText="1"/>
    </xf>
    <xf numFmtId="183" fontId="5" fillId="0" borderId="4" xfId="0" applyNumberFormat="1" applyFont="1" applyBorder="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center" vertical="center" wrapText="1"/>
    </xf>
    <xf numFmtId="183" fontId="3" fillId="0" borderId="0" xfId="0" applyNumberFormat="1" applyFont="1" applyAlignment="1">
      <alignment horizontal="center" vertical="center"/>
    </xf>
    <xf numFmtId="0" fontId="10" fillId="0" borderId="0" xfId="0" applyFont="1" applyAlignment="1">
      <alignment horizontal="center" vertical="center"/>
    </xf>
    <xf numFmtId="0" fontId="5" fillId="0" borderId="0" xfId="0" applyFont="1" applyAlignment="1">
      <alignment horizontal="left" vertical="center" wrapText="1"/>
    </xf>
    <xf numFmtId="0" fontId="11" fillId="0" borderId="0" xfId="0" applyFont="1" applyAlignment="1">
      <alignment horizontal="justify" vertical="center"/>
    </xf>
    <xf numFmtId="178" fontId="3" fillId="0" borderId="12" xfId="0" applyNumberFormat="1" applyFont="1" applyBorder="1" applyAlignment="1">
      <alignment horizontal="center" vertical="center" wrapText="1"/>
    </xf>
    <xf numFmtId="178" fontId="3" fillId="0" borderId="6" xfId="0" applyNumberFormat="1" applyFont="1" applyBorder="1" applyAlignment="1">
      <alignment horizontal="center" vertical="center" wrapText="1"/>
    </xf>
    <xf numFmtId="0" fontId="12" fillId="0" borderId="4" xfId="0" applyFont="1" applyBorder="1" applyAlignment="1">
      <alignment horizontal="center" vertical="center"/>
    </xf>
    <xf numFmtId="0" fontId="12" fillId="0" borderId="4" xfId="0" applyFont="1" applyBorder="1">
      <alignment vertical="center"/>
    </xf>
    <xf numFmtId="192" fontId="3" fillId="0" borderId="12" xfId="0" applyNumberFormat="1" applyFont="1" applyBorder="1" applyAlignment="1">
      <alignment horizontal="center" vertical="center" wrapText="1"/>
    </xf>
    <xf numFmtId="192" fontId="3" fillId="0" borderId="13" xfId="0" applyNumberFormat="1" applyFont="1" applyBorder="1" applyAlignment="1">
      <alignment horizontal="center" vertical="center" wrapText="1"/>
    </xf>
    <xf numFmtId="0" fontId="1" fillId="0" borderId="6" xfId="0" applyFont="1" applyBorder="1" applyAlignment="1">
      <alignment horizontal="left" vertical="center"/>
    </xf>
    <xf numFmtId="9" fontId="3" fillId="0" borderId="13"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183" fontId="3" fillId="0" borderId="4" xfId="0" applyNumberFormat="1" applyFont="1" applyFill="1" applyBorder="1" applyAlignment="1">
      <alignment horizontal="center" vertical="center" wrapText="1"/>
    </xf>
    <xf numFmtId="183" fontId="3" fillId="0" borderId="12" xfId="0" applyNumberFormat="1" applyFont="1" applyFill="1" applyBorder="1" applyAlignment="1">
      <alignment horizontal="center" vertical="center" wrapText="1"/>
    </xf>
    <xf numFmtId="183" fontId="3" fillId="0" borderId="4" xfId="0" applyNumberFormat="1" applyFont="1" applyBorder="1" applyAlignment="1">
      <alignment horizontal="center" vertical="center" wrapText="1"/>
    </xf>
    <xf numFmtId="186" fontId="3" fillId="0" borderId="6"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0" fontId="3" fillId="0" borderId="10" xfId="0" applyFont="1" applyBorder="1" applyAlignment="1">
      <alignment horizontal="center" vertical="center" wrapText="1"/>
    </xf>
    <xf numFmtId="183" fontId="3" fillId="0" borderId="12" xfId="0" applyNumberFormat="1" applyFont="1" applyBorder="1" applyAlignment="1">
      <alignment horizontal="center" vertical="center" wrapText="1"/>
    </xf>
    <xf numFmtId="0" fontId="10" fillId="0" borderId="6" xfId="0" applyFont="1" applyBorder="1" applyAlignment="1">
      <alignment horizontal="center" vertical="center"/>
    </xf>
    <xf numFmtId="183" fontId="5" fillId="0" borderId="12" xfId="0" applyNumberFormat="1" applyFont="1" applyBorder="1" applyAlignment="1">
      <alignment horizontal="center" vertical="center"/>
    </xf>
    <xf numFmtId="183" fontId="5" fillId="0" borderId="0" xfId="0" applyNumberFormat="1" applyFont="1" applyAlignment="1">
      <alignment horizontal="center" vertical="center"/>
    </xf>
    <xf numFmtId="0" fontId="1" fillId="0" borderId="0" xfId="0" applyFont="1">
      <alignment vertical="center"/>
    </xf>
    <xf numFmtId="0" fontId="3" fillId="0" borderId="0" xfId="0" applyFont="1" applyAlignment="1">
      <alignment horizontal="center" vertical="center"/>
    </xf>
    <xf numFmtId="193" fontId="3" fillId="0" borderId="12" xfId="0" applyNumberFormat="1" applyFont="1" applyBorder="1" applyAlignment="1">
      <alignment horizontal="center" vertical="center" wrapText="1"/>
    </xf>
    <xf numFmtId="193" fontId="3" fillId="0" borderId="6" xfId="0" applyNumberFormat="1" applyFont="1" applyBorder="1" applyAlignment="1">
      <alignment horizontal="center" vertical="center" wrapText="1"/>
    </xf>
    <xf numFmtId="178" fontId="3" fillId="0" borderId="4" xfId="0" applyNumberFormat="1" applyFont="1" applyBorder="1" applyAlignment="1">
      <alignment horizontal="center" vertical="center" wrapText="1"/>
    </xf>
    <xf numFmtId="192" fontId="3" fillId="0" borderId="4" xfId="0" applyNumberFormat="1" applyFont="1" applyBorder="1" applyAlignment="1">
      <alignment horizontal="center" vertical="center" wrapText="1"/>
    </xf>
    <xf numFmtId="0" fontId="3" fillId="0" borderId="15" xfId="0" applyFont="1" applyBorder="1" applyAlignment="1">
      <alignment horizontal="center" vertical="center"/>
    </xf>
    <xf numFmtId="0" fontId="3" fillId="0" borderId="15" xfId="0" applyFont="1" applyBorder="1" applyAlignment="1">
      <alignment horizontal="center" vertical="center" wrapText="1"/>
    </xf>
    <xf numFmtId="9" fontId="3" fillId="0" borderId="4" xfId="0" applyNumberFormat="1" applyFont="1" applyFill="1" applyBorder="1" applyAlignment="1">
      <alignment horizontal="center" vertical="center" wrapText="1"/>
    </xf>
    <xf numFmtId="0" fontId="3" fillId="0" borderId="10" xfId="0" applyFont="1" applyBorder="1" applyAlignment="1">
      <alignment horizontal="center" vertical="center"/>
    </xf>
    <xf numFmtId="9" fontId="3" fillId="0" borderId="4" xfId="0" applyNumberFormat="1" applyFont="1" applyBorder="1" applyAlignment="1">
      <alignment horizontal="center" vertical="center" wrapText="1"/>
    </xf>
    <xf numFmtId="0" fontId="3" fillId="0" borderId="15" xfId="0" applyFont="1" applyFill="1" applyBorder="1" applyAlignment="1">
      <alignment horizontal="center" vertical="center" wrapText="1"/>
    </xf>
    <xf numFmtId="0" fontId="3" fillId="0" borderId="0" xfId="0" applyFont="1" applyAlignment="1">
      <alignment horizontal="justify" vertical="center" wrapText="1"/>
    </xf>
    <xf numFmtId="0" fontId="3" fillId="0" borderId="4" xfId="0" applyFont="1" applyBorder="1">
      <alignment vertical="center"/>
    </xf>
    <xf numFmtId="0" fontId="3" fillId="0" borderId="4" xfId="0" applyFont="1" applyBorder="1" applyAlignment="1">
      <alignment vertical="center" wrapText="1"/>
    </xf>
    <xf numFmtId="184" fontId="3" fillId="0" borderId="4" xfId="0" applyNumberFormat="1" applyFont="1" applyFill="1" applyBorder="1">
      <alignment vertical="center"/>
    </xf>
    <xf numFmtId="184" fontId="3" fillId="0" borderId="4" xfId="0" applyNumberFormat="1" applyFont="1" applyBorder="1">
      <alignment vertical="center"/>
    </xf>
    <xf numFmtId="0" fontId="13" fillId="0" borderId="4" xfId="0" applyFont="1" applyBorder="1">
      <alignment vertical="center"/>
    </xf>
    <xf numFmtId="9" fontId="3" fillId="0" borderId="4" xfId="0" applyNumberFormat="1" applyFont="1" applyFill="1" applyBorder="1">
      <alignment vertical="center"/>
    </xf>
    <xf numFmtId="9" fontId="3" fillId="0" borderId="4" xfId="0" applyNumberFormat="1" applyFont="1" applyBorder="1">
      <alignment vertical="center"/>
    </xf>
    <xf numFmtId="0" fontId="13" fillId="0" borderId="4" xfId="0" applyFont="1" applyBorder="1" applyAlignment="1">
      <alignment vertical="center" wrapText="1"/>
    </xf>
    <xf numFmtId="183" fontId="3" fillId="0" borderId="4" xfId="0" applyNumberFormat="1" applyFont="1" applyFill="1" applyBorder="1" applyAlignment="1">
      <alignment horizontal="right" vertical="center"/>
    </xf>
    <xf numFmtId="183" fontId="3" fillId="0" borderId="4" xfId="0" applyNumberFormat="1" applyFont="1" applyBorder="1">
      <alignment vertical="center"/>
    </xf>
    <xf numFmtId="0" fontId="5" fillId="3" borderId="4" xfId="51" applyFont="1" applyFill="1" applyBorder="1" applyAlignment="1">
      <alignment horizontal="center" vertical="center" wrapText="1"/>
    </xf>
    <xf numFmtId="0" fontId="9" fillId="3" borderId="4" xfId="0" applyFont="1" applyFill="1" applyBorder="1" applyAlignment="1">
      <alignment horizontal="center" vertical="center"/>
    </xf>
    <xf numFmtId="49" fontId="14" fillId="0" borderId="4" xfId="51" applyNumberFormat="1" applyFont="1" applyBorder="1" applyAlignment="1">
      <alignment horizontal="center" vertical="center"/>
    </xf>
    <xf numFmtId="0" fontId="5" fillId="0" borderId="4" xfId="51" applyFont="1" applyFill="1" applyBorder="1" applyAlignment="1">
      <alignment horizontal="center" vertical="center" wrapText="1"/>
    </xf>
    <xf numFmtId="194" fontId="3" fillId="0" borderId="4" xfId="51" applyNumberFormat="1" applyFont="1" applyBorder="1" applyAlignment="1">
      <alignment horizontal="center" vertical="center"/>
    </xf>
    <xf numFmtId="194" fontId="5" fillId="0" borderId="4" xfId="51" applyNumberFormat="1" applyFont="1" applyBorder="1" applyAlignment="1">
      <alignment horizontal="center" vertical="center"/>
    </xf>
    <xf numFmtId="194" fontId="15" fillId="0" borderId="0" xfId="51" applyNumberFormat="1" applyFont="1" applyAlignment="1">
      <alignment horizontal="center" vertical="center"/>
    </xf>
    <xf numFmtId="194" fontId="16" fillId="0" borderId="0" xfId="51" applyNumberFormat="1" applyFont="1" applyAlignment="1">
      <alignment horizontal="center" vertical="center"/>
    </xf>
    <xf numFmtId="195" fontId="17" fillId="0" borderId="0" xfId="52" applyNumberFormat="1" applyFont="1" applyFill="1" applyAlignment="1">
      <alignment vertical="center"/>
    </xf>
    <xf numFmtId="10" fontId="3" fillId="0" borderId="0" xfId="0" applyNumberFormat="1" applyFont="1" applyAlignment="1">
      <alignment horizontal="center" vertical="center"/>
    </xf>
    <xf numFmtId="0" fontId="15" fillId="3" borderId="4" xfId="51" applyFont="1" applyFill="1" applyBorder="1" applyAlignment="1">
      <alignment horizontal="center" vertical="center" wrapText="1"/>
    </xf>
    <xf numFmtId="0" fontId="15" fillId="3" borderId="4" xfId="51" applyFont="1" applyFill="1" applyBorder="1" applyAlignment="1">
      <alignment horizontal="center" vertical="center"/>
    </xf>
    <xf numFmtId="49" fontId="18" fillId="0" borderId="4" xfId="51" applyNumberFormat="1" applyFont="1" applyBorder="1" applyAlignment="1">
      <alignment horizontal="center" vertical="center"/>
    </xf>
    <xf numFmtId="0" fontId="15" fillId="0" borderId="4" xfId="51" applyFont="1" applyFill="1" applyBorder="1" applyAlignment="1">
      <alignment horizontal="center" vertical="center" wrapText="1"/>
    </xf>
    <xf numFmtId="194" fontId="16" fillId="0" borderId="4" xfId="51" applyNumberFormat="1" applyFont="1" applyBorder="1" applyAlignment="1">
      <alignment horizontal="center" vertical="center"/>
    </xf>
    <xf numFmtId="195" fontId="17" fillId="0" borderId="4" xfId="52" applyNumberFormat="1" applyFont="1" applyFill="1" applyBorder="1" applyAlignment="1">
      <alignment vertical="center"/>
    </xf>
    <xf numFmtId="10" fontId="3" fillId="0" borderId="4" xfId="0" applyNumberFormat="1" applyFont="1" applyBorder="1" applyAlignment="1">
      <alignment horizontal="center" vertical="center"/>
    </xf>
    <xf numFmtId="194" fontId="15" fillId="0" borderId="4" xfId="51" applyNumberFormat="1" applyFont="1" applyBorder="1" applyAlignment="1">
      <alignment horizontal="center" vertical="center"/>
    </xf>
    <xf numFmtId="49" fontId="18" fillId="0" borderId="0" xfId="51" applyNumberFormat="1" applyFont="1" applyAlignment="1">
      <alignment horizontal="left" vertical="center"/>
    </xf>
    <xf numFmtId="0" fontId="16" fillId="0" borderId="0" xfId="51" applyFont="1" applyAlignment="1">
      <alignment vertical="center"/>
    </xf>
    <xf numFmtId="0" fontId="1" fillId="0" borderId="0" xfId="0" applyFont="1" applyAlignment="1">
      <alignment horizontal="center" vertical="center"/>
    </xf>
    <xf numFmtId="0" fontId="19" fillId="0" borderId="0" xfId="0" applyFont="1" applyAlignment="1">
      <alignment horizontal="center" vertical="center"/>
    </xf>
    <xf numFmtId="0" fontId="1" fillId="0" borderId="4" xfId="0" applyFont="1" applyBorder="1" applyAlignment="1">
      <alignment horizontal="center" vertical="center"/>
    </xf>
    <xf numFmtId="0" fontId="1" fillId="0" borderId="15" xfId="0" applyFont="1" applyBorder="1" applyAlignment="1">
      <alignment horizontal="center" vertical="center"/>
    </xf>
    <xf numFmtId="181" fontId="1" fillId="0" borderId="4" xfId="0" applyNumberFormat="1" applyFont="1" applyBorder="1" applyAlignment="1">
      <alignment horizontal="center" vertical="center"/>
    </xf>
    <xf numFmtId="183" fontId="1" fillId="0" borderId="4" xfId="0" applyNumberFormat="1"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xf>
    <xf numFmtId="181" fontId="1" fillId="0" borderId="0" xfId="0" applyNumberFormat="1" applyFont="1" applyAlignment="1">
      <alignment horizontal="center" vertical="center"/>
    </xf>
    <xf numFmtId="183" fontId="19" fillId="0" borderId="0" xfId="0" applyNumberFormat="1" applyFont="1" applyAlignment="1">
      <alignment horizontal="center" vertical="center"/>
    </xf>
    <xf numFmtId="0" fontId="0" fillId="0" borderId="0" xfId="0" applyAlignment="1"/>
    <xf numFmtId="0" fontId="20"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center" vertical="center" wrapText="1"/>
    </xf>
    <xf numFmtId="0" fontId="20" fillId="0" borderId="0" xfId="0" applyFont="1" applyAlignment="1">
      <alignment horizontal="center" vertical="center" wrapText="1"/>
    </xf>
    <xf numFmtId="0" fontId="2" fillId="0" borderId="4" xfId="0" applyFont="1" applyBorder="1" applyAlignment="1">
      <alignment horizontal="center" vertical="center"/>
    </xf>
    <xf numFmtId="0" fontId="21" fillId="0" borderId="4" xfId="0" applyFont="1" applyBorder="1" applyAlignment="1">
      <alignment horizontal="center" vertical="center"/>
    </xf>
    <xf numFmtId="196" fontId="1" fillId="0" borderId="4" xfId="0" applyNumberFormat="1" applyFont="1" applyBorder="1" applyAlignment="1">
      <alignment horizontal="center" vertical="center"/>
    </xf>
    <xf numFmtId="9" fontId="1" fillId="0" borderId="4" xfId="0" applyNumberFormat="1" applyFont="1" applyBorder="1" applyAlignment="1">
      <alignment horizontal="center" vertical="center"/>
    </xf>
    <xf numFmtId="183" fontId="1" fillId="0" borderId="0" xfId="0" applyNumberFormat="1" applyFont="1" applyAlignment="1">
      <alignment horizontal="center" vertical="center"/>
    </xf>
    <xf numFmtId="0" fontId="22" fillId="0" borderId="0" xfId="49" applyFont="1" applyAlignment="1"/>
    <xf numFmtId="0" fontId="0" fillId="0" borderId="0" xfId="0" applyFont="1" applyAlignment="1"/>
    <xf numFmtId="0" fontId="22" fillId="0" borderId="4" xfId="0" applyFont="1" applyFill="1" applyBorder="1" applyAlignment="1">
      <alignment horizontal="center"/>
    </xf>
    <xf numFmtId="0" fontId="15" fillId="0" borderId="4"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4" xfId="1" applyNumberFormat="1" applyFont="1" applyFill="1" applyBorder="1" applyAlignment="1">
      <alignment horizontal="center"/>
    </xf>
    <xf numFmtId="0" fontId="16" fillId="0" borderId="4" xfId="0" applyFont="1" applyFill="1" applyBorder="1" applyAlignment="1">
      <alignment horizontal="center"/>
    </xf>
    <xf numFmtId="183" fontId="16" fillId="0" borderId="12" xfId="0" applyNumberFormat="1" applyFont="1" applyFill="1" applyBorder="1" applyAlignment="1">
      <alignment horizontal="center"/>
    </xf>
    <xf numFmtId="9" fontId="16" fillId="0" borderId="4" xfId="0" applyNumberFormat="1" applyFont="1" applyFill="1" applyBorder="1" applyAlignment="1">
      <alignment horizontal="center"/>
    </xf>
    <xf numFmtId="0" fontId="21" fillId="0" borderId="4" xfId="0" applyFont="1" applyBorder="1" applyAlignment="1">
      <alignment horizontal="center"/>
    </xf>
    <xf numFmtId="0" fontId="23" fillId="0" borderId="4" xfId="0" applyFont="1" applyBorder="1" applyAlignment="1">
      <alignment horizontal="center" vertical="center"/>
    </xf>
    <xf numFmtId="197" fontId="1" fillId="0" borderId="4" xfId="0" applyNumberFormat="1" applyFont="1" applyBorder="1" applyAlignment="1">
      <alignment horizontal="center" vertical="center"/>
    </xf>
    <xf numFmtId="2" fontId="1" fillId="0" borderId="4" xfId="0" applyNumberFormat="1" applyFont="1" applyBorder="1" applyAlignment="1">
      <alignment horizontal="center" vertical="center"/>
    </xf>
    <xf numFmtId="183" fontId="1" fillId="0" borderId="4" xfId="0" applyNumberFormat="1" applyFont="1" applyFill="1" applyBorder="1" applyAlignment="1">
      <alignment horizontal="center" vertical="center"/>
    </xf>
    <xf numFmtId="198" fontId="1" fillId="0" borderId="4" xfId="0" applyNumberFormat="1" applyFont="1" applyBorder="1" applyAlignment="1">
      <alignment horizontal="center" vertical="center"/>
    </xf>
    <xf numFmtId="0" fontId="24" fillId="0" borderId="0" xfId="0" applyFont="1" applyAlignment="1"/>
    <xf numFmtId="189" fontId="0" fillId="0" borderId="0" xfId="0" applyNumberFormat="1" applyFont="1" applyAlignment="1">
      <alignment horizontal="center"/>
    </xf>
    <xf numFmtId="0" fontId="22" fillId="0" borderId="0" xfId="0" applyFont="1" applyAlignment="1"/>
    <xf numFmtId="183" fontId="2" fillId="0" borderId="4" xfId="0" applyNumberFormat="1" applyFont="1" applyBorder="1" applyAlignment="1">
      <alignment horizontal="center" vertical="center"/>
    </xf>
    <xf numFmtId="0" fontId="25" fillId="0" borderId="0" xfId="0" applyFont="1" applyAlignment="1">
      <alignment horizontal="center" vertical="center"/>
    </xf>
    <xf numFmtId="0" fontId="6" fillId="0" borderId="0" xfId="0" applyFont="1" applyAlignment="1">
      <alignment horizontal="center" vertical="center"/>
    </xf>
    <xf numFmtId="196" fontId="1" fillId="0" borderId="4" xfId="0" applyNumberFormat="1" applyFont="1" applyFill="1" applyBorder="1" applyAlignment="1">
      <alignment horizontal="center" vertical="center"/>
    </xf>
    <xf numFmtId="0" fontId="26" fillId="4" borderId="4" xfId="53" applyFont="1" applyFill="1" applyBorder="1" applyAlignment="1">
      <alignment horizontal="center" vertical="center" wrapText="1"/>
    </xf>
    <xf numFmtId="0" fontId="27" fillId="0" borderId="4" xfId="0" applyFont="1" applyFill="1" applyBorder="1" applyAlignment="1">
      <alignment horizontal="center" vertical="center"/>
    </xf>
    <xf numFmtId="0" fontId="27" fillId="0" borderId="4" xfId="0" applyFont="1" applyFill="1" applyBorder="1" applyAlignment="1">
      <alignment horizontal="center" vertical="center" wrapText="1"/>
    </xf>
    <xf numFmtId="15" fontId="27" fillId="0" borderId="4" xfId="0" applyNumberFormat="1" applyFont="1" applyFill="1" applyBorder="1" applyAlignment="1">
      <alignment horizontal="center" vertical="center"/>
    </xf>
    <xf numFmtId="0" fontId="28" fillId="0" borderId="0" xfId="0" applyFo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heet2" xfId="49"/>
    <cellStyle name="百分比 2" xfId="50"/>
    <cellStyle name="常规 2" xfId="51"/>
    <cellStyle name="千位分隔 2" xfId="52"/>
    <cellStyle name="常规 2 4"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eetMetadata" Target="metadata.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6" Type="http://schemas.openxmlformats.org/officeDocument/2006/relationships/image" Target="NULL" TargetMode="External"/><Relationship Id="rId5" Type="http://schemas.openxmlformats.org/officeDocument/2006/relationships/image" Target="../media/image8.jpeg"/><Relationship Id="rId4" Type="http://schemas.openxmlformats.org/officeDocument/2006/relationships/image" Target="../media/image7.png"/><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9" Type="http://schemas.openxmlformats.org/officeDocument/2006/relationships/image" Target="../media/image16.jpeg"/><Relationship Id="rId8" Type="http://schemas.openxmlformats.org/officeDocument/2006/relationships/image" Target="../media/image15.jpeg"/><Relationship Id="rId7" Type="http://schemas.openxmlformats.org/officeDocument/2006/relationships/image" Target="../media/image14.jpeg"/><Relationship Id="rId6" Type="http://schemas.openxmlformats.org/officeDocument/2006/relationships/image" Target="../media/image13.jpeg"/><Relationship Id="rId5" Type="http://schemas.openxmlformats.org/officeDocument/2006/relationships/image" Target="NULL" TargetMode="External"/><Relationship Id="rId4" Type="http://schemas.openxmlformats.org/officeDocument/2006/relationships/image" Target="../media/image12.jpeg"/><Relationship Id="rId3" Type="http://schemas.openxmlformats.org/officeDocument/2006/relationships/image" Target="../media/image11.png"/><Relationship Id="rId2" Type="http://schemas.openxmlformats.org/officeDocument/2006/relationships/image" Target="../media/image10.png"/><Relationship Id="rId17" Type="http://schemas.openxmlformats.org/officeDocument/2006/relationships/image" Target="../media/image23.jpeg"/><Relationship Id="rId16" Type="http://schemas.openxmlformats.org/officeDocument/2006/relationships/image" Target="../media/image22.jpeg"/><Relationship Id="rId15" Type="http://schemas.openxmlformats.org/officeDocument/2006/relationships/image" Target="../media/image21.jpeg"/><Relationship Id="rId14" Type="http://schemas.openxmlformats.org/officeDocument/2006/relationships/image" Target="../media/image20.jpeg"/><Relationship Id="rId13" Type="http://schemas.openxmlformats.org/officeDocument/2006/relationships/image" Target="../media/image8.jpeg"/><Relationship Id="rId12" Type="http://schemas.openxmlformats.org/officeDocument/2006/relationships/image" Target="../media/image19.jpeg"/><Relationship Id="rId11" Type="http://schemas.openxmlformats.org/officeDocument/2006/relationships/image" Target="../media/image18.jpeg"/><Relationship Id="rId10" Type="http://schemas.openxmlformats.org/officeDocument/2006/relationships/image" Target="../media/image17.jpeg"/><Relationship Id="rId1" Type="http://schemas.openxmlformats.org/officeDocument/2006/relationships/image" Target="../media/image9.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209550</xdr:colOff>
      <xdr:row>2</xdr:row>
      <xdr:rowOff>114300</xdr:rowOff>
    </xdr:from>
    <xdr:to>
      <xdr:col>2</xdr:col>
      <xdr:colOff>248504</xdr:colOff>
      <xdr:row>4</xdr:row>
      <xdr:rowOff>131467</xdr:rowOff>
    </xdr:to>
    <xdr:pic>
      <xdr:nvPicPr>
        <xdr:cNvPr id="13" name="图片 1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09550" y="520700"/>
          <a:ext cx="4223385" cy="423545"/>
        </a:xfrm>
        <a:prstGeom prst="rect">
          <a:avLst/>
        </a:prstGeom>
      </xdr:spPr>
    </xdr:pic>
    <xdr:clientData/>
  </xdr:twoCellAnchor>
  <xdr:twoCellAnchor editAs="oneCell">
    <xdr:from>
      <xdr:col>2</xdr:col>
      <xdr:colOff>250825</xdr:colOff>
      <xdr:row>2</xdr:row>
      <xdr:rowOff>158750</xdr:rowOff>
    </xdr:from>
    <xdr:to>
      <xdr:col>2</xdr:col>
      <xdr:colOff>817275</xdr:colOff>
      <xdr:row>4</xdr:row>
      <xdr:rowOff>91456</xdr:rowOff>
    </xdr:to>
    <xdr:pic>
      <xdr:nvPicPr>
        <xdr:cNvPr id="15" name="图片 14"/>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4435475" y="565150"/>
          <a:ext cx="566420" cy="339090"/>
        </a:xfrm>
        <a:prstGeom prst="rect">
          <a:avLst/>
        </a:prstGeom>
      </xdr:spPr>
    </xdr:pic>
    <xdr:clientData/>
  </xdr:twoCellAnchor>
  <xdr:twoCellAnchor editAs="oneCell">
    <xdr:from>
      <xdr:col>0</xdr:col>
      <xdr:colOff>165100</xdr:colOff>
      <xdr:row>17</xdr:row>
      <xdr:rowOff>25400</xdr:rowOff>
    </xdr:from>
    <xdr:to>
      <xdr:col>1</xdr:col>
      <xdr:colOff>55959</xdr:colOff>
      <xdr:row>19</xdr:row>
      <xdr:rowOff>133376</xdr:rowOff>
    </xdr:to>
    <xdr:pic>
      <xdr:nvPicPr>
        <xdr:cNvPr id="19" name="图片 18"/>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a:off x="165100" y="3743325"/>
          <a:ext cx="1516380" cy="51435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1</xdr:row>
      <xdr:rowOff>19050</xdr:rowOff>
    </xdr:from>
    <xdr:to>
      <xdr:col>1</xdr:col>
      <xdr:colOff>213</xdr:colOff>
      <xdr:row>2</xdr:row>
      <xdr:rowOff>160673</xdr:rowOff>
    </xdr:to>
    <xdr:pic>
      <xdr:nvPicPr>
        <xdr:cNvPr id="3" name="图片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76200" y="222250"/>
          <a:ext cx="4254500" cy="344805"/>
        </a:xfrm>
        <a:prstGeom prst="rect">
          <a:avLst/>
        </a:prstGeom>
      </xdr:spPr>
    </xdr:pic>
    <xdr:clientData/>
  </xdr:twoCellAnchor>
  <xdr:twoCellAnchor editAs="oneCell">
    <xdr:from>
      <xdr:col>0</xdr:col>
      <xdr:colOff>95250</xdr:colOff>
      <xdr:row>4</xdr:row>
      <xdr:rowOff>139700</xdr:rowOff>
    </xdr:from>
    <xdr:to>
      <xdr:col>1</xdr:col>
      <xdr:colOff>205968</xdr:colOff>
      <xdr:row>6</xdr:row>
      <xdr:rowOff>149247</xdr:rowOff>
    </xdr:to>
    <xdr:pic>
      <xdr:nvPicPr>
        <xdr:cNvPr id="5" name="图片 4"/>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95250" y="1066800"/>
          <a:ext cx="4441190" cy="415925"/>
        </a:xfrm>
        <a:prstGeom prst="rect">
          <a:avLst/>
        </a:prstGeom>
      </xdr:spPr>
    </xdr:pic>
    <xdr:clientData/>
  </xdr:twoCellAnchor>
  <xdr:twoCellAnchor editAs="oneCell">
    <xdr:from>
      <xdr:col>1</xdr:col>
      <xdr:colOff>133350</xdr:colOff>
      <xdr:row>27</xdr:row>
      <xdr:rowOff>44450</xdr:rowOff>
    </xdr:from>
    <xdr:to>
      <xdr:col>2</xdr:col>
      <xdr:colOff>765175</xdr:colOff>
      <xdr:row>27</xdr:row>
      <xdr:rowOff>548895</xdr:rowOff>
    </xdr:to>
    <xdr:pic>
      <xdr:nvPicPr>
        <xdr:cNvPr id="2" name="图片 1"/>
        <xdr:cNvPicPr>
          <a:picLocks noChangeAspect="1"/>
        </xdr:cNvPicPr>
      </xdr:nvPicPr>
      <xdr:blipFill>
        <a:blip r:embed="rId3"/>
        <a:stretch>
          <a:fillRect/>
        </a:stretch>
      </xdr:blipFill>
      <xdr:spPr>
        <a:xfrm>
          <a:off x="4464050" y="5924550"/>
          <a:ext cx="2962275" cy="504190"/>
        </a:xfrm>
        <a:prstGeom prst="rect">
          <a:avLst/>
        </a:prstGeom>
      </xdr:spPr>
    </xdr:pic>
    <xdr:clientData/>
  </xdr:twoCellAnchor>
  <xdr:twoCellAnchor editAs="oneCell">
    <xdr:from>
      <xdr:col>0</xdr:col>
      <xdr:colOff>19050</xdr:colOff>
      <xdr:row>35</xdr:row>
      <xdr:rowOff>38100</xdr:rowOff>
    </xdr:from>
    <xdr:to>
      <xdr:col>0</xdr:col>
      <xdr:colOff>2602959</xdr:colOff>
      <xdr:row>37</xdr:row>
      <xdr:rowOff>111125</xdr:rowOff>
    </xdr:to>
    <xdr:pic>
      <xdr:nvPicPr>
        <xdr:cNvPr id="4" name="图片 3"/>
        <xdr:cNvPicPr>
          <a:picLocks noChangeAspect="1"/>
        </xdr:cNvPicPr>
      </xdr:nvPicPr>
      <xdr:blipFill>
        <a:blip r:embed="rId4"/>
        <a:stretch>
          <a:fillRect/>
        </a:stretch>
      </xdr:blipFill>
      <xdr:spPr>
        <a:xfrm>
          <a:off x="19050" y="8051800"/>
          <a:ext cx="2583815" cy="428625"/>
        </a:xfrm>
        <a:prstGeom prst="rect">
          <a:avLst/>
        </a:prstGeom>
      </xdr:spPr>
    </xdr:pic>
    <xdr:clientData/>
  </xdr:twoCellAnchor>
  <xdr:twoCellAnchor editAs="oneCell">
    <xdr:from>
      <xdr:col>0</xdr:col>
      <xdr:colOff>0</xdr:colOff>
      <xdr:row>27</xdr:row>
      <xdr:rowOff>0</xdr:rowOff>
    </xdr:from>
    <xdr:to>
      <xdr:col>0</xdr:col>
      <xdr:colOff>2682240</xdr:colOff>
      <xdr:row>27</xdr:row>
      <xdr:rowOff>349250</xdr:rowOff>
    </xdr:to>
    <xdr:pic>
      <xdr:nvPicPr>
        <xdr:cNvPr id="6" name="图片 5"/>
        <xdr:cNvPicPr>
          <a:picLocks noChangeAspect="1"/>
        </xdr:cNvPicPr>
      </xdr:nvPicPr>
      <xdr:blipFill>
        <a:blip r:embed="rId5" r:link="rId6"/>
        <a:stretch>
          <a:fillRect/>
        </a:stretch>
      </xdr:blipFill>
      <xdr:spPr>
        <a:xfrm>
          <a:off x="0" y="5880100"/>
          <a:ext cx="2682240" cy="34925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375285</xdr:colOff>
      <xdr:row>86</xdr:row>
      <xdr:rowOff>70485</xdr:rowOff>
    </xdr:from>
    <xdr:to>
      <xdr:col>4</xdr:col>
      <xdr:colOff>885825</xdr:colOff>
      <xdr:row>89</xdr:row>
      <xdr:rowOff>139065</xdr:rowOff>
    </xdr:to>
    <xdr:pic>
      <xdr:nvPicPr>
        <xdr:cNvPr id="3" name="图片 2"/>
        <xdr:cNvPicPr>
          <a:picLocks noChangeAspect="1"/>
        </xdr:cNvPicPr>
      </xdr:nvPicPr>
      <xdr:blipFill>
        <a:blip r:embed="rId1"/>
        <a:stretch>
          <a:fillRect/>
        </a:stretch>
      </xdr:blipFill>
      <xdr:spPr>
        <a:xfrm>
          <a:off x="375285" y="19669760"/>
          <a:ext cx="5692140" cy="621030"/>
        </a:xfrm>
        <a:prstGeom prst="rect">
          <a:avLst/>
        </a:prstGeom>
      </xdr:spPr>
    </xdr:pic>
    <xdr:clientData/>
  </xdr:twoCellAnchor>
  <xdr:twoCellAnchor editAs="oneCell">
    <xdr:from>
      <xdr:col>10</xdr:col>
      <xdr:colOff>217170</xdr:colOff>
      <xdr:row>0</xdr:row>
      <xdr:rowOff>0</xdr:rowOff>
    </xdr:from>
    <xdr:to>
      <xdr:col>12</xdr:col>
      <xdr:colOff>162560</xdr:colOff>
      <xdr:row>1</xdr:row>
      <xdr:rowOff>183515</xdr:rowOff>
    </xdr:to>
    <xdr:pic>
      <xdr:nvPicPr>
        <xdr:cNvPr id="4" name="图片 3"/>
        <xdr:cNvPicPr>
          <a:picLocks noChangeAspect="1"/>
        </xdr:cNvPicPr>
      </xdr:nvPicPr>
      <xdr:blipFill>
        <a:blip r:embed="rId2"/>
        <a:stretch>
          <a:fillRect/>
        </a:stretch>
      </xdr:blipFill>
      <xdr:spPr>
        <a:xfrm>
          <a:off x="11907520" y="0"/>
          <a:ext cx="1463040" cy="539115"/>
        </a:xfrm>
        <a:prstGeom prst="rect">
          <a:avLst/>
        </a:prstGeom>
      </xdr:spPr>
    </xdr:pic>
    <xdr:clientData/>
  </xdr:twoCellAnchor>
  <xdr:twoCellAnchor editAs="oneCell">
    <xdr:from>
      <xdr:col>10</xdr:col>
      <xdr:colOff>343535</xdr:colOff>
      <xdr:row>0</xdr:row>
      <xdr:rowOff>0</xdr:rowOff>
    </xdr:from>
    <xdr:to>
      <xdr:col>13</xdr:col>
      <xdr:colOff>419100</xdr:colOff>
      <xdr:row>1</xdr:row>
      <xdr:rowOff>154940</xdr:rowOff>
    </xdr:to>
    <xdr:pic>
      <xdr:nvPicPr>
        <xdr:cNvPr id="9" name="图片 8"/>
        <xdr:cNvPicPr>
          <a:picLocks noChangeAspect="1"/>
        </xdr:cNvPicPr>
      </xdr:nvPicPr>
      <xdr:blipFill>
        <a:blip r:embed="rId3"/>
        <a:stretch>
          <a:fillRect/>
        </a:stretch>
      </xdr:blipFill>
      <xdr:spPr>
        <a:xfrm>
          <a:off x="12033885" y="0"/>
          <a:ext cx="2355215" cy="510540"/>
        </a:xfrm>
        <a:prstGeom prst="rect">
          <a:avLst/>
        </a:prstGeom>
      </xdr:spPr>
    </xdr:pic>
    <xdr:clientData/>
  </xdr:twoCellAnchor>
  <xdr:twoCellAnchor editAs="oneCell">
    <xdr:from>
      <xdr:col>0</xdr:col>
      <xdr:colOff>457200</xdr:colOff>
      <xdr:row>0</xdr:row>
      <xdr:rowOff>330200</xdr:rowOff>
    </xdr:from>
    <xdr:to>
      <xdr:col>3</xdr:col>
      <xdr:colOff>1181735</xdr:colOff>
      <xdr:row>2</xdr:row>
      <xdr:rowOff>69215</xdr:rowOff>
    </xdr:to>
    <xdr:pic>
      <xdr:nvPicPr>
        <xdr:cNvPr id="11" name="图片 10"/>
        <xdr:cNvPicPr>
          <a:picLocks noChangeAspect="1"/>
        </xdr:cNvPicPr>
      </xdr:nvPicPr>
      <xdr:blipFill>
        <a:blip r:embed="rId4" r:link="rId5"/>
        <a:stretch>
          <a:fillRect/>
        </a:stretch>
      </xdr:blipFill>
      <xdr:spPr>
        <a:xfrm>
          <a:off x="457200" y="330200"/>
          <a:ext cx="4648835" cy="278765"/>
        </a:xfrm>
        <a:prstGeom prst="rect">
          <a:avLst/>
        </a:prstGeom>
        <a:noFill/>
        <a:ln w="9525">
          <a:noFill/>
        </a:ln>
      </xdr:spPr>
    </xdr:pic>
    <xdr:clientData/>
  </xdr:twoCellAnchor>
  <xdr:twoCellAnchor editAs="oneCell">
    <xdr:from>
      <xdr:col>0</xdr:col>
      <xdr:colOff>203835</xdr:colOff>
      <xdr:row>25</xdr:row>
      <xdr:rowOff>6350</xdr:rowOff>
    </xdr:from>
    <xdr:to>
      <xdr:col>2</xdr:col>
      <xdr:colOff>895350</xdr:colOff>
      <xdr:row>26</xdr:row>
      <xdr:rowOff>182880</xdr:rowOff>
    </xdr:to>
    <xdr:pic>
      <xdr:nvPicPr>
        <xdr:cNvPr id="12" name="图片 11"/>
        <xdr:cNvPicPr>
          <a:picLocks noChangeAspect="1"/>
        </xdr:cNvPicPr>
      </xdr:nvPicPr>
      <xdr:blipFill>
        <a:blip r:embed="rId6" r:link="rId5"/>
        <a:stretch>
          <a:fillRect/>
        </a:stretch>
      </xdr:blipFill>
      <xdr:spPr>
        <a:xfrm>
          <a:off x="203835" y="6076950"/>
          <a:ext cx="3542665" cy="360680"/>
        </a:xfrm>
        <a:prstGeom prst="rect">
          <a:avLst/>
        </a:prstGeom>
        <a:noFill/>
        <a:ln w="9525">
          <a:noFill/>
        </a:ln>
      </xdr:spPr>
    </xdr:pic>
    <xdr:clientData/>
  </xdr:twoCellAnchor>
  <xdr:twoCellAnchor editAs="oneCell">
    <xdr:from>
      <xdr:col>0</xdr:col>
      <xdr:colOff>350520</xdr:colOff>
      <xdr:row>32</xdr:row>
      <xdr:rowOff>76200</xdr:rowOff>
    </xdr:from>
    <xdr:to>
      <xdr:col>2</xdr:col>
      <xdr:colOff>794385</xdr:colOff>
      <xdr:row>35</xdr:row>
      <xdr:rowOff>6350</xdr:rowOff>
    </xdr:to>
    <xdr:pic>
      <xdr:nvPicPr>
        <xdr:cNvPr id="13" name="图片 12"/>
        <xdr:cNvPicPr>
          <a:picLocks noChangeAspect="1"/>
        </xdr:cNvPicPr>
      </xdr:nvPicPr>
      <xdr:blipFill>
        <a:blip r:embed="rId7" r:link="rId5"/>
        <a:stretch>
          <a:fillRect/>
        </a:stretch>
      </xdr:blipFill>
      <xdr:spPr>
        <a:xfrm>
          <a:off x="350520" y="7667625"/>
          <a:ext cx="3295015" cy="482600"/>
        </a:xfrm>
        <a:prstGeom prst="rect">
          <a:avLst/>
        </a:prstGeom>
        <a:noFill/>
        <a:ln w="9525">
          <a:noFill/>
        </a:ln>
      </xdr:spPr>
    </xdr:pic>
    <xdr:clientData/>
  </xdr:twoCellAnchor>
  <xdr:twoCellAnchor editAs="oneCell">
    <xdr:from>
      <xdr:col>0</xdr:col>
      <xdr:colOff>431800</xdr:colOff>
      <xdr:row>2</xdr:row>
      <xdr:rowOff>76200</xdr:rowOff>
    </xdr:from>
    <xdr:to>
      <xdr:col>3</xdr:col>
      <xdr:colOff>76835</xdr:colOff>
      <xdr:row>4</xdr:row>
      <xdr:rowOff>50800</xdr:rowOff>
    </xdr:to>
    <xdr:pic>
      <xdr:nvPicPr>
        <xdr:cNvPr id="14" name="图片 13"/>
        <xdr:cNvPicPr>
          <a:picLocks noChangeAspect="1"/>
        </xdr:cNvPicPr>
      </xdr:nvPicPr>
      <xdr:blipFill>
        <a:blip r:embed="rId8" r:link="rId5"/>
        <a:stretch>
          <a:fillRect/>
        </a:stretch>
      </xdr:blipFill>
      <xdr:spPr>
        <a:xfrm>
          <a:off x="431800" y="615950"/>
          <a:ext cx="3569335" cy="342900"/>
        </a:xfrm>
        <a:prstGeom prst="rect">
          <a:avLst/>
        </a:prstGeom>
        <a:noFill/>
        <a:ln w="9525">
          <a:noFill/>
        </a:ln>
      </xdr:spPr>
    </xdr:pic>
    <xdr:clientData/>
  </xdr:twoCellAnchor>
  <xdr:twoCellAnchor editAs="oneCell">
    <xdr:from>
      <xdr:col>0</xdr:col>
      <xdr:colOff>372110</xdr:colOff>
      <xdr:row>4</xdr:row>
      <xdr:rowOff>63500</xdr:rowOff>
    </xdr:from>
    <xdr:to>
      <xdr:col>1</xdr:col>
      <xdr:colOff>1032510</xdr:colOff>
      <xdr:row>6</xdr:row>
      <xdr:rowOff>110490</xdr:rowOff>
    </xdr:to>
    <xdr:pic>
      <xdr:nvPicPr>
        <xdr:cNvPr id="16" name="图片 15"/>
        <xdr:cNvPicPr>
          <a:picLocks noChangeAspect="1"/>
        </xdr:cNvPicPr>
      </xdr:nvPicPr>
      <xdr:blipFill>
        <a:blip r:embed="rId9" r:link="rId5"/>
        <a:stretch>
          <a:fillRect/>
        </a:stretch>
      </xdr:blipFill>
      <xdr:spPr>
        <a:xfrm>
          <a:off x="372110" y="971550"/>
          <a:ext cx="2444750" cy="415290"/>
        </a:xfrm>
        <a:prstGeom prst="rect">
          <a:avLst/>
        </a:prstGeom>
        <a:noFill/>
        <a:ln w="9525">
          <a:noFill/>
        </a:ln>
      </xdr:spPr>
    </xdr:pic>
    <xdr:clientData/>
  </xdr:twoCellAnchor>
  <xdr:twoCellAnchor editAs="oneCell">
    <xdr:from>
      <xdr:col>0</xdr:col>
      <xdr:colOff>971550</xdr:colOff>
      <xdr:row>43</xdr:row>
      <xdr:rowOff>82550</xdr:rowOff>
    </xdr:from>
    <xdr:to>
      <xdr:col>2</xdr:col>
      <xdr:colOff>560070</xdr:colOff>
      <xdr:row>45</xdr:row>
      <xdr:rowOff>43180</xdr:rowOff>
    </xdr:to>
    <xdr:pic>
      <xdr:nvPicPr>
        <xdr:cNvPr id="21" name="图片 20"/>
        <xdr:cNvPicPr>
          <a:picLocks noChangeAspect="1"/>
        </xdr:cNvPicPr>
      </xdr:nvPicPr>
      <xdr:blipFill>
        <a:blip r:embed="rId10" r:link="rId5"/>
        <a:stretch>
          <a:fillRect/>
        </a:stretch>
      </xdr:blipFill>
      <xdr:spPr>
        <a:xfrm>
          <a:off x="971550" y="9921875"/>
          <a:ext cx="2439670" cy="328930"/>
        </a:xfrm>
        <a:prstGeom prst="rect">
          <a:avLst/>
        </a:prstGeom>
        <a:noFill/>
        <a:ln w="9525">
          <a:noFill/>
        </a:ln>
      </xdr:spPr>
    </xdr:pic>
    <xdr:clientData/>
  </xdr:twoCellAnchor>
  <xdr:twoCellAnchor editAs="oneCell">
    <xdr:from>
      <xdr:col>0</xdr:col>
      <xdr:colOff>927100</xdr:colOff>
      <xdr:row>41</xdr:row>
      <xdr:rowOff>69850</xdr:rowOff>
    </xdr:from>
    <xdr:to>
      <xdr:col>4</xdr:col>
      <xdr:colOff>92710</xdr:colOff>
      <xdr:row>43</xdr:row>
      <xdr:rowOff>50165</xdr:rowOff>
    </xdr:to>
    <xdr:pic>
      <xdr:nvPicPr>
        <xdr:cNvPr id="22" name="图片 21"/>
        <xdr:cNvPicPr>
          <a:picLocks noChangeAspect="1"/>
        </xdr:cNvPicPr>
      </xdr:nvPicPr>
      <xdr:blipFill>
        <a:blip r:embed="rId11" r:link="rId5"/>
        <a:stretch>
          <a:fillRect/>
        </a:stretch>
      </xdr:blipFill>
      <xdr:spPr>
        <a:xfrm>
          <a:off x="927100" y="9540875"/>
          <a:ext cx="4347210" cy="348615"/>
        </a:xfrm>
        <a:prstGeom prst="rect">
          <a:avLst/>
        </a:prstGeom>
        <a:noFill/>
        <a:ln w="9525">
          <a:noFill/>
        </a:ln>
      </xdr:spPr>
    </xdr:pic>
    <xdr:clientData/>
  </xdr:twoCellAnchor>
  <xdr:twoCellAnchor editAs="oneCell">
    <xdr:from>
      <xdr:col>0</xdr:col>
      <xdr:colOff>863600</xdr:colOff>
      <xdr:row>45</xdr:row>
      <xdr:rowOff>50800</xdr:rowOff>
    </xdr:from>
    <xdr:to>
      <xdr:col>3</xdr:col>
      <xdr:colOff>684530</xdr:colOff>
      <xdr:row>46</xdr:row>
      <xdr:rowOff>183515</xdr:rowOff>
    </xdr:to>
    <xdr:pic>
      <xdr:nvPicPr>
        <xdr:cNvPr id="23" name="图片 22"/>
        <xdr:cNvPicPr>
          <a:picLocks noChangeAspect="1"/>
        </xdr:cNvPicPr>
      </xdr:nvPicPr>
      <xdr:blipFill>
        <a:blip r:embed="rId12" r:link="rId5"/>
        <a:stretch>
          <a:fillRect/>
        </a:stretch>
      </xdr:blipFill>
      <xdr:spPr>
        <a:xfrm>
          <a:off x="863600" y="10258425"/>
          <a:ext cx="3745230" cy="316865"/>
        </a:xfrm>
        <a:prstGeom prst="rect">
          <a:avLst/>
        </a:prstGeom>
        <a:noFill/>
        <a:ln w="9525">
          <a:noFill/>
        </a:ln>
      </xdr:spPr>
    </xdr:pic>
    <xdr:clientData/>
  </xdr:twoCellAnchor>
  <xdr:twoCellAnchor editAs="oneCell">
    <xdr:from>
      <xdr:col>1</xdr:col>
      <xdr:colOff>0</xdr:colOff>
      <xdr:row>60</xdr:row>
      <xdr:rowOff>0</xdr:rowOff>
    </xdr:from>
    <xdr:to>
      <xdr:col>3</xdr:col>
      <xdr:colOff>542290</xdr:colOff>
      <xdr:row>61</xdr:row>
      <xdr:rowOff>158750</xdr:rowOff>
    </xdr:to>
    <xdr:pic>
      <xdr:nvPicPr>
        <xdr:cNvPr id="26" name="图片 25"/>
        <xdr:cNvPicPr>
          <a:picLocks noChangeAspect="1"/>
        </xdr:cNvPicPr>
      </xdr:nvPicPr>
      <xdr:blipFill>
        <a:blip r:embed="rId13" r:link="rId5"/>
        <a:stretch>
          <a:fillRect/>
        </a:stretch>
      </xdr:blipFill>
      <xdr:spPr>
        <a:xfrm>
          <a:off x="1784350" y="13763625"/>
          <a:ext cx="2682240" cy="349250"/>
        </a:xfrm>
        <a:prstGeom prst="rect">
          <a:avLst/>
        </a:prstGeom>
        <a:noFill/>
        <a:ln w="9525">
          <a:noFill/>
        </a:ln>
      </xdr:spPr>
    </xdr:pic>
    <xdr:clientData/>
  </xdr:twoCellAnchor>
  <xdr:twoCellAnchor editAs="oneCell">
    <xdr:from>
      <xdr:col>0</xdr:col>
      <xdr:colOff>946150</xdr:colOff>
      <xdr:row>62</xdr:row>
      <xdr:rowOff>28575</xdr:rowOff>
    </xdr:from>
    <xdr:to>
      <xdr:col>3</xdr:col>
      <xdr:colOff>800100</xdr:colOff>
      <xdr:row>64</xdr:row>
      <xdr:rowOff>12065</xdr:rowOff>
    </xdr:to>
    <xdr:pic>
      <xdr:nvPicPr>
        <xdr:cNvPr id="27" name="图片 26"/>
        <xdr:cNvPicPr>
          <a:picLocks noChangeAspect="1"/>
        </xdr:cNvPicPr>
      </xdr:nvPicPr>
      <xdr:blipFill>
        <a:blip r:embed="rId14" r:link="rId5"/>
        <a:stretch>
          <a:fillRect/>
        </a:stretch>
      </xdr:blipFill>
      <xdr:spPr>
        <a:xfrm>
          <a:off x="946150" y="14166850"/>
          <a:ext cx="3778250" cy="351790"/>
        </a:xfrm>
        <a:prstGeom prst="rect">
          <a:avLst/>
        </a:prstGeom>
        <a:noFill/>
        <a:ln w="9525">
          <a:noFill/>
        </a:ln>
      </xdr:spPr>
    </xdr:pic>
    <xdr:clientData/>
  </xdr:twoCellAnchor>
  <xdr:twoCellAnchor editAs="oneCell">
    <xdr:from>
      <xdr:col>0</xdr:col>
      <xdr:colOff>952500</xdr:colOff>
      <xdr:row>64</xdr:row>
      <xdr:rowOff>31750</xdr:rowOff>
    </xdr:from>
    <xdr:to>
      <xdr:col>3</xdr:col>
      <xdr:colOff>712470</xdr:colOff>
      <xdr:row>66</xdr:row>
      <xdr:rowOff>34925</xdr:rowOff>
    </xdr:to>
    <xdr:pic>
      <xdr:nvPicPr>
        <xdr:cNvPr id="28" name="图片 27"/>
        <xdr:cNvPicPr>
          <a:picLocks noChangeAspect="1"/>
        </xdr:cNvPicPr>
      </xdr:nvPicPr>
      <xdr:blipFill>
        <a:blip r:embed="rId15" r:link="rId5"/>
        <a:stretch>
          <a:fillRect/>
        </a:stretch>
      </xdr:blipFill>
      <xdr:spPr>
        <a:xfrm>
          <a:off x="952500" y="14538325"/>
          <a:ext cx="3684270" cy="371475"/>
        </a:xfrm>
        <a:prstGeom prst="rect">
          <a:avLst/>
        </a:prstGeom>
        <a:noFill/>
        <a:ln w="9525">
          <a:noFill/>
        </a:ln>
      </xdr:spPr>
    </xdr:pic>
    <xdr:clientData/>
  </xdr:twoCellAnchor>
  <xdr:twoCellAnchor editAs="oneCell">
    <xdr:from>
      <xdr:col>0</xdr:col>
      <xdr:colOff>635</xdr:colOff>
      <xdr:row>84</xdr:row>
      <xdr:rowOff>69850</xdr:rowOff>
    </xdr:from>
    <xdr:to>
      <xdr:col>3</xdr:col>
      <xdr:colOff>1155065</xdr:colOff>
      <xdr:row>86</xdr:row>
      <xdr:rowOff>107315</xdr:rowOff>
    </xdr:to>
    <xdr:pic>
      <xdr:nvPicPr>
        <xdr:cNvPr id="29" name="图片 28"/>
        <xdr:cNvPicPr>
          <a:picLocks noChangeAspect="1"/>
        </xdr:cNvPicPr>
      </xdr:nvPicPr>
      <xdr:blipFill>
        <a:blip r:embed="rId16" r:link="rId5"/>
        <a:stretch>
          <a:fillRect/>
        </a:stretch>
      </xdr:blipFill>
      <xdr:spPr>
        <a:xfrm>
          <a:off x="635" y="19300825"/>
          <a:ext cx="5078730" cy="405765"/>
        </a:xfrm>
        <a:prstGeom prst="rect">
          <a:avLst/>
        </a:prstGeom>
        <a:noFill/>
        <a:ln w="9525">
          <a:noFill/>
        </a:ln>
      </xdr:spPr>
    </xdr:pic>
    <xdr:clientData/>
  </xdr:twoCellAnchor>
  <xdr:twoCellAnchor editAs="oneCell">
    <xdr:from>
      <xdr:col>0</xdr:col>
      <xdr:colOff>476250</xdr:colOff>
      <xdr:row>106</xdr:row>
      <xdr:rowOff>6350</xdr:rowOff>
    </xdr:from>
    <xdr:to>
      <xdr:col>2</xdr:col>
      <xdr:colOff>311150</xdr:colOff>
      <xdr:row>108</xdr:row>
      <xdr:rowOff>69850</xdr:rowOff>
    </xdr:to>
    <xdr:pic>
      <xdr:nvPicPr>
        <xdr:cNvPr id="2" name="图片 1"/>
        <xdr:cNvPicPr>
          <a:picLocks noChangeAspect="1"/>
        </xdr:cNvPicPr>
      </xdr:nvPicPr>
      <xdr:blipFill>
        <a:blip r:embed="rId17" r:link="rId5"/>
        <a:stretch>
          <a:fillRect/>
        </a:stretch>
      </xdr:blipFill>
      <xdr:spPr>
        <a:xfrm>
          <a:off x="476250" y="27562175"/>
          <a:ext cx="2686050" cy="501650"/>
        </a:xfrm>
        <a:prstGeom prst="rect">
          <a:avLst/>
        </a:prstGeom>
        <a:noFill/>
        <a:ln w="9525">
          <a:noFill/>
        </a:ln>
      </xdr:spPr>
    </xdr:pic>
    <xdr:clientData/>
  </xdr:twoCellAnchor>
</xdr:wsDr>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4"/>
  <sheetViews>
    <sheetView workbookViewId="0">
      <selection activeCell="B10" sqref="B10"/>
    </sheetView>
  </sheetViews>
  <sheetFormatPr defaultColWidth="9" defaultRowHeight="14" outlineLevelCol="1"/>
  <cols>
    <col min="1" max="1" width="20.5" customWidth="1"/>
    <col min="2" max="2" width="51.6666666666667" customWidth="1"/>
  </cols>
  <sheetData>
    <row r="1" spans="1:2">
      <c r="A1" s="229" t="s">
        <v>0</v>
      </c>
      <c r="B1" s="229"/>
    </row>
    <row r="2" spans="1:2">
      <c r="A2" s="229"/>
      <c r="B2" s="229"/>
    </row>
    <row r="3" ht="31" spans="1:2">
      <c r="A3" s="230" t="s">
        <v>1</v>
      </c>
      <c r="B3" s="231" t="s">
        <v>2</v>
      </c>
    </row>
    <row r="4" ht="15.5" spans="1:2">
      <c r="A4" s="230" t="s">
        <v>3</v>
      </c>
      <c r="B4" s="230" t="s">
        <v>4</v>
      </c>
    </row>
    <row r="5" ht="52" customHeight="1" spans="1:2">
      <c r="A5" s="230" t="s">
        <v>5</v>
      </c>
      <c r="B5" s="231" t="s">
        <v>6</v>
      </c>
    </row>
    <row r="6" ht="15.5" spans="1:2">
      <c r="A6" s="230" t="s">
        <v>7</v>
      </c>
      <c r="B6" s="231" t="s">
        <v>8</v>
      </c>
    </row>
    <row r="7" ht="15.5" spans="1:2">
      <c r="A7" s="230" t="s">
        <v>9</v>
      </c>
      <c r="B7" s="230" t="s">
        <v>10</v>
      </c>
    </row>
    <row r="8" ht="15.5" spans="1:2">
      <c r="A8" s="230" t="s">
        <v>11</v>
      </c>
      <c r="B8" s="230" t="s">
        <v>12</v>
      </c>
    </row>
    <row r="9" ht="15.5" spans="1:2">
      <c r="A9" s="230" t="s">
        <v>13</v>
      </c>
      <c r="B9" s="230" t="s">
        <v>14</v>
      </c>
    </row>
    <row r="10" ht="15.5" spans="1:2">
      <c r="A10" s="230" t="s">
        <v>15</v>
      </c>
      <c r="B10" s="232">
        <v>45917</v>
      </c>
    </row>
    <row r="24" ht="27.75" customHeight="1"/>
    <row r="25" ht="41.25" customHeight="1" spans="2:2">
      <c r="B25" s="233"/>
    </row>
    <row r="26" ht="27.75" customHeight="1"/>
    <row r="27" ht="30.75" customHeight="1"/>
    <row r="28" ht="39" customHeight="1"/>
    <row r="29" ht="39" customHeight="1"/>
    <row r="30" ht="28.5" customHeight="1"/>
    <row r="31" ht="31.5" customHeight="1"/>
    <row r="32" ht="32.25" customHeight="1"/>
    <row r="33" ht="32.25" customHeight="1"/>
    <row r="34" ht="27" customHeight="1"/>
  </sheetData>
  <mergeCells count="1">
    <mergeCell ref="A1:B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opLeftCell="A18" workbookViewId="0">
      <selection activeCell="C24" sqref="C24"/>
    </sheetView>
  </sheetViews>
  <sheetFormatPr defaultColWidth="8.58333333333333" defaultRowHeight="16" outlineLevelCol="4"/>
  <cols>
    <col min="1" max="1" width="21.3333333333333" style="186" customWidth="1"/>
    <col min="2" max="2" width="33.5833333333333" style="186" customWidth="1"/>
    <col min="3" max="3" width="13" style="186" customWidth="1"/>
    <col min="4" max="4" width="48.5" style="186" customWidth="1"/>
    <col min="5" max="5" width="42.75" style="186" customWidth="1"/>
    <col min="6" max="6" width="8.58333333333333" style="197" customWidth="1"/>
    <col min="7" max="7" width="8.58333333333333" style="197"/>
    <col min="8" max="8" width="26.3333333333333" style="197" customWidth="1"/>
    <col min="9" max="9" width="24.0833333333333" style="197" customWidth="1"/>
    <col min="10" max="16384" width="8.58333333333333" style="197"/>
  </cols>
  <sheetData>
    <row r="1" spans="1:1">
      <c r="A1" s="198" t="s">
        <v>16</v>
      </c>
    </row>
    <row r="2" spans="1:1">
      <c r="A2" s="198" t="s">
        <v>17</v>
      </c>
    </row>
    <row r="6" spans="1:5">
      <c r="A6" s="202" t="s">
        <v>18</v>
      </c>
      <c r="B6" s="202" t="s">
        <v>19</v>
      </c>
      <c r="C6" s="202" t="s">
        <v>20</v>
      </c>
      <c r="D6" s="202" t="s">
        <v>21</v>
      </c>
      <c r="E6" s="226"/>
    </row>
    <row r="7" ht="18" spans="1:4">
      <c r="A7" s="188" t="s">
        <v>22</v>
      </c>
      <c r="B7" s="188" t="s">
        <v>23</v>
      </c>
      <c r="C7" s="188">
        <v>28</v>
      </c>
      <c r="D7" s="91" t="s">
        <v>24</v>
      </c>
    </row>
    <row r="8" ht="18" spans="1:4">
      <c r="A8" s="188" t="s">
        <v>25</v>
      </c>
      <c r="B8" s="188" t="s">
        <v>26</v>
      </c>
      <c r="C8" s="188">
        <v>0.00067</v>
      </c>
      <c r="D8" s="91" t="s">
        <v>27</v>
      </c>
    </row>
    <row r="9" ht="18" spans="1:4">
      <c r="A9" s="188" t="s">
        <v>28</v>
      </c>
      <c r="B9" s="188" t="s">
        <v>29</v>
      </c>
      <c r="C9" s="188">
        <v>0.94</v>
      </c>
      <c r="D9" s="91" t="s">
        <v>27</v>
      </c>
    </row>
    <row r="10" ht="18" spans="1:4">
      <c r="A10" s="188" t="s">
        <v>30</v>
      </c>
      <c r="B10" s="188" t="s">
        <v>29</v>
      </c>
      <c r="C10" s="205">
        <v>0.76</v>
      </c>
      <c r="D10" s="91" t="s">
        <v>31</v>
      </c>
    </row>
    <row r="11" ht="18" spans="1:5">
      <c r="A11" s="188" t="s">
        <v>32</v>
      </c>
      <c r="B11" s="188" t="s">
        <v>33</v>
      </c>
      <c r="C11" s="188">
        <v>0.24</v>
      </c>
      <c r="D11" s="91" t="s">
        <v>34</v>
      </c>
      <c r="E11" s="227"/>
    </row>
    <row r="12" ht="18" spans="1:4">
      <c r="A12" s="188" t="s">
        <v>35</v>
      </c>
      <c r="B12" s="188" t="s">
        <v>36</v>
      </c>
      <c r="C12" s="191">
        <f>C24</f>
        <v>17500</v>
      </c>
      <c r="D12" s="91" t="s">
        <v>37</v>
      </c>
    </row>
    <row r="13" ht="18.75" customHeight="1" spans="1:4">
      <c r="A13" s="188" t="s">
        <v>38</v>
      </c>
      <c r="B13" s="188" t="s">
        <v>39</v>
      </c>
      <c r="C13" s="228">
        <v>8.1</v>
      </c>
      <c r="D13" s="91" t="s">
        <v>40</v>
      </c>
    </row>
    <row r="14" ht="18" spans="1:4">
      <c r="A14" s="188" t="s">
        <v>41</v>
      </c>
      <c r="B14" s="188" t="s">
        <v>42</v>
      </c>
      <c r="C14" s="228">
        <f>ROUNDDOWN(C13*485/1000*365,2)</f>
        <v>1433.9</v>
      </c>
      <c r="D14" s="91" t="s">
        <v>37</v>
      </c>
    </row>
    <row r="15" ht="18" spans="1:4">
      <c r="A15" s="188" t="s">
        <v>43</v>
      </c>
      <c r="B15" s="188" t="s">
        <v>29</v>
      </c>
      <c r="C15" s="205">
        <v>1</v>
      </c>
      <c r="D15" s="91" t="s">
        <v>44</v>
      </c>
    </row>
    <row r="16" ht="18" spans="1:4">
      <c r="A16" s="188" t="s">
        <v>45</v>
      </c>
      <c r="B16" s="188" t="s">
        <v>46</v>
      </c>
      <c r="C16" s="191">
        <f>ROUNDDOWN((C7*C8*C9*C10*C11*C12*C14*C15),0)</f>
        <v>80712</v>
      </c>
      <c r="D16" s="91" t="s">
        <v>37</v>
      </c>
    </row>
    <row r="21" spans="1:4">
      <c r="A21" s="202" t="s">
        <v>18</v>
      </c>
      <c r="B21" s="202" t="s">
        <v>19</v>
      </c>
      <c r="C21" s="202" t="s">
        <v>20</v>
      </c>
      <c r="D21" s="202" t="s">
        <v>21</v>
      </c>
    </row>
    <row r="22" ht="18" spans="1:4">
      <c r="A22" s="188" t="s">
        <v>47</v>
      </c>
      <c r="B22" s="188" t="s">
        <v>48</v>
      </c>
      <c r="C22" s="191">
        <v>365</v>
      </c>
      <c r="D22" s="188" t="s">
        <v>44</v>
      </c>
    </row>
    <row r="23" ht="18" spans="1:4">
      <c r="A23" s="188" t="s">
        <v>49</v>
      </c>
      <c r="B23" s="188" t="s">
        <v>36</v>
      </c>
      <c r="C23" s="220">
        <f>17500</f>
        <v>17500</v>
      </c>
      <c r="D23" s="188" t="s">
        <v>44</v>
      </c>
    </row>
    <row r="24" ht="18" spans="1:4">
      <c r="A24" s="188" t="s">
        <v>35</v>
      </c>
      <c r="B24" s="188" t="s">
        <v>36</v>
      </c>
      <c r="C24" s="220">
        <f>C22*(C23/365)</f>
        <v>17500</v>
      </c>
      <c r="D24" s="188" t="s">
        <v>37</v>
      </c>
    </row>
    <row r="27" ht="18" spans="1:4">
      <c r="A27" s="188" t="s">
        <v>50</v>
      </c>
      <c r="B27" s="188" t="s">
        <v>46</v>
      </c>
      <c r="C27" s="191">
        <f>C16</f>
        <v>80712</v>
      </c>
      <c r="D27" s="188" t="s">
        <v>37</v>
      </c>
    </row>
  </sheetData>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workbookViewId="0">
      <selection activeCell="C25" sqref="C25"/>
    </sheetView>
  </sheetViews>
  <sheetFormatPr defaultColWidth="8.58333333333333" defaultRowHeight="16" outlineLevelCol="6"/>
  <cols>
    <col min="1" max="1" width="56.8333333333333" style="186" customWidth="1"/>
    <col min="2" max="2" width="30.5833333333333" style="186" customWidth="1"/>
    <col min="3" max="3" width="13.5833333333333" style="186" customWidth="1"/>
    <col min="4" max="4" width="12.8333333333333" style="186" customWidth="1"/>
    <col min="5" max="5" width="13.1666666666667" style="197" customWidth="1"/>
    <col min="6" max="16384" width="8.58333333333333" style="197"/>
  </cols>
  <sheetData>
    <row r="1" spans="1:1">
      <c r="A1" s="198" t="s">
        <v>51</v>
      </c>
    </row>
    <row r="4" ht="25" customHeight="1" spans="1:7">
      <c r="A4" s="199" t="s">
        <v>52</v>
      </c>
      <c r="B4" s="200"/>
      <c r="C4" s="200"/>
      <c r="D4" s="200"/>
      <c r="E4" s="201"/>
      <c r="F4" s="201"/>
      <c r="G4" s="201"/>
    </row>
    <row r="8" spans="1:4">
      <c r="A8" s="202" t="s">
        <v>18</v>
      </c>
      <c r="B8" s="202" t="s">
        <v>19</v>
      </c>
      <c r="C8" s="202" t="s">
        <v>20</v>
      </c>
      <c r="D8" s="203" t="s">
        <v>21</v>
      </c>
    </row>
    <row r="9" ht="18" spans="1:4">
      <c r="A9" s="188" t="s">
        <v>22</v>
      </c>
      <c r="B9" s="188" t="s">
        <v>23</v>
      </c>
      <c r="C9" s="188">
        <v>28</v>
      </c>
      <c r="D9" s="91" t="str">
        <f>'Baseline Emission-PD'!D7</f>
        <v>IPCC Fifth Assessment Report (AR5)</v>
      </c>
    </row>
    <row r="10" ht="18" spans="1:4">
      <c r="A10" s="188" t="s">
        <v>25</v>
      </c>
      <c r="B10" s="188" t="s">
        <v>26</v>
      </c>
      <c r="C10" s="188">
        <v>0.00067</v>
      </c>
      <c r="D10" s="91" t="str">
        <f>'Baseline Emission-PD'!D8</f>
        <v>AMS-III.D (Version 21.0)</v>
      </c>
    </row>
    <row r="11" ht="18" spans="1:4">
      <c r="A11" s="188" t="s">
        <v>32</v>
      </c>
      <c r="B11" s="188" t="s">
        <v>33</v>
      </c>
      <c r="C11" s="188">
        <f>'Baseline Emission-PD'!C11</f>
        <v>0.24</v>
      </c>
      <c r="D11" s="91" t="str">
        <f>'Baseline Emission-PD'!D11</f>
        <v>2019 Refinement to the 2006 IPCC Guidelines for National Greenhouse Gas Inventories (table 10.16,volume 4 Chapter 10)</v>
      </c>
    </row>
    <row r="12" ht="18" spans="1:4">
      <c r="A12" s="188" t="s">
        <v>35</v>
      </c>
      <c r="B12" s="188" t="s">
        <v>53</v>
      </c>
      <c r="C12" s="191">
        <f>'Baseline Emission-PD'!C12</f>
        <v>17500</v>
      </c>
      <c r="D12" s="91" t="str">
        <f>'Baseline Emission-PD'!D12</f>
        <v>Calculated </v>
      </c>
    </row>
    <row r="13" ht="18" spans="1:4">
      <c r="A13" s="188" t="s">
        <v>41</v>
      </c>
      <c r="B13" s="188" t="s">
        <v>42</v>
      </c>
      <c r="C13" s="204">
        <f>'Baseline Emission-PD'!C14</f>
        <v>1433.9</v>
      </c>
      <c r="D13" s="91" t="str">
        <f>'Baseline Emission-PD'!D14</f>
        <v>Calculated </v>
      </c>
    </row>
    <row r="14" ht="18" spans="1:4">
      <c r="A14" s="188" t="s">
        <v>54</v>
      </c>
      <c r="B14" s="188" t="s">
        <v>29</v>
      </c>
      <c r="C14" s="205">
        <v>1</v>
      </c>
      <c r="D14" s="91" t="s">
        <v>44</v>
      </c>
    </row>
    <row r="15" ht="18" spans="1:4">
      <c r="A15" s="188" t="s">
        <v>55</v>
      </c>
      <c r="B15" s="188" t="s">
        <v>46</v>
      </c>
      <c r="C15" s="191">
        <f>ROUNDUP((0.1*C9*C10*C11*C12*C13*C14),0)</f>
        <v>11298</v>
      </c>
      <c r="D15" s="91" t="str">
        <f>'Baseline Emission-PD'!D14</f>
        <v>Calculated </v>
      </c>
    </row>
    <row r="16" spans="3:3">
      <c r="C16" s="206"/>
    </row>
    <row r="17" s="196" customFormat="1" ht="17.5" spans="1:4">
      <c r="A17" s="207" t="s">
        <v>56</v>
      </c>
      <c r="B17" s="208"/>
      <c r="C17" s="208"/>
      <c r="D17" s="208"/>
    </row>
    <row r="18" s="196" customFormat="1" ht="14" spans="1:4">
      <c r="A18" s="207"/>
      <c r="B18" s="208"/>
      <c r="C18" s="208"/>
      <c r="D18" s="208"/>
    </row>
    <row r="19" s="196" customFormat="1" ht="15" spans="1:4">
      <c r="A19" s="209" t="s">
        <v>57</v>
      </c>
      <c r="B19" s="202" t="s">
        <v>19</v>
      </c>
      <c r="C19" s="202" t="s">
        <v>20</v>
      </c>
      <c r="D19" s="203" t="s">
        <v>21</v>
      </c>
    </row>
    <row r="20" s="196" customFormat="1" ht="17.5" spans="1:4">
      <c r="A20" s="210" t="s">
        <v>58</v>
      </c>
      <c r="B20" s="211" t="s">
        <v>59</v>
      </c>
      <c r="C20" s="188">
        <v>28</v>
      </c>
      <c r="D20" s="91" t="s">
        <v>24</v>
      </c>
    </row>
    <row r="21" s="196" customFormat="1" ht="17.5" spans="1:4">
      <c r="A21" s="210" t="s">
        <v>60</v>
      </c>
      <c r="B21" s="126" t="s">
        <v>61</v>
      </c>
      <c r="C21" s="212">
        <v>0.00067</v>
      </c>
      <c r="D21" s="91" t="s">
        <v>27</v>
      </c>
    </row>
    <row r="22" s="196" customFormat="1" ht="17.5" spans="1:4">
      <c r="A22" s="210" t="s">
        <v>62</v>
      </c>
      <c r="B22" s="213" t="s">
        <v>63</v>
      </c>
      <c r="C22" s="214">
        <v>3500000</v>
      </c>
      <c r="D22" s="91" t="s">
        <v>44</v>
      </c>
    </row>
    <row r="23" s="196" customFormat="1" ht="18" spans="1:4">
      <c r="A23" s="210" t="s">
        <v>64</v>
      </c>
      <c r="B23" s="188" t="s">
        <v>65</v>
      </c>
      <c r="C23" s="213">
        <v>0.6</v>
      </c>
      <c r="D23" s="91" t="s">
        <v>66</v>
      </c>
    </row>
    <row r="24" s="196" customFormat="1" ht="17.5" spans="1:4">
      <c r="A24" s="210" t="s">
        <v>67</v>
      </c>
      <c r="B24" s="213" t="s">
        <v>68</v>
      </c>
      <c r="C24" s="215">
        <v>0.9</v>
      </c>
      <c r="D24" s="91" t="s">
        <v>69</v>
      </c>
    </row>
    <row r="25" s="196" customFormat="1" ht="18" spans="1:4">
      <c r="A25" s="209" t="s">
        <v>70</v>
      </c>
      <c r="B25" s="188" t="s">
        <v>46</v>
      </c>
      <c r="C25" s="191">
        <f>ROUNDUP(C20*C21*C22*C23*(1-C24),0)</f>
        <v>3940</v>
      </c>
      <c r="D25" s="91" t="str">
        <f>'Baseline Emission-PD'!D24</f>
        <v>Calculated </v>
      </c>
    </row>
    <row r="26" s="196" customFormat="1" ht="14" spans="1:4">
      <c r="A26" s="207"/>
      <c r="B26" s="208"/>
      <c r="C26" s="208"/>
      <c r="D26" s="208"/>
    </row>
    <row r="27" s="196" customFormat="1" ht="17.5" spans="1:4">
      <c r="A27" s="207" t="s">
        <v>71</v>
      </c>
      <c r="B27" s="208"/>
      <c r="C27" s="208"/>
      <c r="D27" s="208"/>
    </row>
    <row r="28" s="196" customFormat="1" ht="45" customHeight="1" spans="1:4">
      <c r="A28" s="207"/>
      <c r="B28" s="208"/>
      <c r="C28" s="208"/>
      <c r="D28" s="208"/>
    </row>
    <row r="29" s="196" customFormat="1" ht="15" spans="1:4">
      <c r="A29" s="216" t="s">
        <v>57</v>
      </c>
      <c r="B29" s="216" t="s">
        <v>19</v>
      </c>
      <c r="C29" s="216" t="s">
        <v>72</v>
      </c>
      <c r="D29" s="216" t="s">
        <v>21</v>
      </c>
    </row>
    <row r="30" s="196" customFormat="1" ht="18" spans="1:4">
      <c r="A30" s="217" t="s">
        <v>73</v>
      </c>
      <c r="B30" s="188" t="s">
        <v>74</v>
      </c>
      <c r="C30" s="191">
        <f>C40*C41*C42</f>
        <v>4422</v>
      </c>
      <c r="D30" s="91" t="s">
        <v>37</v>
      </c>
    </row>
    <row r="31" s="196" customFormat="1" ht="18" spans="1:4">
      <c r="A31" s="217" t="s">
        <v>75</v>
      </c>
      <c r="B31" s="188" t="s">
        <v>76</v>
      </c>
      <c r="C31" s="218">
        <v>1.3</v>
      </c>
      <c r="D31" s="91" t="s">
        <v>66</v>
      </c>
    </row>
    <row r="32" s="196" customFormat="1" ht="18" spans="1:4">
      <c r="A32" s="217" t="s">
        <v>77</v>
      </c>
      <c r="B32" s="188" t="s">
        <v>78</v>
      </c>
      <c r="C32" s="219">
        <v>1.02</v>
      </c>
      <c r="D32" s="91" t="s">
        <v>66</v>
      </c>
    </row>
    <row r="33" s="196" customFormat="1" ht="18" spans="1:4">
      <c r="A33" s="209" t="s">
        <v>79</v>
      </c>
      <c r="B33" s="188" t="s">
        <v>46</v>
      </c>
      <c r="C33" s="191">
        <f>ROUNDUP((C30*C31*C32),0)</f>
        <v>5864</v>
      </c>
      <c r="D33" s="91" t="str">
        <f>'Baseline Emission-PD'!D24</f>
        <v>Calculated </v>
      </c>
    </row>
    <row r="34" s="196" customFormat="1" ht="18" spans="1:4">
      <c r="A34" s="209" t="s">
        <v>80</v>
      </c>
      <c r="B34" s="188" t="s">
        <v>46</v>
      </c>
      <c r="C34" s="191">
        <v>0</v>
      </c>
      <c r="D34" s="91" t="s">
        <v>44</v>
      </c>
    </row>
    <row r="35" s="196" customFormat="1" ht="18" spans="1:4">
      <c r="A35" s="209" t="s">
        <v>81</v>
      </c>
      <c r="B35" s="188" t="s">
        <v>46</v>
      </c>
      <c r="C35" s="191">
        <f>C33+C34</f>
        <v>5864</v>
      </c>
      <c r="D35" s="91" t="s">
        <v>37</v>
      </c>
    </row>
    <row r="36" s="196" customFormat="1" ht="14" spans="1:4">
      <c r="A36" s="208"/>
      <c r="B36" s="208"/>
      <c r="C36" s="208"/>
      <c r="D36" s="208"/>
    </row>
    <row r="37" s="196" customFormat="1" ht="14" spans="1:4">
      <c r="A37" s="208"/>
      <c r="B37" s="208"/>
      <c r="C37" s="208"/>
      <c r="D37" s="208"/>
    </row>
    <row r="38" s="196" customFormat="1" ht="14" spans="1:4">
      <c r="A38" s="208"/>
      <c r="B38" s="208"/>
      <c r="C38" s="208"/>
      <c r="D38" s="208"/>
    </row>
    <row r="39" s="196" customFormat="1" ht="15" spans="1:4">
      <c r="A39" s="216" t="s">
        <v>57</v>
      </c>
      <c r="B39" s="216" t="s">
        <v>19</v>
      </c>
      <c r="C39" s="216" t="s">
        <v>72</v>
      </c>
      <c r="D39" s="216" t="s">
        <v>21</v>
      </c>
    </row>
    <row r="40" s="196" customFormat="1" ht="18" spans="1:4">
      <c r="A40" s="217" t="s">
        <v>82</v>
      </c>
      <c r="B40" s="188" t="s">
        <v>83</v>
      </c>
      <c r="C40" s="220">
        <v>11000000</v>
      </c>
      <c r="D40" s="91" t="s">
        <v>44</v>
      </c>
    </row>
    <row r="41" s="196" customFormat="1" ht="18" spans="1:4">
      <c r="A41" s="217" t="s">
        <v>84</v>
      </c>
      <c r="B41" s="188" t="s">
        <v>65</v>
      </c>
      <c r="C41" s="218">
        <v>0.6</v>
      </c>
      <c r="D41" s="91" t="s">
        <v>66</v>
      </c>
    </row>
    <row r="42" s="196" customFormat="1" ht="18" spans="1:4">
      <c r="A42" s="217" t="s">
        <v>85</v>
      </c>
      <c r="B42" s="188" t="s">
        <v>86</v>
      </c>
      <c r="C42" s="221">
        <v>0.00067</v>
      </c>
      <c r="D42" s="91" t="s">
        <v>66</v>
      </c>
    </row>
    <row r="43" s="196" customFormat="1" ht="15" spans="1:4">
      <c r="A43" s="222"/>
      <c r="B43" s="186"/>
      <c r="C43" s="223"/>
      <c r="D43" s="208"/>
    </row>
    <row r="44" s="196" customFormat="1" ht="17.5" spans="1:4">
      <c r="A44" s="224" t="s">
        <v>87</v>
      </c>
      <c r="B44" s="208"/>
      <c r="C44" s="208"/>
      <c r="D44" s="208"/>
    </row>
    <row r="45" s="196" customFormat="1" ht="14" spans="1:4">
      <c r="A45" s="208"/>
      <c r="B45" s="208"/>
      <c r="C45" s="208"/>
      <c r="D45" s="208"/>
    </row>
    <row r="46" s="196" customFormat="1" ht="17.5" spans="1:4">
      <c r="A46" s="224" t="s">
        <v>88</v>
      </c>
      <c r="B46" s="208"/>
      <c r="C46" s="208"/>
      <c r="D46" s="208"/>
    </row>
    <row r="48" spans="1:3">
      <c r="A48" s="202" t="s">
        <v>18</v>
      </c>
      <c r="B48" s="202" t="s">
        <v>19</v>
      </c>
      <c r="C48" s="225" t="s">
        <v>20</v>
      </c>
    </row>
    <row r="49" ht="18" spans="1:3">
      <c r="A49" s="188" t="s">
        <v>89</v>
      </c>
      <c r="B49" s="188" t="s">
        <v>46</v>
      </c>
      <c r="C49" s="191">
        <f>C15+C25+C35</f>
        <v>21102</v>
      </c>
    </row>
    <row r="57" ht="27.75" customHeight="1"/>
  </sheetData>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M32"/>
  <sheetViews>
    <sheetView workbookViewId="0">
      <selection activeCell="J10" sqref="J10"/>
    </sheetView>
  </sheetViews>
  <sheetFormatPr defaultColWidth="8.58333333333333" defaultRowHeight="15.5"/>
  <cols>
    <col min="1" max="1" width="14.5833333333333" style="186" customWidth="1"/>
    <col min="2" max="2" width="14.75" style="186" customWidth="1"/>
    <col min="3" max="3" width="10.4166666666667" style="186" customWidth="1"/>
    <col min="4" max="4" width="9.08333333333333" style="186"/>
    <col min="5" max="5" width="8.58333333333333" style="186"/>
    <col min="6" max="6" width="9.08333333333333" style="186"/>
    <col min="7" max="8" width="8.58333333333333" style="187"/>
    <col min="9" max="9" width="12.6666666666667" style="187"/>
    <col min="10" max="16384" width="8.58333333333333" style="187"/>
  </cols>
  <sheetData>
    <row r="2" ht="17.5" customHeight="1" spans="1:6">
      <c r="A2" s="188" t="s">
        <v>90</v>
      </c>
      <c r="B2" s="188"/>
      <c r="C2" s="189" t="s">
        <v>91</v>
      </c>
      <c r="D2" s="189" t="s">
        <v>89</v>
      </c>
      <c r="E2" s="189" t="s">
        <v>92</v>
      </c>
      <c r="F2" s="189" t="s">
        <v>93</v>
      </c>
    </row>
    <row r="3" ht="18" spans="1:6">
      <c r="A3" s="188" t="s">
        <v>94</v>
      </c>
      <c r="B3" s="188" t="s">
        <v>95</v>
      </c>
      <c r="C3" s="188" t="s">
        <v>46</v>
      </c>
      <c r="D3" s="188" t="s">
        <v>46</v>
      </c>
      <c r="E3" s="188" t="s">
        <v>46</v>
      </c>
      <c r="F3" s="188" t="s">
        <v>46</v>
      </c>
    </row>
    <row r="4" spans="1:6">
      <c r="A4" s="190">
        <v>45031</v>
      </c>
      <c r="B4" s="190">
        <v>45291</v>
      </c>
      <c r="C4" s="191">
        <f>'Baseline Emission-PD'!$C$27*(B4-A4+1)/365</f>
        <v>57714.6082191781</v>
      </c>
      <c r="D4" s="191">
        <f>'Project Emission-PD'!$C$49*(B4-A4+1)/365</f>
        <v>15089.3753424658</v>
      </c>
      <c r="E4" s="191">
        <v>0</v>
      </c>
      <c r="F4" s="191">
        <f>C4-D4-E4</f>
        <v>42625.2328767123</v>
      </c>
    </row>
    <row r="5" spans="1:6">
      <c r="A5" s="190">
        <v>45292</v>
      </c>
      <c r="B5" s="190">
        <v>45657</v>
      </c>
      <c r="C5" s="191">
        <f>'Baseline Emission-PD'!$C$27</f>
        <v>80712</v>
      </c>
      <c r="D5" s="191">
        <f>'Project Emission-PD'!$C$49</f>
        <v>21102</v>
      </c>
      <c r="E5" s="191">
        <v>0</v>
      </c>
      <c r="F5" s="191">
        <f t="shared" ref="F5:F14" si="0">C5-D5-E5</f>
        <v>59610</v>
      </c>
    </row>
    <row r="6" spans="1:6">
      <c r="A6" s="190">
        <v>45658</v>
      </c>
      <c r="B6" s="190">
        <v>46022</v>
      </c>
      <c r="C6" s="191">
        <f>'Baseline Emission-PD'!$C$27</f>
        <v>80712</v>
      </c>
      <c r="D6" s="191">
        <f>'Project Emission-PD'!$C$49</f>
        <v>21102</v>
      </c>
      <c r="E6" s="191">
        <v>0</v>
      </c>
      <c r="F6" s="191">
        <f t="shared" si="0"/>
        <v>59610</v>
      </c>
    </row>
    <row r="7" spans="1:6">
      <c r="A7" s="190">
        <v>46023</v>
      </c>
      <c r="B7" s="190">
        <v>46387</v>
      </c>
      <c r="C7" s="191">
        <f>'Baseline Emission-PD'!$C$27</f>
        <v>80712</v>
      </c>
      <c r="D7" s="191">
        <f>'Project Emission-PD'!$C$49</f>
        <v>21102</v>
      </c>
      <c r="E7" s="191">
        <v>0</v>
      </c>
      <c r="F7" s="191">
        <f t="shared" si="0"/>
        <v>59610</v>
      </c>
    </row>
    <row r="8" spans="1:6">
      <c r="A8" s="190">
        <v>46388</v>
      </c>
      <c r="B8" s="190">
        <v>46752</v>
      </c>
      <c r="C8" s="191">
        <f>'Baseline Emission-PD'!$C$27</f>
        <v>80712</v>
      </c>
      <c r="D8" s="191">
        <f>'Project Emission-PD'!$C$49</f>
        <v>21102</v>
      </c>
      <c r="E8" s="191">
        <v>0</v>
      </c>
      <c r="F8" s="191">
        <f t="shared" si="0"/>
        <v>59610</v>
      </c>
    </row>
    <row r="9" spans="1:6">
      <c r="A9" s="190">
        <v>46753</v>
      </c>
      <c r="B9" s="190">
        <v>47118</v>
      </c>
      <c r="C9" s="191">
        <f>'Baseline Emission-PD'!$C$27</f>
        <v>80712</v>
      </c>
      <c r="D9" s="191">
        <f>'Project Emission-PD'!$C$49</f>
        <v>21102</v>
      </c>
      <c r="E9" s="191">
        <v>0</v>
      </c>
      <c r="F9" s="191">
        <f t="shared" si="0"/>
        <v>59610</v>
      </c>
    </row>
    <row r="10" spans="1:6">
      <c r="A10" s="190">
        <v>47119</v>
      </c>
      <c r="B10" s="190">
        <v>47483</v>
      </c>
      <c r="C10" s="191">
        <f>'Baseline Emission-PD'!$C$27</f>
        <v>80712</v>
      </c>
      <c r="D10" s="191">
        <f>'Project Emission-PD'!$C$49</f>
        <v>21102</v>
      </c>
      <c r="E10" s="191">
        <v>0</v>
      </c>
      <c r="F10" s="191">
        <f t="shared" si="0"/>
        <v>59610</v>
      </c>
    </row>
    <row r="11" spans="1:6">
      <c r="A11" s="190">
        <v>47484</v>
      </c>
      <c r="B11" s="190">
        <v>47848</v>
      </c>
      <c r="C11" s="191">
        <f>'Baseline Emission-PD'!$C$27</f>
        <v>80712</v>
      </c>
      <c r="D11" s="191">
        <f>'Project Emission-PD'!$C$49</f>
        <v>21102</v>
      </c>
      <c r="E11" s="191">
        <v>0</v>
      </c>
      <c r="F11" s="191">
        <f t="shared" si="0"/>
        <v>59610</v>
      </c>
    </row>
    <row r="12" spans="1:6">
      <c r="A12" s="190">
        <v>47849</v>
      </c>
      <c r="B12" s="190">
        <v>48213</v>
      </c>
      <c r="C12" s="191">
        <f>'Baseline Emission-PD'!$C$27</f>
        <v>80712</v>
      </c>
      <c r="D12" s="191">
        <f>'Project Emission-PD'!$C$49</f>
        <v>21102</v>
      </c>
      <c r="E12" s="191">
        <v>0</v>
      </c>
      <c r="F12" s="191">
        <f t="shared" si="0"/>
        <v>59610</v>
      </c>
    </row>
    <row r="13" spans="1:6">
      <c r="A13" s="190">
        <v>48214</v>
      </c>
      <c r="B13" s="190">
        <v>48579</v>
      </c>
      <c r="C13" s="191">
        <f>'Baseline Emission-PD'!$C$27</f>
        <v>80712</v>
      </c>
      <c r="D13" s="191">
        <f>'Project Emission-PD'!$C$49</f>
        <v>21102</v>
      </c>
      <c r="E13" s="191">
        <v>0</v>
      </c>
      <c r="F13" s="191">
        <f t="shared" si="0"/>
        <v>59610</v>
      </c>
    </row>
    <row r="14" spans="1:6">
      <c r="A14" s="190">
        <v>48580</v>
      </c>
      <c r="B14" s="190">
        <v>48683</v>
      </c>
      <c r="C14" s="191">
        <f>'Baseline Emission-PD'!$C$27*(B14-A14+1)/365</f>
        <v>22997.3917808219</v>
      </c>
      <c r="D14" s="191">
        <f>'Project Emission-PD'!$C$49*(B14-A14+1)/365</f>
        <v>6012.62465753425</v>
      </c>
      <c r="E14" s="191">
        <v>0</v>
      </c>
      <c r="F14" s="191">
        <f t="shared" si="0"/>
        <v>16984.7671232877</v>
      </c>
    </row>
    <row r="15" spans="1:6">
      <c r="A15" s="192" t="s">
        <v>96</v>
      </c>
      <c r="B15" s="193"/>
      <c r="C15" s="191">
        <f>SUM(C4:C14)</f>
        <v>807120</v>
      </c>
      <c r="D15" s="191">
        <f>SUM(D4:D14)</f>
        <v>211020</v>
      </c>
      <c r="E15" s="191">
        <f>SUM(E4:E14)</f>
        <v>0</v>
      </c>
      <c r="F15" s="191">
        <f>SUM(F4:F14)</f>
        <v>596100</v>
      </c>
    </row>
    <row r="16" spans="1:6">
      <c r="A16" s="192" t="s">
        <v>97</v>
      </c>
      <c r="B16" s="193"/>
      <c r="C16" s="191">
        <f>ROUNDUP((C15/10),0)</f>
        <v>80712</v>
      </c>
      <c r="D16" s="191">
        <f>ROUNDDOWN((D15/10),0)</f>
        <v>21102</v>
      </c>
      <c r="E16" s="191">
        <f>ROUND((E15/7),0)</f>
        <v>0</v>
      </c>
      <c r="F16" s="191">
        <f>ROUNDDOWN((F15/10),0)</f>
        <v>59610</v>
      </c>
    </row>
    <row r="20" spans="10:13">
      <c r="J20" s="195"/>
      <c r="K20" s="195"/>
      <c r="L20" s="195"/>
      <c r="M20" s="195"/>
    </row>
    <row r="21" spans="10:13">
      <c r="J21" s="195"/>
      <c r="K21" s="195"/>
      <c r="L21" s="195"/>
      <c r="M21" s="195"/>
    </row>
    <row r="22" spans="10:13">
      <c r="J22" s="195"/>
      <c r="K22" s="195"/>
      <c r="L22" s="195"/>
      <c r="M22" s="195"/>
    </row>
    <row r="23" spans="10:13">
      <c r="J23" s="195"/>
      <c r="K23" s="195"/>
      <c r="L23" s="195"/>
      <c r="M23" s="195"/>
    </row>
    <row r="24" spans="10:13">
      <c r="J24" s="195"/>
      <c r="K24" s="195"/>
      <c r="L24" s="195"/>
      <c r="M24" s="195"/>
    </row>
    <row r="25" spans="10:13">
      <c r="J25" s="195"/>
      <c r="K25" s="195"/>
      <c r="L25" s="195"/>
      <c r="M25" s="195"/>
    </row>
    <row r="26" spans="1:13">
      <c r="A26" s="194"/>
      <c r="B26" s="194"/>
      <c r="J26" s="195"/>
      <c r="K26" s="195"/>
      <c r="L26" s="195"/>
      <c r="M26" s="195"/>
    </row>
    <row r="27" spans="1:13">
      <c r="A27" s="194"/>
      <c r="B27" s="194"/>
      <c r="J27" s="195"/>
      <c r="K27" s="195"/>
      <c r="L27" s="195"/>
      <c r="M27" s="195"/>
    </row>
    <row r="28" spans="1:13">
      <c r="A28" s="194"/>
      <c r="B28" s="194"/>
      <c r="J28" s="195"/>
      <c r="K28" s="195"/>
      <c r="L28" s="195"/>
      <c r="M28" s="195"/>
    </row>
    <row r="29" spans="1:2">
      <c r="A29" s="194"/>
      <c r="B29" s="194"/>
    </row>
    <row r="30" spans="1:2">
      <c r="A30" s="194"/>
      <c r="B30" s="194"/>
    </row>
    <row r="31" spans="1:2">
      <c r="A31" s="194"/>
      <c r="B31" s="194"/>
    </row>
    <row r="32" spans="1:2">
      <c r="A32" s="194"/>
      <c r="B32" s="194"/>
    </row>
  </sheetData>
  <mergeCells count="3">
    <mergeCell ref="A2:B2"/>
    <mergeCell ref="A15:B15"/>
    <mergeCell ref="A16:B1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2"/>
  <sheetViews>
    <sheetView tabSelected="1" topLeftCell="A111" workbookViewId="0">
      <selection activeCell="J104" sqref="J104"/>
    </sheetView>
  </sheetViews>
  <sheetFormatPr defaultColWidth="8.58333333333333" defaultRowHeight="14.5"/>
  <cols>
    <col min="1" max="1" width="23.4166666666667" style="21" customWidth="1"/>
    <col min="2" max="2" width="14" style="21" customWidth="1"/>
    <col min="3" max="3" width="14.0833333333333" style="21" customWidth="1"/>
    <col min="4" max="4" width="16.5" style="21" customWidth="1"/>
    <col min="5" max="5" width="15.75" style="21" customWidth="1"/>
    <col min="6" max="6" width="26.3333333333333" style="21" customWidth="1"/>
    <col min="7" max="7" width="10.5" style="21" customWidth="1"/>
    <col min="8" max="8" width="11.75" style="21" customWidth="1"/>
    <col min="9" max="9" width="13.5833333333333" style="21" customWidth="1"/>
    <col min="10" max="10" width="7.5" style="21" customWidth="1"/>
    <col min="11" max="11" width="9.33333333333333" style="21" customWidth="1"/>
    <col min="12" max="12" width="10.5833333333333" style="21" customWidth="1"/>
    <col min="13" max="13" width="10" style="21" customWidth="1"/>
    <col min="14" max="14" width="14.8333333333333" style="21" customWidth="1"/>
    <col min="15" max="15" width="12.75" style="21" customWidth="1"/>
    <col min="16" max="17" width="9.58333333333333" style="21" customWidth="1"/>
    <col min="18" max="18" width="9.08333333333333" style="21" customWidth="1"/>
    <col min="19" max="20" width="8.58333333333333" style="21"/>
    <col min="21" max="21" width="11.0833333333333" style="21" customWidth="1"/>
    <col min="22" max="24" width="8.58333333333333" style="21"/>
    <col min="25" max="25" width="10.25" style="21" customWidth="1"/>
    <col min="26" max="16384" width="8.58333333333333" style="21"/>
  </cols>
  <sheetData>
    <row r="1" ht="28" customHeight="1" spans="1:12">
      <c r="A1" s="70" t="s">
        <v>98</v>
      </c>
      <c r="B1" s="71"/>
      <c r="C1" s="71"/>
      <c r="D1" s="71"/>
      <c r="E1" s="72"/>
      <c r="F1" s="73"/>
      <c r="G1" s="73"/>
      <c r="H1" s="74"/>
      <c r="I1" s="144"/>
      <c r="L1" s="114"/>
    </row>
    <row r="2" spans="1:12">
      <c r="A2" s="75"/>
      <c r="B2" s="76"/>
      <c r="C2" s="77"/>
      <c r="D2" s="78"/>
      <c r="E2" s="79"/>
      <c r="F2" s="80"/>
      <c r="G2" s="73"/>
      <c r="H2" s="74"/>
      <c r="I2" s="144"/>
      <c r="L2" s="114"/>
    </row>
    <row r="3" spans="1:12">
      <c r="A3" s="75"/>
      <c r="B3" s="76"/>
      <c r="C3" s="77"/>
      <c r="D3" s="78"/>
      <c r="E3" s="79"/>
      <c r="F3" s="80"/>
      <c r="G3" s="73"/>
      <c r="H3" s="74"/>
      <c r="I3" s="144"/>
      <c r="L3" s="114"/>
    </row>
    <row r="4" spans="1:12">
      <c r="A4" s="75"/>
      <c r="B4" s="76"/>
      <c r="C4" s="77"/>
      <c r="D4" s="78"/>
      <c r="E4" s="79"/>
      <c r="F4" s="80"/>
      <c r="G4" s="73"/>
      <c r="H4" s="74"/>
      <c r="I4" s="144"/>
      <c r="L4" s="114"/>
    </row>
    <row r="5" spans="1:12">
      <c r="A5" s="75"/>
      <c r="B5" s="80"/>
      <c r="C5" s="77"/>
      <c r="D5" s="78"/>
      <c r="E5" s="79"/>
      <c r="F5" s="80"/>
      <c r="G5" s="73"/>
      <c r="H5" s="74"/>
      <c r="I5" s="144"/>
      <c r="L5" s="114"/>
    </row>
    <row r="6" spans="1:12">
      <c r="A6" s="75"/>
      <c r="B6" s="80"/>
      <c r="C6" s="77"/>
      <c r="D6" s="78"/>
      <c r="E6" s="79"/>
      <c r="F6" s="80"/>
      <c r="G6" s="73"/>
      <c r="H6" s="74"/>
      <c r="I6" s="144"/>
      <c r="L6" s="114"/>
    </row>
    <row r="7" spans="1:12">
      <c r="A7" s="75"/>
      <c r="B7" s="80"/>
      <c r="C7" s="77"/>
      <c r="D7" s="78"/>
      <c r="E7" s="79"/>
      <c r="F7" s="80"/>
      <c r="G7" s="73"/>
      <c r="H7" s="74"/>
      <c r="I7" s="144"/>
      <c r="L7" s="114"/>
    </row>
    <row r="8" spans="1:12">
      <c r="A8" s="75"/>
      <c r="B8" s="81"/>
      <c r="C8" s="77"/>
      <c r="D8" s="78"/>
      <c r="E8" s="79"/>
      <c r="F8" s="73"/>
      <c r="G8" s="73"/>
      <c r="H8" s="74"/>
      <c r="I8" s="144"/>
      <c r="L8" s="114"/>
    </row>
    <row r="9" spans="1:12">
      <c r="A9" s="82" t="s">
        <v>57</v>
      </c>
      <c r="B9" s="82" t="s">
        <v>19</v>
      </c>
      <c r="C9" s="83" t="s">
        <v>20</v>
      </c>
      <c r="D9" s="83"/>
      <c r="E9" s="83"/>
      <c r="F9" s="84" t="s">
        <v>99</v>
      </c>
      <c r="G9" s="73"/>
      <c r="H9" s="74"/>
      <c r="I9" s="144"/>
      <c r="L9" s="114"/>
    </row>
    <row r="10" ht="33" customHeight="1" spans="1:12">
      <c r="A10" s="82"/>
      <c r="B10" s="82"/>
      <c r="C10" s="85" t="s">
        <v>100</v>
      </c>
      <c r="D10" s="85" t="s">
        <v>101</v>
      </c>
      <c r="E10" s="59" t="s">
        <v>96</v>
      </c>
      <c r="F10" s="86"/>
      <c r="G10" s="73"/>
      <c r="H10" s="74"/>
      <c r="I10" s="144"/>
      <c r="L10" s="114"/>
    </row>
    <row r="11" ht="17.5" spans="1:12">
      <c r="A11" s="87" t="s">
        <v>102</v>
      </c>
      <c r="B11" s="88" t="s">
        <v>103</v>
      </c>
      <c r="C11" s="89">
        <v>28</v>
      </c>
      <c r="D11" s="90"/>
      <c r="E11" s="88" t="s">
        <v>29</v>
      </c>
      <c r="F11" s="91" t="s">
        <v>24</v>
      </c>
      <c r="G11" s="73"/>
      <c r="H11" s="74"/>
      <c r="I11" s="144"/>
      <c r="L11" s="114"/>
    </row>
    <row r="12" ht="17.5" spans="1:12">
      <c r="A12" s="87" t="s">
        <v>104</v>
      </c>
      <c r="B12" s="88" t="s">
        <v>105</v>
      </c>
      <c r="C12" s="92">
        <v>0.00067</v>
      </c>
      <c r="D12" s="93"/>
      <c r="E12" s="88" t="s">
        <v>29</v>
      </c>
      <c r="F12" s="91" t="s">
        <v>27</v>
      </c>
      <c r="G12" s="73"/>
      <c r="H12" s="74"/>
      <c r="I12" s="144"/>
      <c r="L12" s="114"/>
    </row>
    <row r="13" ht="17.5" spans="1:12">
      <c r="A13" s="82" t="s">
        <v>106</v>
      </c>
      <c r="B13" s="88" t="s">
        <v>29</v>
      </c>
      <c r="C13" s="94">
        <v>0.94</v>
      </c>
      <c r="D13" s="95"/>
      <c r="E13" s="88" t="s">
        <v>29</v>
      </c>
      <c r="F13" s="91" t="s">
        <v>27</v>
      </c>
      <c r="G13" s="73"/>
      <c r="H13" s="74"/>
      <c r="I13" s="144"/>
      <c r="L13" s="114"/>
    </row>
    <row r="14" ht="17.5" spans="1:12">
      <c r="A14" s="82" t="s">
        <v>107</v>
      </c>
      <c r="B14" s="88" t="s">
        <v>29</v>
      </c>
      <c r="C14" s="96">
        <v>0.76</v>
      </c>
      <c r="D14" s="97"/>
      <c r="E14" s="88" t="s">
        <v>29</v>
      </c>
      <c r="F14" s="91" t="s">
        <v>31</v>
      </c>
      <c r="G14" s="73"/>
      <c r="H14" s="74"/>
      <c r="I14" s="144"/>
      <c r="L14" s="114"/>
    </row>
    <row r="15" ht="17.5" spans="1:12">
      <c r="A15" s="82" t="s">
        <v>108</v>
      </c>
      <c r="B15" s="88" t="s">
        <v>109</v>
      </c>
      <c r="C15" s="98">
        <v>0.24</v>
      </c>
      <c r="D15" s="99"/>
      <c r="E15" s="88" t="s">
        <v>29</v>
      </c>
      <c r="F15" s="91" t="s">
        <v>34</v>
      </c>
      <c r="G15" s="73"/>
      <c r="H15" s="74"/>
      <c r="I15" s="144"/>
      <c r="L15" s="114"/>
    </row>
    <row r="16" ht="29" spans="1:12">
      <c r="A16" s="82" t="s">
        <v>110</v>
      </c>
      <c r="B16" s="82" t="s">
        <v>111</v>
      </c>
      <c r="C16" s="100">
        <v>8.1</v>
      </c>
      <c r="D16" s="101"/>
      <c r="E16" s="88" t="s">
        <v>29</v>
      </c>
      <c r="F16" s="91" t="s">
        <v>40</v>
      </c>
      <c r="G16" s="73"/>
      <c r="H16" s="74"/>
      <c r="I16" s="144"/>
      <c r="L16" s="114"/>
    </row>
    <row r="17" ht="17.5" spans="1:12">
      <c r="A17" s="82" t="s">
        <v>112</v>
      </c>
      <c r="B17" s="82" t="s">
        <v>113</v>
      </c>
      <c r="C17" s="102">
        <v>485</v>
      </c>
      <c r="D17" s="103">
        <v>485</v>
      </c>
      <c r="E17" s="88" t="s">
        <v>29</v>
      </c>
      <c r="F17" s="91" t="s">
        <v>114</v>
      </c>
      <c r="G17" s="73"/>
      <c r="H17" s="74"/>
      <c r="I17" s="144"/>
      <c r="L17" s="114"/>
    </row>
    <row r="18" ht="43" customHeight="1" spans="1:12">
      <c r="A18" s="104" t="s">
        <v>115</v>
      </c>
      <c r="B18" s="88" t="s">
        <v>42</v>
      </c>
      <c r="C18" s="94">
        <f>ROUNDDOWN($C$16*$C$17/1000*365,2)</f>
        <v>1433.9</v>
      </c>
      <c r="D18" s="95">
        <f>ROUNDDOWN($C$16*$D$17/1000*365,2)</f>
        <v>1433.9</v>
      </c>
      <c r="E18" s="88" t="s">
        <v>29</v>
      </c>
      <c r="F18" s="84" t="s">
        <v>116</v>
      </c>
      <c r="G18" s="73"/>
      <c r="H18" s="74"/>
      <c r="I18" s="144"/>
      <c r="L18" s="114"/>
    </row>
    <row r="19" ht="17.5" spans="1:6">
      <c r="A19" s="82" t="s">
        <v>117</v>
      </c>
      <c r="B19" s="88" t="s">
        <v>29</v>
      </c>
      <c r="C19" s="105">
        <v>1</v>
      </c>
      <c r="D19" s="106"/>
      <c r="E19" s="88" t="s">
        <v>29</v>
      </c>
      <c r="F19" s="104" t="s">
        <v>44</v>
      </c>
    </row>
    <row r="20" ht="17.5" spans="1:6">
      <c r="A20" s="107" t="s">
        <v>118</v>
      </c>
      <c r="B20" s="108" t="s">
        <v>53</v>
      </c>
      <c r="C20" s="109">
        <f>'Monitored Value-MP1'!C14</f>
        <v>14418</v>
      </c>
      <c r="D20" s="109">
        <f>'Monitored Value-MP1'!C27</f>
        <v>16611</v>
      </c>
      <c r="E20" s="88" t="s">
        <v>29</v>
      </c>
      <c r="F20" s="104" t="s">
        <v>119</v>
      </c>
    </row>
    <row r="21" ht="17.5" spans="1:6">
      <c r="A21" s="104" t="s">
        <v>120</v>
      </c>
      <c r="B21" s="108" t="s">
        <v>121</v>
      </c>
      <c r="C21" s="104">
        <f>'Monitored Value-MP1'!E14</f>
        <v>261</v>
      </c>
      <c r="D21" s="104">
        <f>'Monitored Value-MP1'!E27</f>
        <v>366</v>
      </c>
      <c r="E21" s="88" t="s">
        <v>29</v>
      </c>
      <c r="F21" s="104" t="s">
        <v>119</v>
      </c>
    </row>
    <row r="22" ht="17.5" spans="1:6">
      <c r="A22" s="104" t="s">
        <v>122</v>
      </c>
      <c r="B22" s="108" t="s">
        <v>53</v>
      </c>
      <c r="C22" s="109">
        <f>ROUNDDOWN(C20/365*C21,0)</f>
        <v>10309</v>
      </c>
      <c r="D22" s="109">
        <f>ROUNDDOWN(D20/365*D21,0)</f>
        <v>16656</v>
      </c>
      <c r="E22" s="88" t="s">
        <v>29</v>
      </c>
      <c r="F22" s="110" t="s">
        <v>123</v>
      </c>
    </row>
    <row r="23" ht="17.5" spans="1:6">
      <c r="A23" s="34" t="s">
        <v>124</v>
      </c>
      <c r="B23" s="82" t="s">
        <v>125</v>
      </c>
      <c r="C23" s="111">
        <f>ROUNDDOWN($C$11*$C$12*$C$13*$C$14*$C$15*$C$18*$C$19*C22,0)</f>
        <v>47546</v>
      </c>
      <c r="D23" s="111">
        <f>ROUNDDOWN($C$11*$C$12*$C$13*$C$14*$C$15*$C$18*$C$19*D22,0)</f>
        <v>76820</v>
      </c>
      <c r="E23" s="112">
        <f>C23+D23</f>
        <v>124366</v>
      </c>
      <c r="F23" s="113" t="s">
        <v>116</v>
      </c>
    </row>
    <row r="24" spans="3:4">
      <c r="C24" s="114"/>
      <c r="D24" s="115"/>
    </row>
    <row r="25" ht="22" customHeight="1" spans="1:5">
      <c r="A25" s="70" t="s">
        <v>126</v>
      </c>
      <c r="B25" s="70"/>
      <c r="C25" s="70"/>
      <c r="D25" s="70"/>
      <c r="E25" s="70"/>
    </row>
    <row r="26" spans="1:5">
      <c r="A26" s="70"/>
      <c r="B26" s="70"/>
      <c r="C26" s="70"/>
      <c r="D26" s="70"/>
      <c r="E26" s="70"/>
    </row>
    <row r="27" spans="2:4">
      <c r="B27" s="80"/>
      <c r="C27" s="114"/>
      <c r="D27" s="115"/>
    </row>
    <row r="28" spans="1:6">
      <c r="A28" s="82" t="s">
        <v>57</v>
      </c>
      <c r="B28" s="82" t="s">
        <v>19</v>
      </c>
      <c r="C28" s="83" t="s">
        <v>20</v>
      </c>
      <c r="D28" s="83"/>
      <c r="E28" s="83"/>
      <c r="F28" s="84" t="s">
        <v>99</v>
      </c>
    </row>
    <row r="29" ht="29.75" spans="1:6">
      <c r="A29" s="82"/>
      <c r="B29" s="82"/>
      <c r="C29" s="85" t="s">
        <v>100</v>
      </c>
      <c r="D29" s="85" t="s">
        <v>101</v>
      </c>
      <c r="E29" s="59" t="s">
        <v>96</v>
      </c>
      <c r="F29" s="86"/>
    </row>
    <row r="30" ht="17.5" spans="1:6">
      <c r="A30" s="116" t="s">
        <v>127</v>
      </c>
      <c r="B30" s="82" t="s">
        <v>125</v>
      </c>
      <c r="C30" s="117">
        <f>C39+C58+C77+C82</f>
        <v>12503</v>
      </c>
      <c r="D30" s="117">
        <f>D39+D58+D77+D82</f>
        <v>20588</v>
      </c>
      <c r="E30" s="62">
        <f>C30+D30</f>
        <v>33091</v>
      </c>
      <c r="F30" s="113" t="s">
        <v>128</v>
      </c>
    </row>
    <row r="31" spans="3:4">
      <c r="C31" s="114"/>
      <c r="D31" s="115"/>
    </row>
    <row r="32" spans="1:5">
      <c r="A32" s="70" t="s">
        <v>129</v>
      </c>
      <c r="B32" s="70"/>
      <c r="C32" s="70"/>
      <c r="D32" s="70"/>
      <c r="E32" s="70"/>
    </row>
    <row r="33" spans="3:4">
      <c r="C33" s="114"/>
      <c r="D33" s="115"/>
    </row>
    <row r="34" spans="1:4">
      <c r="A34" s="80"/>
      <c r="C34" s="114"/>
      <c r="D34" s="115"/>
    </row>
    <row r="35" spans="1:4">
      <c r="A35" s="80"/>
      <c r="C35" s="114"/>
      <c r="D35" s="115"/>
    </row>
    <row r="36" spans="1:4">
      <c r="A36" s="80"/>
      <c r="C36" s="114"/>
      <c r="D36" s="115"/>
    </row>
    <row r="37" spans="1:6">
      <c r="A37" s="82" t="s">
        <v>57</v>
      </c>
      <c r="B37" s="82" t="s">
        <v>19</v>
      </c>
      <c r="C37" s="83" t="s">
        <v>20</v>
      </c>
      <c r="D37" s="83"/>
      <c r="E37" s="83"/>
      <c r="F37" s="84" t="s">
        <v>99</v>
      </c>
    </row>
    <row r="38" ht="29" spans="1:6">
      <c r="A38" s="82"/>
      <c r="B38" s="82"/>
      <c r="C38" s="85" t="s">
        <v>100</v>
      </c>
      <c r="D38" s="85" t="s">
        <v>101</v>
      </c>
      <c r="E38" s="59" t="s">
        <v>96</v>
      </c>
      <c r="F38" s="86"/>
    </row>
    <row r="39" ht="17.5" spans="1:6">
      <c r="A39" s="34" t="s">
        <v>130</v>
      </c>
      <c r="B39" s="82" t="s">
        <v>125</v>
      </c>
      <c r="C39" s="40">
        <f>ROUNDUP(0.1*$C$11*$C$12*$C$15*$C$18*$C$19*C22,0)</f>
        <v>6656</v>
      </c>
      <c r="D39" s="40">
        <f>ROUNDDOWN(0.1*$C$11*$C$12*$C$15*$C$18*$C$19*D22,0)</f>
        <v>10753</v>
      </c>
      <c r="E39" s="40">
        <f>C39+D39</f>
        <v>17409</v>
      </c>
      <c r="F39" s="113" t="s">
        <v>116</v>
      </c>
    </row>
    <row r="40" spans="1:6">
      <c r="A40" s="118"/>
      <c r="B40" s="119"/>
      <c r="C40" s="120"/>
      <c r="D40" s="120"/>
      <c r="E40" s="120"/>
      <c r="F40" s="121"/>
    </row>
    <row r="41" spans="1:6">
      <c r="A41" s="122" t="s">
        <v>131</v>
      </c>
      <c r="B41" s="122"/>
      <c r="C41" s="122"/>
      <c r="D41" s="122"/>
      <c r="E41" s="122"/>
      <c r="F41" s="122"/>
    </row>
    <row r="42" spans="1:6">
      <c r="A42" s="118"/>
      <c r="B42" s="119"/>
      <c r="C42" s="120"/>
      <c r="D42" s="120"/>
      <c r="E42" s="120"/>
      <c r="F42" s="121"/>
    </row>
    <row r="43" spans="1:6">
      <c r="A43" s="118"/>
      <c r="B43" s="119"/>
      <c r="C43" s="120"/>
      <c r="D43" s="120"/>
      <c r="E43" s="120"/>
      <c r="F43" s="121"/>
    </row>
    <row r="44" spans="1:6">
      <c r="A44" s="118"/>
      <c r="B44" s="119"/>
      <c r="C44" s="120"/>
      <c r="D44" s="120"/>
      <c r="E44" s="120"/>
      <c r="F44" s="121"/>
    </row>
    <row r="45" spans="1:6">
      <c r="A45" s="118"/>
      <c r="B45" s="119"/>
      <c r="C45" s="120"/>
      <c r="D45" s="120"/>
      <c r="E45" s="120"/>
      <c r="F45" s="121"/>
    </row>
    <row r="46" spans="1:6">
      <c r="A46" s="118"/>
      <c r="B46" s="119"/>
      <c r="C46" s="120"/>
      <c r="D46" s="120"/>
      <c r="E46" s="80"/>
      <c r="F46" s="121"/>
    </row>
    <row r="47" spans="1:6">
      <c r="A47" s="118"/>
      <c r="B47" s="123" t="s">
        <v>132</v>
      </c>
      <c r="C47" s="120"/>
      <c r="D47" s="120"/>
      <c r="E47" s="120"/>
      <c r="F47" s="121"/>
    </row>
    <row r="48" spans="1:6">
      <c r="A48" s="118"/>
      <c r="B48" s="119"/>
      <c r="C48" s="120"/>
      <c r="D48" s="120"/>
      <c r="E48" s="120"/>
      <c r="F48" s="121"/>
    </row>
    <row r="49" spans="1:6">
      <c r="A49" s="118"/>
      <c r="B49" s="119"/>
      <c r="C49" s="120"/>
      <c r="D49" s="120"/>
      <c r="E49" s="120"/>
      <c r="F49" s="121"/>
    </row>
    <row r="50" spans="1:6">
      <c r="A50" s="82" t="s">
        <v>57</v>
      </c>
      <c r="B50" s="82" t="s">
        <v>19</v>
      </c>
      <c r="C50" s="83" t="s">
        <v>20</v>
      </c>
      <c r="D50" s="83"/>
      <c r="E50" s="83"/>
      <c r="F50" s="84" t="s">
        <v>99</v>
      </c>
    </row>
    <row r="51" ht="29" spans="1:6">
      <c r="A51" s="82"/>
      <c r="B51" s="82"/>
      <c r="C51" s="85" t="s">
        <v>100</v>
      </c>
      <c r="D51" s="85" t="s">
        <v>101</v>
      </c>
      <c r="E51" s="59" t="s">
        <v>96</v>
      </c>
      <c r="F51" s="86"/>
    </row>
    <row r="52" ht="17.5" spans="1:6">
      <c r="A52" s="59" t="s">
        <v>133</v>
      </c>
      <c r="B52" s="82" t="s">
        <v>134</v>
      </c>
      <c r="C52" s="124">
        <v>0.6</v>
      </c>
      <c r="D52" s="125"/>
      <c r="E52" s="88" t="s">
        <v>29</v>
      </c>
      <c r="F52" s="91" t="s">
        <v>66</v>
      </c>
    </row>
    <row r="53" ht="20" customHeight="1" spans="1:6">
      <c r="A53" s="126" t="s">
        <v>135</v>
      </c>
      <c r="B53" s="127" t="s">
        <v>61</v>
      </c>
      <c r="C53" s="128">
        <v>0.00067</v>
      </c>
      <c r="D53" s="129"/>
      <c r="E53" s="88" t="s">
        <v>29</v>
      </c>
      <c r="F53" s="130" t="s">
        <v>27</v>
      </c>
    </row>
    <row r="54" ht="17.5" spans="1:6">
      <c r="A54" s="59" t="s">
        <v>136</v>
      </c>
      <c r="B54" s="82" t="s">
        <v>68</v>
      </c>
      <c r="C54" s="96">
        <v>0.9</v>
      </c>
      <c r="D54" s="131"/>
      <c r="E54" s="88" t="s">
        <v>29</v>
      </c>
      <c r="F54" s="130" t="s">
        <v>69</v>
      </c>
    </row>
    <row r="55" ht="17.5" spans="1:6">
      <c r="A55" s="88" t="s">
        <v>137</v>
      </c>
      <c r="B55" s="132" t="s">
        <v>138</v>
      </c>
      <c r="C55" s="133">
        <f>'Monitored Value-MP1'!N14</f>
        <v>2779820</v>
      </c>
      <c r="D55" s="134">
        <f>'Monitored Value-MP1'!N27</f>
        <v>3113037</v>
      </c>
      <c r="E55" s="135">
        <f>C55+D55</f>
        <v>5892857</v>
      </c>
      <c r="F55" s="136" t="s">
        <v>119</v>
      </c>
    </row>
    <row r="56" ht="17.5" spans="1:6">
      <c r="A56" s="137" t="s">
        <v>139</v>
      </c>
      <c r="B56" s="132" t="s">
        <v>138</v>
      </c>
      <c r="C56" s="133">
        <f>'Monitored Value-MP1'!L14</f>
        <v>518301</v>
      </c>
      <c r="D56" s="134">
        <f>'Monitored Value-MP1'!L27</f>
        <v>2040536</v>
      </c>
      <c r="E56" s="135">
        <f>C56+D56</f>
        <v>2558837</v>
      </c>
      <c r="F56" s="136" t="s">
        <v>119</v>
      </c>
    </row>
    <row r="57" ht="17.5" spans="1:6">
      <c r="A57" s="138" t="s">
        <v>140</v>
      </c>
      <c r="B57" s="82" t="s">
        <v>141</v>
      </c>
      <c r="C57" s="135">
        <f>ROUNDUP($C$52*$C$53*C55*1000+$C$52*$C$53*C56*1000,0)</f>
        <v>1325845</v>
      </c>
      <c r="D57" s="139">
        <f>ROUNDUP($C$52*$C$53*D55*1000+$C$52*$C$53*D56*1000,0)</f>
        <v>2071737</v>
      </c>
      <c r="E57" s="135">
        <f>C57+D57</f>
        <v>3397582</v>
      </c>
      <c r="F57" s="140" t="s">
        <v>116</v>
      </c>
    </row>
    <row r="58" ht="17.5" spans="1:6">
      <c r="A58" s="34" t="s">
        <v>142</v>
      </c>
      <c r="B58" s="82" t="s">
        <v>125</v>
      </c>
      <c r="C58" s="117">
        <f>ROUNDUP($C$11*(1-$C$54)*C57/1000,0)</f>
        <v>3713</v>
      </c>
      <c r="D58" s="141">
        <f>ROUNDUP($C$11*(1-$C$54)*D57/1000,0)</f>
        <v>5801</v>
      </c>
      <c r="E58" s="117">
        <f>C58+D58</f>
        <v>9514</v>
      </c>
      <c r="F58" s="140" t="s">
        <v>116</v>
      </c>
    </row>
    <row r="59" spans="1:6">
      <c r="A59" s="118"/>
      <c r="B59" s="119"/>
      <c r="C59" s="142"/>
      <c r="D59" s="142"/>
      <c r="E59" s="142"/>
      <c r="F59" s="121"/>
    </row>
    <row r="60" ht="39" customHeight="1" spans="1:6">
      <c r="A60" s="122" t="s">
        <v>143</v>
      </c>
      <c r="B60" s="122"/>
      <c r="C60" s="122"/>
      <c r="D60" s="122"/>
      <c r="E60" s="122"/>
      <c r="F60" s="122"/>
    </row>
    <row r="61" ht="15" spans="1:6">
      <c r="A61" s="118"/>
      <c r="B61" s="143" t="s">
        <v>144</v>
      </c>
      <c r="C61" s="142"/>
      <c r="D61" s="142"/>
      <c r="E61" s="142"/>
      <c r="F61" s="121"/>
    </row>
    <row r="62" spans="1:6">
      <c r="A62" s="118"/>
      <c r="B62" s="119"/>
      <c r="C62" s="142"/>
      <c r="D62" s="142"/>
      <c r="E62" s="142"/>
      <c r="F62" s="121"/>
    </row>
    <row r="63" spans="1:6">
      <c r="A63" s="118"/>
      <c r="B63" s="119"/>
      <c r="C63" s="142"/>
      <c r="D63" s="142"/>
      <c r="E63" s="142"/>
      <c r="F63" s="121"/>
    </row>
    <row r="64" spans="1:6">
      <c r="A64" s="118"/>
      <c r="B64" s="80"/>
      <c r="C64" s="142"/>
      <c r="D64" s="142"/>
      <c r="E64" s="142"/>
      <c r="F64" s="121"/>
    </row>
    <row r="65" spans="1:6">
      <c r="A65" s="118"/>
      <c r="B65" s="80"/>
      <c r="C65" s="142"/>
      <c r="D65" s="142"/>
      <c r="E65" s="142"/>
      <c r="F65" s="121"/>
    </row>
    <row r="66" spans="1:6">
      <c r="A66" s="118"/>
      <c r="B66" s="80"/>
      <c r="C66" s="142"/>
      <c r="D66" s="142"/>
      <c r="E66" s="142"/>
      <c r="F66" s="121"/>
    </row>
    <row r="67" spans="1:6">
      <c r="A67" s="118"/>
      <c r="B67" s="80"/>
      <c r="C67" s="142"/>
      <c r="D67" s="142"/>
      <c r="E67" s="142"/>
      <c r="F67" s="121"/>
    </row>
    <row r="68" spans="1:6">
      <c r="A68" s="118"/>
      <c r="B68" s="119"/>
      <c r="C68" s="142"/>
      <c r="D68" s="142"/>
      <c r="E68" s="142"/>
      <c r="F68" s="121"/>
    </row>
    <row r="69" spans="1:6">
      <c r="A69" s="82" t="s">
        <v>57</v>
      </c>
      <c r="B69" s="82" t="s">
        <v>19</v>
      </c>
      <c r="C69" s="83" t="s">
        <v>20</v>
      </c>
      <c r="D69" s="83"/>
      <c r="E69" s="83"/>
      <c r="F69" s="84" t="s">
        <v>99</v>
      </c>
    </row>
    <row r="70" ht="29" spans="1:6">
      <c r="A70" s="82"/>
      <c r="B70" s="82"/>
      <c r="C70" s="85" t="s">
        <v>100</v>
      </c>
      <c r="D70" s="85" t="s">
        <v>101</v>
      </c>
      <c r="E70" s="59" t="s">
        <v>96</v>
      </c>
      <c r="F70" s="86"/>
    </row>
    <row r="71" ht="17.5" spans="1:6">
      <c r="A71" s="59" t="s">
        <v>145</v>
      </c>
      <c r="B71" s="82" t="s">
        <v>146</v>
      </c>
      <c r="C71" s="145">
        <v>1.02</v>
      </c>
      <c r="D71" s="146"/>
      <c r="E71" s="88" t="s">
        <v>29</v>
      </c>
      <c r="F71" s="91" t="s">
        <v>66</v>
      </c>
    </row>
    <row r="72" ht="17.5" spans="1:6">
      <c r="A72" s="126" t="s">
        <v>147</v>
      </c>
      <c r="B72" s="126" t="s">
        <v>148</v>
      </c>
      <c r="C72" s="124">
        <v>1.3</v>
      </c>
      <c r="D72" s="125"/>
      <c r="E72" s="88" t="s">
        <v>29</v>
      </c>
      <c r="F72" s="91" t="s">
        <v>66</v>
      </c>
    </row>
    <row r="73" ht="38" customHeight="1" spans="1:6">
      <c r="A73" s="88" t="s">
        <v>149</v>
      </c>
      <c r="B73" s="88" t="s">
        <v>150</v>
      </c>
      <c r="C73" s="133">
        <f>'Monitored Value-MP1'!H14</f>
        <v>4002234</v>
      </c>
      <c r="D73" s="133">
        <f>'Monitored Value-MP1'!H27</f>
        <v>7566244</v>
      </c>
      <c r="E73" s="133">
        <f>C73+D73</f>
        <v>11568478</v>
      </c>
      <c r="F73" s="86" t="s">
        <v>119</v>
      </c>
    </row>
    <row r="74" ht="17.5" spans="1:6">
      <c r="A74" s="82" t="s">
        <v>151</v>
      </c>
      <c r="B74" s="82" t="s">
        <v>152</v>
      </c>
      <c r="C74" s="135">
        <f>ROUNDUP($C$52*$C$53*C73,0)</f>
        <v>1609</v>
      </c>
      <c r="D74" s="135">
        <f>ROUNDUP($C$52*$C$53*D73,0)</f>
        <v>3042</v>
      </c>
      <c r="E74" s="40">
        <f>C74+D74</f>
        <v>4651</v>
      </c>
      <c r="F74" s="113" t="s">
        <v>116</v>
      </c>
    </row>
    <row r="75" ht="17.5" spans="1:6">
      <c r="A75" s="82" t="s">
        <v>153</v>
      </c>
      <c r="B75" s="82" t="s">
        <v>125</v>
      </c>
      <c r="C75" s="40">
        <f>ROUNDUP($C$71*$C$72*C74,0)</f>
        <v>2134</v>
      </c>
      <c r="D75" s="40">
        <f>ROUNDUP($C$71*$C$72*D74,0)</f>
        <v>4034</v>
      </c>
      <c r="E75" s="40">
        <f>C75+D75</f>
        <v>6168</v>
      </c>
      <c r="F75" s="113" t="s">
        <v>116</v>
      </c>
    </row>
    <row r="76" ht="17.5" spans="1:6">
      <c r="A76" s="82" t="s">
        <v>154</v>
      </c>
      <c r="B76" s="82" t="s">
        <v>125</v>
      </c>
      <c r="C76" s="135">
        <v>0</v>
      </c>
      <c r="D76" s="135">
        <v>0</v>
      </c>
      <c r="E76" s="117">
        <f>C76+D76</f>
        <v>0</v>
      </c>
      <c r="F76" s="86" t="s">
        <v>29</v>
      </c>
    </row>
    <row r="77" ht="17.5" spans="1:6">
      <c r="A77" s="82" t="s">
        <v>155</v>
      </c>
      <c r="B77" s="82" t="s">
        <v>125</v>
      </c>
      <c r="C77" s="117">
        <f>C75+C76</f>
        <v>2134</v>
      </c>
      <c r="D77" s="117">
        <f>D75+D76</f>
        <v>4034</v>
      </c>
      <c r="E77" s="117">
        <f>C77+D77</f>
        <v>6168</v>
      </c>
      <c r="F77" s="113" t="s">
        <v>116</v>
      </c>
    </row>
    <row r="78" spans="1:6">
      <c r="A78" s="119"/>
      <c r="B78" s="119"/>
      <c r="C78" s="142"/>
      <c r="D78" s="142"/>
      <c r="E78" s="142"/>
      <c r="F78" s="121"/>
    </row>
    <row r="79" spans="1:6">
      <c r="A79" s="122" t="s">
        <v>156</v>
      </c>
      <c r="B79" s="122"/>
      <c r="C79" s="122"/>
      <c r="D79" s="122"/>
      <c r="E79" s="122"/>
      <c r="F79" s="122"/>
    </row>
    <row r="80" spans="1:6">
      <c r="A80" s="82" t="s">
        <v>57</v>
      </c>
      <c r="B80" s="82" t="s">
        <v>19</v>
      </c>
      <c r="C80" s="83" t="s">
        <v>20</v>
      </c>
      <c r="D80" s="83"/>
      <c r="E80" s="83"/>
      <c r="F80" s="84" t="s">
        <v>99</v>
      </c>
    </row>
    <row r="81" ht="29" spans="1:6">
      <c r="A81" s="82"/>
      <c r="B81" s="82"/>
      <c r="C81" s="85" t="s">
        <v>100</v>
      </c>
      <c r="D81" s="85" t="s">
        <v>101</v>
      </c>
      <c r="E81" s="59" t="s">
        <v>96</v>
      </c>
      <c r="F81" s="86"/>
    </row>
    <row r="82" ht="17.5" spans="1:6">
      <c r="A82" s="82" t="s">
        <v>157</v>
      </c>
      <c r="B82" s="82" t="s">
        <v>125</v>
      </c>
      <c r="C82" s="117">
        <v>0</v>
      </c>
      <c r="D82" s="117">
        <v>0</v>
      </c>
      <c r="E82" s="117">
        <f>C82+D82</f>
        <v>0</v>
      </c>
      <c r="F82" s="113" t="s">
        <v>128</v>
      </c>
    </row>
    <row r="83" spans="1:6">
      <c r="A83" s="119"/>
      <c r="B83" s="119"/>
      <c r="C83" s="142"/>
      <c r="D83" s="142"/>
      <c r="E83" s="142"/>
      <c r="F83" s="121"/>
    </row>
    <row r="84" ht="23" customHeight="1" spans="1:6">
      <c r="A84" s="122" t="s">
        <v>158</v>
      </c>
      <c r="B84" s="122"/>
      <c r="C84" s="122"/>
      <c r="D84" s="122"/>
      <c r="E84" s="122"/>
      <c r="F84" s="122"/>
    </row>
    <row r="85" spans="1:6">
      <c r="A85" s="119"/>
      <c r="B85" s="119"/>
      <c r="C85" s="142"/>
      <c r="D85" s="142"/>
      <c r="E85" s="142"/>
      <c r="F85" s="121"/>
    </row>
    <row r="86" spans="1:6">
      <c r="A86" s="119"/>
      <c r="B86" s="119"/>
      <c r="C86" s="142"/>
      <c r="D86" s="142"/>
      <c r="E86" s="142"/>
      <c r="F86" s="121"/>
    </row>
    <row r="87" spans="1:6">
      <c r="A87" s="119"/>
      <c r="B87" s="119"/>
      <c r="C87" s="142"/>
      <c r="D87" s="142"/>
      <c r="E87" s="142"/>
      <c r="F87" s="121"/>
    </row>
    <row r="88" spans="3:4">
      <c r="C88" s="114"/>
      <c r="D88" s="115"/>
    </row>
    <row r="89" spans="3:4">
      <c r="C89" s="114"/>
      <c r="D89" s="115"/>
    </row>
    <row r="90" spans="1:1">
      <c r="A90" s="80"/>
    </row>
    <row r="91" spans="1:6">
      <c r="A91" s="82" t="s">
        <v>57</v>
      </c>
      <c r="B91" s="82" t="s">
        <v>19</v>
      </c>
      <c r="C91" s="83" t="s">
        <v>20</v>
      </c>
      <c r="D91" s="83"/>
      <c r="E91" s="83"/>
      <c r="F91" s="84" t="s">
        <v>99</v>
      </c>
    </row>
    <row r="92" ht="29" spans="1:6">
      <c r="A92" s="82"/>
      <c r="B92" s="82"/>
      <c r="C92" s="85" t="s">
        <v>100</v>
      </c>
      <c r="D92" s="85" t="s">
        <v>101</v>
      </c>
      <c r="E92" s="59" t="s">
        <v>96</v>
      </c>
      <c r="F92" s="86"/>
    </row>
    <row r="93" ht="17.5" spans="1:6">
      <c r="A93" s="59" t="s">
        <v>159</v>
      </c>
      <c r="B93" s="82" t="s">
        <v>134</v>
      </c>
      <c r="C93" s="147">
        <v>0.6</v>
      </c>
      <c r="D93" s="147"/>
      <c r="E93" s="88" t="s">
        <v>29</v>
      </c>
      <c r="F93" s="91" t="s">
        <v>66</v>
      </c>
    </row>
    <row r="94" ht="17.5" spans="1:6">
      <c r="A94" s="126" t="s">
        <v>160</v>
      </c>
      <c r="B94" s="88" t="s">
        <v>105</v>
      </c>
      <c r="C94" s="148">
        <v>0.00067</v>
      </c>
      <c r="D94" s="148"/>
      <c r="E94" s="88" t="s">
        <v>29</v>
      </c>
      <c r="F94" s="91" t="s">
        <v>27</v>
      </c>
    </row>
    <row r="95" ht="15" spans="1:6">
      <c r="A95" s="149" t="s">
        <v>161</v>
      </c>
      <c r="B95" s="150" t="s">
        <v>68</v>
      </c>
      <c r="C95" s="151">
        <v>0.9</v>
      </c>
      <c r="D95" s="151"/>
      <c r="E95" s="88" t="s">
        <v>29</v>
      </c>
      <c r="F95" s="91" t="s">
        <v>69</v>
      </c>
    </row>
    <row r="96" ht="15" spans="1:6">
      <c r="A96" s="152"/>
      <c r="B96" s="138"/>
      <c r="C96" s="153">
        <v>1</v>
      </c>
      <c r="D96" s="153"/>
      <c r="E96" s="135"/>
      <c r="F96" s="91" t="s">
        <v>69</v>
      </c>
    </row>
    <row r="97" ht="78.5" spans="1:6">
      <c r="A97" s="88" t="s">
        <v>162</v>
      </c>
      <c r="B97" s="88" t="s">
        <v>150</v>
      </c>
      <c r="C97" s="133">
        <f>'Monitored Value-MP1'!I14</f>
        <v>3884725</v>
      </c>
      <c r="D97" s="133">
        <f>'Monitored Value-MP1'!I27</f>
        <v>7359658</v>
      </c>
      <c r="E97" s="133">
        <f t="shared" ref="E97:E105" si="0">C97+D97</f>
        <v>11244383</v>
      </c>
      <c r="F97" s="86" t="s">
        <v>116</v>
      </c>
    </row>
    <row r="98" ht="64" spans="1:6">
      <c r="A98" s="154" t="s">
        <v>163</v>
      </c>
      <c r="B98" s="154" t="s">
        <v>150</v>
      </c>
      <c r="C98" s="133">
        <f>'Monitored Value-MP1'!O14</f>
        <v>2693696</v>
      </c>
      <c r="D98" s="133">
        <f>'Monitored Value-MP1'!O27</f>
        <v>3010196</v>
      </c>
      <c r="E98" s="133">
        <f t="shared" si="0"/>
        <v>5703892</v>
      </c>
      <c r="F98" s="86" t="s">
        <v>119</v>
      </c>
    </row>
    <row r="99" ht="64" spans="1:6">
      <c r="A99" s="154" t="s">
        <v>164</v>
      </c>
      <c r="B99" s="154" t="s">
        <v>150</v>
      </c>
      <c r="C99" s="133">
        <f>'Monitored Value-MP1'!M14</f>
        <v>505710</v>
      </c>
      <c r="D99" s="133">
        <f>'Monitored Value-MP1'!M27</f>
        <v>1994316</v>
      </c>
      <c r="E99" s="133">
        <f t="shared" si="0"/>
        <v>2500026</v>
      </c>
      <c r="F99" s="86" t="s">
        <v>119</v>
      </c>
    </row>
    <row r="100" ht="64" spans="1:6">
      <c r="A100" s="150" t="s">
        <v>165</v>
      </c>
      <c r="B100" s="150" t="s">
        <v>150</v>
      </c>
      <c r="C100" s="133">
        <f>'Monitored Value-MP1'!K14</f>
        <v>685320</v>
      </c>
      <c r="D100" s="133">
        <f>'Monitored Value-MP1'!K27</f>
        <v>2355146</v>
      </c>
      <c r="E100" s="135">
        <f t="shared" si="0"/>
        <v>3040466</v>
      </c>
      <c r="F100" s="86" t="s">
        <v>119</v>
      </c>
    </row>
    <row r="101" ht="17.5" spans="1:6">
      <c r="A101" s="34" t="s">
        <v>166</v>
      </c>
      <c r="B101" s="82" t="s">
        <v>125</v>
      </c>
      <c r="C101" s="40">
        <f>ROUNDDOWN($C$11*$C$93*$C$94*($C$95*C98+$C$95*C99+$C$96*C100),0)</f>
        <v>40125</v>
      </c>
      <c r="D101" s="40">
        <f>ROUNDDOWN($C$11*$C$93*$C$94*($C$95*D98+$C$95*D99+$C$96*D100),0)</f>
        <v>77207</v>
      </c>
      <c r="E101" s="40">
        <f t="shared" si="0"/>
        <v>117332</v>
      </c>
      <c r="F101" s="113" t="s">
        <v>116</v>
      </c>
    </row>
    <row r="102" ht="17.5" spans="1:6">
      <c r="A102" s="34" t="s">
        <v>167</v>
      </c>
      <c r="B102" s="82" t="s">
        <v>125</v>
      </c>
      <c r="C102" s="40">
        <f>ROUNDDOWN($C$11*$C$93*$C$94*(0+$C$96*C100),0)</f>
        <v>7713</v>
      </c>
      <c r="D102" s="40">
        <f>ROUNDDOWN($C$11*$C$93*$C$94*(0+$C$96*D100),0)</f>
        <v>26509</v>
      </c>
      <c r="E102" s="40">
        <f t="shared" si="0"/>
        <v>34222</v>
      </c>
      <c r="F102" s="113" t="s">
        <v>116</v>
      </c>
    </row>
    <row r="103" ht="17.5" spans="1:6">
      <c r="A103" s="82" t="s">
        <v>168</v>
      </c>
      <c r="B103" s="82" t="s">
        <v>125</v>
      </c>
      <c r="C103" s="60">
        <f>C23-C30</f>
        <v>35043</v>
      </c>
      <c r="D103" s="60">
        <f>D23-D30</f>
        <v>56232</v>
      </c>
      <c r="E103" s="112">
        <f t="shared" si="0"/>
        <v>91275</v>
      </c>
      <c r="F103" s="113" t="s">
        <v>116</v>
      </c>
    </row>
    <row r="104" ht="17.5" spans="1:6">
      <c r="A104" s="82" t="s">
        <v>169</v>
      </c>
      <c r="B104" s="82" t="s">
        <v>125</v>
      </c>
      <c r="C104" s="40">
        <f>C101-C77</f>
        <v>37991</v>
      </c>
      <c r="D104" s="40">
        <f>D101-D77</f>
        <v>73173</v>
      </c>
      <c r="E104" s="117">
        <f t="shared" si="0"/>
        <v>111164</v>
      </c>
      <c r="F104" s="113" t="s">
        <v>116</v>
      </c>
    </row>
    <row r="105" ht="17.5" spans="1:6">
      <c r="A105" s="82" t="s">
        <v>170</v>
      </c>
      <c r="B105" s="82" t="s">
        <v>125</v>
      </c>
      <c r="C105" s="40">
        <f>MIN(C103,C104)</f>
        <v>35043</v>
      </c>
      <c r="D105" s="40">
        <f>MIN(D103,D104)</f>
        <v>56232</v>
      </c>
      <c r="E105" s="117">
        <f t="shared" si="0"/>
        <v>91275</v>
      </c>
      <c r="F105" s="113" t="s">
        <v>116</v>
      </c>
    </row>
    <row r="106" ht="102" customHeight="1" spans="1:6">
      <c r="A106" s="155" t="s">
        <v>171</v>
      </c>
      <c r="B106" s="155"/>
      <c r="C106" s="155"/>
      <c r="D106" s="155"/>
      <c r="E106" s="155"/>
      <c r="F106" s="155"/>
    </row>
    <row r="107" ht="20" customHeight="1" spans="1:6">
      <c r="A107" s="155"/>
      <c r="B107" s="155"/>
      <c r="C107" s="155"/>
      <c r="D107" s="155"/>
      <c r="E107" s="155"/>
      <c r="F107" s="155"/>
    </row>
    <row r="108" customHeight="1" spans="1:6">
      <c r="A108" s="155"/>
      <c r="B108" s="155"/>
      <c r="C108" s="155"/>
      <c r="D108" s="155"/>
      <c r="E108" s="155"/>
      <c r="F108" s="155"/>
    </row>
    <row r="109" customHeight="1" spans="1:6">
      <c r="A109" s="155"/>
      <c r="B109" s="155"/>
      <c r="C109" s="155"/>
      <c r="D109" s="155"/>
      <c r="E109" s="155"/>
      <c r="F109" s="155"/>
    </row>
    <row r="110" ht="29" customHeight="1" spans="1:6">
      <c r="A110" s="156"/>
      <c r="B110" s="157" t="s">
        <v>172</v>
      </c>
      <c r="C110" s="157" t="s">
        <v>173</v>
      </c>
      <c r="D110" s="156" t="s">
        <v>96</v>
      </c>
      <c r="E110" s="155"/>
      <c r="F110" s="155"/>
    </row>
    <row r="111" ht="64" customHeight="1" spans="1:6">
      <c r="A111" s="157" t="s">
        <v>174</v>
      </c>
      <c r="B111" s="158">
        <f>'Monitored Value-MP1'!Q14</f>
        <v>1508.8662058703</v>
      </c>
      <c r="C111" s="158">
        <f>'Monitored Value-MP1'!Q27</f>
        <v>5524.77734791776</v>
      </c>
      <c r="D111" s="159">
        <f>B111+C111</f>
        <v>7033.64355378806</v>
      </c>
      <c r="E111" s="155"/>
      <c r="F111" s="155"/>
    </row>
    <row r="112" customHeight="1" spans="1:6">
      <c r="A112" s="160" t="s">
        <v>175</v>
      </c>
      <c r="B112" s="156">
        <v>35.9</v>
      </c>
      <c r="C112" s="156">
        <v>35.9</v>
      </c>
      <c r="D112" s="156" t="s">
        <v>29</v>
      </c>
      <c r="E112" s="155"/>
      <c r="F112" s="155"/>
    </row>
    <row r="113" customHeight="1" spans="1:6">
      <c r="A113" s="156" t="s">
        <v>176</v>
      </c>
      <c r="B113" s="161">
        <v>0.4</v>
      </c>
      <c r="C113" s="162">
        <v>0.4</v>
      </c>
      <c r="D113" s="156" t="s">
        <v>29</v>
      </c>
      <c r="E113" s="155"/>
      <c r="F113" s="155"/>
    </row>
    <row r="114" customHeight="1" spans="1:6">
      <c r="A114" s="156" t="s">
        <v>177</v>
      </c>
      <c r="B114" s="156">
        <v>0.00067</v>
      </c>
      <c r="C114" s="156">
        <v>0.00067</v>
      </c>
      <c r="D114" s="156" t="s">
        <v>29</v>
      </c>
      <c r="E114" s="155"/>
      <c r="F114" s="155"/>
    </row>
    <row r="115" customHeight="1" spans="1:6">
      <c r="A115" s="160" t="s">
        <v>178</v>
      </c>
      <c r="B115" s="156">
        <v>28</v>
      </c>
      <c r="C115" s="156">
        <v>28</v>
      </c>
      <c r="D115" s="156"/>
      <c r="E115" s="155"/>
      <c r="F115" s="155"/>
    </row>
    <row r="116" ht="58" customHeight="1" spans="1:6">
      <c r="A116" s="163" t="s">
        <v>179</v>
      </c>
      <c r="B116" s="164">
        <f>ROUNDDOWN(B111*3600*B114*B115/(B112*B113),0)</f>
        <v>7096</v>
      </c>
      <c r="C116" s="164">
        <f>ROUNDDOWN(C111*3600*C114*C115/(C112*C113),0)</f>
        <v>25983</v>
      </c>
      <c r="D116" s="165">
        <f>B116+C116</f>
        <v>33079</v>
      </c>
      <c r="E116" s="155"/>
      <c r="F116" s="155"/>
    </row>
    <row r="117" customHeight="1" spans="1:6">
      <c r="A117" s="155"/>
      <c r="B117" s="119"/>
      <c r="C117" s="119"/>
      <c r="D117" s="155"/>
      <c r="E117" s="155"/>
      <c r="F117" s="155"/>
    </row>
    <row r="118" customHeight="1" spans="1:6">
      <c r="A118" s="155"/>
      <c r="B118" s="155"/>
      <c r="C118" s="155"/>
      <c r="D118" s="155"/>
      <c r="E118" s="155"/>
      <c r="F118" s="155"/>
    </row>
    <row r="119" spans="1:6">
      <c r="A119" s="122" t="s">
        <v>180</v>
      </c>
      <c r="B119" s="122"/>
      <c r="C119" s="122"/>
      <c r="D119" s="122"/>
      <c r="E119" s="122"/>
      <c r="F119" s="122"/>
    </row>
    <row r="120" ht="17.5" spans="1:6">
      <c r="A120" s="166" t="s">
        <v>90</v>
      </c>
      <c r="B120" s="166"/>
      <c r="C120" s="167" t="s">
        <v>181</v>
      </c>
      <c r="D120" s="167" t="s">
        <v>182</v>
      </c>
      <c r="E120" s="167" t="s">
        <v>183</v>
      </c>
      <c r="F120" s="167" t="s">
        <v>184</v>
      </c>
    </row>
    <row r="121" ht="17.5" spans="1:6">
      <c r="A121" s="168" t="s">
        <v>185</v>
      </c>
      <c r="B121" s="168" t="s">
        <v>186</v>
      </c>
      <c r="C121" s="169" t="s">
        <v>187</v>
      </c>
      <c r="D121" s="169" t="s">
        <v>187</v>
      </c>
      <c r="E121" s="169" t="s">
        <v>187</v>
      </c>
      <c r="F121" s="169" t="s">
        <v>187</v>
      </c>
    </row>
    <row r="122" spans="1:6">
      <c r="A122" s="170">
        <v>45031</v>
      </c>
      <c r="B122" s="170">
        <v>45291</v>
      </c>
      <c r="C122" s="40">
        <f>C23</f>
        <v>47546</v>
      </c>
      <c r="D122" s="40">
        <f>C30</f>
        <v>12503</v>
      </c>
      <c r="E122" s="40">
        <v>0</v>
      </c>
      <c r="F122" s="40">
        <f>C122-D122-E122</f>
        <v>35043</v>
      </c>
    </row>
    <row r="123" spans="1:6">
      <c r="A123" s="170">
        <v>45292</v>
      </c>
      <c r="B123" s="170">
        <v>45657</v>
      </c>
      <c r="C123" s="40">
        <f>D23</f>
        <v>76820</v>
      </c>
      <c r="D123" s="40">
        <f>D30</f>
        <v>20588</v>
      </c>
      <c r="E123" s="40">
        <v>0</v>
      </c>
      <c r="F123" s="40">
        <f>C123-D123-E123</f>
        <v>56232</v>
      </c>
    </row>
    <row r="124" spans="1:6">
      <c r="A124" s="171" t="s">
        <v>96</v>
      </c>
      <c r="B124" s="170"/>
      <c r="C124" s="117">
        <f t="shared" ref="C124:F124" si="1">SUM(C122:C123)</f>
        <v>124366</v>
      </c>
      <c r="D124" s="117">
        <f t="shared" si="1"/>
        <v>33091</v>
      </c>
      <c r="E124" s="117">
        <f>E122+E123</f>
        <v>0</v>
      </c>
      <c r="F124" s="117">
        <f>C124-D124-E124</f>
        <v>91275</v>
      </c>
    </row>
    <row r="125" spans="1:7">
      <c r="A125" s="172"/>
      <c r="B125" s="173"/>
      <c r="C125" s="174"/>
      <c r="D125" s="120"/>
      <c r="E125" s="120"/>
      <c r="F125" s="120"/>
      <c r="G125" s="175"/>
    </row>
    <row r="126" spans="1:6">
      <c r="A126" s="122" t="s">
        <v>188</v>
      </c>
      <c r="B126" s="122"/>
      <c r="C126" s="122"/>
      <c r="D126" s="122"/>
      <c r="E126" s="122"/>
      <c r="F126" s="122"/>
    </row>
    <row r="127" ht="56" spans="1:6">
      <c r="A127" s="176" t="s">
        <v>189</v>
      </c>
      <c r="B127" s="177"/>
      <c r="C127" s="177"/>
      <c r="D127" s="176" t="s">
        <v>190</v>
      </c>
      <c r="E127" s="176" t="s">
        <v>191</v>
      </c>
      <c r="F127" s="176" t="s">
        <v>192</v>
      </c>
    </row>
    <row r="128" ht="17.5" spans="1:6">
      <c r="A128" s="178" t="s">
        <v>185</v>
      </c>
      <c r="B128" s="178" t="s">
        <v>186</v>
      </c>
      <c r="C128" s="178" t="s">
        <v>193</v>
      </c>
      <c r="D128" s="179" t="s">
        <v>194</v>
      </c>
      <c r="E128" s="179" t="s">
        <v>194</v>
      </c>
      <c r="F128" s="179" t="s">
        <v>68</v>
      </c>
    </row>
    <row r="129" spans="1:6">
      <c r="A129" s="180">
        <v>45031</v>
      </c>
      <c r="B129" s="180">
        <v>45291</v>
      </c>
      <c r="C129" s="181">
        <f>B129-A129+1</f>
        <v>261</v>
      </c>
      <c r="D129" s="40">
        <f>'Estimated Emission Reduction-PD'!F4</f>
        <v>42625.2328767123</v>
      </c>
      <c r="E129" s="40">
        <f>C105</f>
        <v>35043</v>
      </c>
      <c r="F129" s="182">
        <f>E129/D129-1</f>
        <v>-0.177881324394001</v>
      </c>
    </row>
    <row r="130" spans="1:6">
      <c r="A130" s="180">
        <v>45292</v>
      </c>
      <c r="B130" s="180">
        <v>45657</v>
      </c>
      <c r="C130" s="181">
        <f>B130-A130+1</f>
        <v>366</v>
      </c>
      <c r="D130" s="40">
        <f>'Estimated Emission Reduction-PD'!F5</f>
        <v>59610</v>
      </c>
      <c r="E130" s="40">
        <f>D105</f>
        <v>56232</v>
      </c>
      <c r="F130" s="182">
        <f>E130/D130-1</f>
        <v>-0.0566683442375441</v>
      </c>
    </row>
    <row r="131" spans="1:6">
      <c r="A131" s="183" t="s">
        <v>96</v>
      </c>
      <c r="B131" s="180"/>
      <c r="C131" s="181">
        <f>C129+C130</f>
        <v>627</v>
      </c>
      <c r="D131" s="40">
        <f>D129+D130</f>
        <v>102235.232876712</v>
      </c>
      <c r="E131" s="40">
        <f>E129+E130</f>
        <v>91275</v>
      </c>
      <c r="F131" s="182">
        <f>E131/D131-1</f>
        <v>-0.107206024462518</v>
      </c>
    </row>
    <row r="132" spans="1:5">
      <c r="A132" s="184"/>
      <c r="B132" s="184"/>
      <c r="C132" s="185"/>
      <c r="E132" s="144"/>
    </row>
  </sheetData>
  <mergeCells count="58">
    <mergeCell ref="A1:E1"/>
    <mergeCell ref="C9:E9"/>
    <mergeCell ref="C11:D11"/>
    <mergeCell ref="C12:D12"/>
    <mergeCell ref="C13:D13"/>
    <mergeCell ref="C14:D14"/>
    <mergeCell ref="C15:D15"/>
    <mergeCell ref="C16:D16"/>
    <mergeCell ref="C19:D19"/>
    <mergeCell ref="A25:E25"/>
    <mergeCell ref="C28:E28"/>
    <mergeCell ref="A32:E32"/>
    <mergeCell ref="C37:E37"/>
    <mergeCell ref="A41:F41"/>
    <mergeCell ref="C50:E50"/>
    <mergeCell ref="C52:D52"/>
    <mergeCell ref="C53:D53"/>
    <mergeCell ref="C54:D54"/>
    <mergeCell ref="A60:F60"/>
    <mergeCell ref="C69:E69"/>
    <mergeCell ref="C71:D71"/>
    <mergeCell ref="C72:D72"/>
    <mergeCell ref="A79:F79"/>
    <mergeCell ref="C80:E80"/>
    <mergeCell ref="A84:F84"/>
    <mergeCell ref="C91:E91"/>
    <mergeCell ref="C93:D93"/>
    <mergeCell ref="C94:D94"/>
    <mergeCell ref="C95:D95"/>
    <mergeCell ref="C96:D96"/>
    <mergeCell ref="A106:F106"/>
    <mergeCell ref="A119:F119"/>
    <mergeCell ref="A126:F126"/>
    <mergeCell ref="A127:C127"/>
    <mergeCell ref="A9:A10"/>
    <mergeCell ref="A28:A29"/>
    <mergeCell ref="A34:A35"/>
    <mergeCell ref="A37:A38"/>
    <mergeCell ref="A50:A51"/>
    <mergeCell ref="A69:A70"/>
    <mergeCell ref="A80:A81"/>
    <mergeCell ref="A91:A92"/>
    <mergeCell ref="A95:A96"/>
    <mergeCell ref="B9:B10"/>
    <mergeCell ref="B28:B29"/>
    <mergeCell ref="B37:B38"/>
    <mergeCell ref="B50:B51"/>
    <mergeCell ref="B69:B70"/>
    <mergeCell ref="B80:B81"/>
    <mergeCell ref="B91:B92"/>
    <mergeCell ref="B95:B96"/>
    <mergeCell ref="F9:F10"/>
    <mergeCell ref="F28:F29"/>
    <mergeCell ref="F37:F38"/>
    <mergeCell ref="F50:F51"/>
    <mergeCell ref="F69:F70"/>
    <mergeCell ref="F80:F81"/>
    <mergeCell ref="F91:F92"/>
  </mergeCells>
  <pageMargins left="0.7" right="0.7" top="0.75" bottom="0.75" header="0.3" footer="0.3"/>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24" workbookViewId="0">
      <selection activeCell="B34" sqref="B34"/>
    </sheetView>
  </sheetViews>
  <sheetFormatPr defaultColWidth="8.58333333333333" defaultRowHeight="14.5"/>
  <cols>
    <col min="1" max="1" width="14.5833333333333" style="21" customWidth="1"/>
    <col min="2" max="2" width="13.5833333333333" style="21" customWidth="1"/>
    <col min="3" max="5" width="9.33333333333333" style="21" customWidth="1"/>
    <col min="6" max="7" width="10.5833333333333" style="21" customWidth="1"/>
    <col min="8" max="8" width="9.58333333333333" style="21" customWidth="1"/>
    <col min="9" max="9" width="15.5" style="21" customWidth="1"/>
    <col min="10" max="10" width="9.58333333333333" style="21" customWidth="1"/>
    <col min="11" max="11" width="13.3333333333333" style="21" customWidth="1"/>
    <col min="12" max="12" width="9.58333333333333" style="21" customWidth="1"/>
    <col min="13" max="13" width="11.8333333333333" style="21" customWidth="1"/>
    <col min="14" max="14" width="13.9166666666667" style="21" customWidth="1"/>
    <col min="15" max="15" width="14.5" style="21" customWidth="1"/>
    <col min="16" max="16" width="9.66666666666667" style="21"/>
    <col min="17" max="17" width="17.25" style="21" customWidth="1"/>
    <col min="18" max="16384" width="8.58333333333333" style="21"/>
  </cols>
  <sheetData>
    <row r="1" spans="1:1">
      <c r="A1" s="22"/>
    </row>
    <row r="2" ht="15.25" spans="1:5">
      <c r="A2" s="23" t="s">
        <v>195</v>
      </c>
      <c r="C2" s="24"/>
      <c r="D2" s="24"/>
      <c r="E2" s="24"/>
    </row>
    <row r="3" ht="86" customHeight="1" spans="1:17">
      <c r="A3" s="25" t="s">
        <v>90</v>
      </c>
      <c r="B3" s="26"/>
      <c r="C3" s="26" t="s">
        <v>196</v>
      </c>
      <c r="D3" s="27" t="s">
        <v>197</v>
      </c>
      <c r="E3" s="28" t="s">
        <v>198</v>
      </c>
      <c r="F3" s="28" t="s">
        <v>199</v>
      </c>
      <c r="G3" s="29" t="s">
        <v>200</v>
      </c>
      <c r="H3" s="26" t="s">
        <v>201</v>
      </c>
      <c r="I3" s="26" t="s">
        <v>202</v>
      </c>
      <c r="J3" s="26" t="s">
        <v>203</v>
      </c>
      <c r="K3" s="26" t="s">
        <v>204</v>
      </c>
      <c r="L3" s="26" t="s">
        <v>139</v>
      </c>
      <c r="M3" s="26" t="s">
        <v>205</v>
      </c>
      <c r="N3" s="26" t="s">
        <v>206</v>
      </c>
      <c r="O3" s="26" t="s">
        <v>207</v>
      </c>
      <c r="P3" s="58" t="s">
        <v>208</v>
      </c>
      <c r="Q3" s="67" t="s">
        <v>209</v>
      </c>
    </row>
    <row r="4" ht="32.25" customHeight="1" spans="1:17">
      <c r="A4" s="30"/>
      <c r="B4" s="31"/>
      <c r="C4" s="32" t="s">
        <v>210</v>
      </c>
      <c r="D4" s="33" t="s">
        <v>210</v>
      </c>
      <c r="E4" s="32" t="s">
        <v>211</v>
      </c>
      <c r="F4" s="32" t="s">
        <v>210</v>
      </c>
      <c r="G4" s="33" t="s">
        <v>210</v>
      </c>
      <c r="H4" s="34" t="s">
        <v>212</v>
      </c>
      <c r="I4" s="34" t="s">
        <v>212</v>
      </c>
      <c r="J4" s="34" t="s">
        <v>212</v>
      </c>
      <c r="K4" s="34" t="s">
        <v>212</v>
      </c>
      <c r="L4" s="34" t="s">
        <v>212</v>
      </c>
      <c r="M4" s="34" t="s">
        <v>212</v>
      </c>
      <c r="N4" s="34" t="s">
        <v>212</v>
      </c>
      <c r="O4" s="34" t="s">
        <v>212</v>
      </c>
      <c r="P4" s="59" t="s">
        <v>213</v>
      </c>
      <c r="Q4" s="59" t="s">
        <v>213</v>
      </c>
    </row>
    <row r="5" spans="1:17">
      <c r="A5" s="35">
        <v>45031</v>
      </c>
      <c r="B5" s="36">
        <v>45046</v>
      </c>
      <c r="C5" s="37">
        <v>11749</v>
      </c>
      <c r="D5" s="38">
        <v>4263</v>
      </c>
      <c r="E5" s="37">
        <f>B5-A5+1</f>
        <v>16</v>
      </c>
      <c r="F5" s="37">
        <f>C5*E5/365</f>
        <v>515.024657534247</v>
      </c>
      <c r="G5" s="39">
        <f>D5*E5/365</f>
        <v>186.871232876712</v>
      </c>
      <c r="H5" s="40">
        <f>J5+L5+N5</f>
        <v>386245.9</v>
      </c>
      <c r="I5" s="40">
        <f>K5+M5+O5</f>
        <v>336557.263384329</v>
      </c>
      <c r="J5" s="40">
        <v>49926.8</v>
      </c>
      <c r="K5" s="60">
        <f>J5*(1-G14/(G14+$F$14))</f>
        <v>43503.9625729017</v>
      </c>
      <c r="L5" s="40">
        <v>33339.4</v>
      </c>
      <c r="M5" s="60">
        <f>L5*(1-G14/(G14+$F$14))</f>
        <v>29050.4500549404</v>
      </c>
      <c r="N5" s="40">
        <v>302979.7</v>
      </c>
      <c r="O5" s="60">
        <f>N5*(1-G14/(G14+$F$14))</f>
        <v>264002.850756487</v>
      </c>
      <c r="P5" s="61">
        <v>97.823</v>
      </c>
      <c r="Q5" s="68">
        <f>P5*(1-G14/(G14+$F$14))</f>
        <v>85.2385518552954</v>
      </c>
    </row>
    <row r="6" spans="1:17">
      <c r="A6" s="35">
        <v>45047</v>
      </c>
      <c r="B6" s="36">
        <v>45077</v>
      </c>
      <c r="C6" s="37">
        <v>12550</v>
      </c>
      <c r="D6" s="38">
        <v>3484</v>
      </c>
      <c r="E6" s="37">
        <f t="shared" ref="E6:E13" si="0">B6-A6+1</f>
        <v>31</v>
      </c>
      <c r="F6" s="37">
        <f t="shared" ref="F6:F13" si="1">C6*E6/365</f>
        <v>1065.8904109589</v>
      </c>
      <c r="G6" s="39">
        <f t="shared" ref="G6:G13" si="2">D6*E6/365</f>
        <v>295.901369863014</v>
      </c>
      <c r="H6" s="40">
        <f t="shared" ref="H6:H13" si="3">J6+L6+N6</f>
        <v>727036.11</v>
      </c>
      <c r="I6" s="40">
        <f t="shared" ref="I6:I13" si="4">K6+M6+O6</f>
        <v>710580.039503707</v>
      </c>
      <c r="J6" s="40">
        <v>123197.11</v>
      </c>
      <c r="K6" s="60">
        <f t="shared" ref="K6:K13" si="5">J6*(1-G15/(G15+$F$14))</f>
        <v>120408.609815189</v>
      </c>
      <c r="L6" s="59">
        <v>8107.5</v>
      </c>
      <c r="M6" s="60">
        <f t="shared" ref="M6:M13" si="6">L6*(1-G15/(G15+$F$14))</f>
        <v>7923.99110723167</v>
      </c>
      <c r="N6" s="40">
        <v>595731.5</v>
      </c>
      <c r="O6" s="60">
        <f t="shared" ref="O6:O13" si="7">N6*(1-G15/(G15+$F$14))</f>
        <v>582247.438581287</v>
      </c>
      <c r="P6" s="61">
        <v>246.473</v>
      </c>
      <c r="Q6" s="68">
        <f t="shared" ref="Q6:Q13" si="8">P6*(1-G15/(G15+$F$14))</f>
        <v>240.894216487538</v>
      </c>
    </row>
    <row r="7" spans="1:17">
      <c r="A7" s="35">
        <v>45078</v>
      </c>
      <c r="B7" s="36">
        <v>45107</v>
      </c>
      <c r="C7" s="37">
        <v>13509</v>
      </c>
      <c r="D7" s="38">
        <v>2584</v>
      </c>
      <c r="E7" s="37">
        <f t="shared" si="0"/>
        <v>30</v>
      </c>
      <c r="F7" s="37">
        <f t="shared" si="1"/>
        <v>1110.32876712329</v>
      </c>
      <c r="G7" s="39">
        <f t="shared" si="2"/>
        <v>212.383561643836</v>
      </c>
      <c r="H7" s="40">
        <f t="shared" si="3"/>
        <v>260313.69</v>
      </c>
      <c r="I7" s="40">
        <f t="shared" si="4"/>
        <v>254250.915319035</v>
      </c>
      <c r="J7" s="40">
        <v>38207.79</v>
      </c>
      <c r="K7" s="60">
        <f t="shared" si="5"/>
        <v>37317.9204667164</v>
      </c>
      <c r="L7" s="59">
        <v>58526.9</v>
      </c>
      <c r="M7" s="60">
        <f t="shared" si="6"/>
        <v>57163.7930213567</v>
      </c>
      <c r="N7" s="40">
        <v>163579</v>
      </c>
      <c r="O7" s="60">
        <f t="shared" si="7"/>
        <v>159769.201830962</v>
      </c>
      <c r="P7" s="61">
        <v>90.241</v>
      </c>
      <c r="Q7" s="68">
        <f t="shared" si="8"/>
        <v>88.1392632454521</v>
      </c>
    </row>
    <row r="8" spans="1:17">
      <c r="A8" s="35">
        <v>45108</v>
      </c>
      <c r="B8" s="36">
        <v>45138</v>
      </c>
      <c r="C8" s="37">
        <v>14299</v>
      </c>
      <c r="D8" s="38">
        <v>1834</v>
      </c>
      <c r="E8" s="37">
        <f t="shared" si="0"/>
        <v>31</v>
      </c>
      <c r="F8" s="37">
        <f t="shared" si="1"/>
        <v>1214.43561643836</v>
      </c>
      <c r="G8" s="39">
        <f t="shared" si="2"/>
        <v>155.764383561644</v>
      </c>
      <c r="H8" s="40">
        <f t="shared" si="3"/>
        <v>444456.5</v>
      </c>
      <c r="I8" s="40">
        <f t="shared" si="4"/>
        <v>433677.112057453</v>
      </c>
      <c r="J8" s="40">
        <v>133760.71</v>
      </c>
      <c r="K8" s="60">
        <f t="shared" si="5"/>
        <v>130516.616180784</v>
      </c>
      <c r="L8" s="59">
        <v>38548.5</v>
      </c>
      <c r="M8" s="60">
        <f t="shared" si="6"/>
        <v>37613.5845783484</v>
      </c>
      <c r="N8" s="40">
        <v>272147.29</v>
      </c>
      <c r="O8" s="60">
        <f t="shared" si="7"/>
        <v>265546.911298321</v>
      </c>
      <c r="P8" s="61">
        <v>296.635</v>
      </c>
      <c r="Q8" s="68">
        <f t="shared" si="8"/>
        <v>289.440721724539</v>
      </c>
    </row>
    <row r="9" spans="1:17">
      <c r="A9" s="35">
        <v>45139</v>
      </c>
      <c r="B9" s="36">
        <v>45169</v>
      </c>
      <c r="C9" s="37">
        <v>14926</v>
      </c>
      <c r="D9" s="38">
        <v>1299</v>
      </c>
      <c r="E9" s="37">
        <f t="shared" si="0"/>
        <v>31</v>
      </c>
      <c r="F9" s="37">
        <f t="shared" si="1"/>
        <v>1267.68767123288</v>
      </c>
      <c r="G9" s="39">
        <f t="shared" si="2"/>
        <v>110.32602739726</v>
      </c>
      <c r="H9" s="40">
        <f t="shared" si="3"/>
        <v>354918</v>
      </c>
      <c r="I9" s="40">
        <f t="shared" si="4"/>
        <v>347563.603167808</v>
      </c>
      <c r="J9" s="40">
        <v>9147</v>
      </c>
      <c r="K9" s="60">
        <f t="shared" si="5"/>
        <v>8957.46138030739</v>
      </c>
      <c r="L9" s="59">
        <v>27103.61</v>
      </c>
      <c r="M9" s="60">
        <f t="shared" si="6"/>
        <v>26541.9853331052</v>
      </c>
      <c r="N9" s="40">
        <v>318667.39</v>
      </c>
      <c r="O9" s="60">
        <f t="shared" si="7"/>
        <v>312064.156454395</v>
      </c>
      <c r="P9" s="61">
        <v>19.316</v>
      </c>
      <c r="Q9" s="68">
        <f t="shared" si="8"/>
        <v>18.9157454927318</v>
      </c>
    </row>
    <row r="10" spans="1:17">
      <c r="A10" s="35">
        <v>45170</v>
      </c>
      <c r="B10" s="36">
        <v>45199</v>
      </c>
      <c r="C10" s="37">
        <v>15282</v>
      </c>
      <c r="D10" s="38">
        <v>1178</v>
      </c>
      <c r="E10" s="37">
        <f t="shared" si="0"/>
        <v>30</v>
      </c>
      <c r="F10" s="37">
        <f t="shared" si="1"/>
        <v>1256.05479452055</v>
      </c>
      <c r="G10" s="39">
        <f t="shared" si="2"/>
        <v>96.8219178082192</v>
      </c>
      <c r="H10" s="40">
        <f t="shared" si="3"/>
        <v>283044.5</v>
      </c>
      <c r="I10" s="40">
        <f t="shared" si="4"/>
        <v>277693.339528208</v>
      </c>
      <c r="J10" s="40">
        <v>91734</v>
      </c>
      <c r="K10" s="60">
        <f t="shared" si="5"/>
        <v>89999.7025495307</v>
      </c>
      <c r="L10" s="59">
        <v>56089.2</v>
      </c>
      <c r="M10" s="60">
        <f t="shared" si="6"/>
        <v>55028.7932090734</v>
      </c>
      <c r="N10" s="40">
        <v>135221.3</v>
      </c>
      <c r="O10" s="60">
        <f t="shared" si="7"/>
        <v>132664.843769604</v>
      </c>
      <c r="P10" s="61">
        <v>208.371</v>
      </c>
      <c r="Q10" s="68">
        <f t="shared" si="8"/>
        <v>204.43159591807</v>
      </c>
    </row>
    <row r="11" spans="1:17">
      <c r="A11" s="35">
        <v>45200</v>
      </c>
      <c r="B11" s="36">
        <v>45230</v>
      </c>
      <c r="C11" s="37">
        <v>15433</v>
      </c>
      <c r="D11" s="38">
        <v>1445</v>
      </c>
      <c r="E11" s="37">
        <f t="shared" si="0"/>
        <v>31</v>
      </c>
      <c r="F11" s="37">
        <f t="shared" si="1"/>
        <v>1310.74794520548</v>
      </c>
      <c r="G11" s="39">
        <f t="shared" si="2"/>
        <v>122.72602739726</v>
      </c>
      <c r="H11" s="40">
        <f t="shared" si="3"/>
        <v>466372.5</v>
      </c>
      <c r="I11" s="40">
        <f t="shared" si="4"/>
        <v>459081.435905267</v>
      </c>
      <c r="J11" s="40">
        <v>20279.8</v>
      </c>
      <c r="K11" s="60">
        <f t="shared" si="5"/>
        <v>19962.7544588749</v>
      </c>
      <c r="L11" s="59">
        <v>99173.3</v>
      </c>
      <c r="M11" s="60">
        <f t="shared" si="6"/>
        <v>97622.8679166629</v>
      </c>
      <c r="N11" s="40">
        <v>346919.4</v>
      </c>
      <c r="O11" s="60">
        <f t="shared" si="7"/>
        <v>341495.81352973</v>
      </c>
      <c r="P11" s="61">
        <v>44.962</v>
      </c>
      <c r="Q11" s="68">
        <f t="shared" si="8"/>
        <v>44.2590837177849</v>
      </c>
    </row>
    <row r="12" spans="1:17">
      <c r="A12" s="35">
        <v>45231</v>
      </c>
      <c r="B12" s="36">
        <v>45260</v>
      </c>
      <c r="C12" s="37">
        <v>15388</v>
      </c>
      <c r="D12" s="38">
        <v>1832</v>
      </c>
      <c r="E12" s="37">
        <f t="shared" si="0"/>
        <v>30</v>
      </c>
      <c r="F12" s="37">
        <f t="shared" si="1"/>
        <v>1264.76712328767</v>
      </c>
      <c r="G12" s="39">
        <f t="shared" si="2"/>
        <v>150.575342465753</v>
      </c>
      <c r="H12" s="40">
        <f t="shared" si="3"/>
        <v>558503.5</v>
      </c>
      <c r="I12" s="40">
        <f t="shared" si="4"/>
        <v>550923.657477085</v>
      </c>
      <c r="J12" s="40">
        <v>156890.91</v>
      </c>
      <c r="K12" s="60">
        <f t="shared" si="5"/>
        <v>154761.63347608</v>
      </c>
      <c r="L12" s="59">
        <v>72441</v>
      </c>
      <c r="M12" s="60">
        <f t="shared" si="6"/>
        <v>71457.8524061129</v>
      </c>
      <c r="N12" s="40">
        <v>329171.59</v>
      </c>
      <c r="O12" s="60">
        <f t="shared" si="7"/>
        <v>324704.171594891</v>
      </c>
      <c r="P12" s="61">
        <v>355.094</v>
      </c>
      <c r="Q12" s="68">
        <f t="shared" si="8"/>
        <v>350.274770396547</v>
      </c>
    </row>
    <row r="13" spans="1:17">
      <c r="A13" s="35">
        <v>45261</v>
      </c>
      <c r="B13" s="36">
        <v>45291</v>
      </c>
      <c r="C13" s="37">
        <v>15365</v>
      </c>
      <c r="D13" s="38">
        <v>2252</v>
      </c>
      <c r="E13" s="37">
        <f t="shared" si="0"/>
        <v>31</v>
      </c>
      <c r="F13" s="37">
        <f t="shared" si="1"/>
        <v>1304.97260273973</v>
      </c>
      <c r="G13" s="39">
        <f t="shared" si="2"/>
        <v>191.265753424658</v>
      </c>
      <c r="H13" s="40">
        <f t="shared" si="3"/>
        <v>521343.5</v>
      </c>
      <c r="I13" s="40">
        <f t="shared" si="4"/>
        <v>514397.573954516</v>
      </c>
      <c r="J13" s="40">
        <v>80969.71</v>
      </c>
      <c r="K13" s="60">
        <f t="shared" si="5"/>
        <v>79890.9402108221</v>
      </c>
      <c r="L13" s="59">
        <v>124971.2</v>
      </c>
      <c r="M13" s="60">
        <f t="shared" si="6"/>
        <v>123306.192738923</v>
      </c>
      <c r="N13" s="40">
        <v>315402.59</v>
      </c>
      <c r="O13" s="60">
        <f t="shared" si="7"/>
        <v>311200.441004771</v>
      </c>
      <c r="P13" s="61">
        <v>189.801</v>
      </c>
      <c r="Q13" s="68">
        <f t="shared" si="8"/>
        <v>187.272257032343</v>
      </c>
    </row>
    <row r="14" spans="1:17">
      <c r="A14" s="41" t="s">
        <v>214</v>
      </c>
      <c r="B14" s="42"/>
      <c r="C14" s="43" cm="1">
        <f t="array" ref="C14">ROUNDDOWN(SUMPRODUCT(C5:C13,E5:E13)/E14,0)</f>
        <v>14418</v>
      </c>
      <c r="D14" s="44" cm="1">
        <f t="array" ref="D14">ROUNDDOWN(SUMPRODUCT(D5:D13,E5:E13)/E14,0)</f>
        <v>2129</v>
      </c>
      <c r="E14" s="43">
        <f>SUM(E5:E13)</f>
        <v>261</v>
      </c>
      <c r="F14" s="43">
        <f>ROUNDDOWN(E14*C14/365,0)</f>
        <v>10309</v>
      </c>
      <c r="G14" s="44">
        <f>ROUNDDOWN(D14*E14/365,0)</f>
        <v>1522</v>
      </c>
      <c r="H14" s="45">
        <f t="shared" ref="H14:M14" si="9">ROUND(SUM(H5:H13),0)</f>
        <v>4002234</v>
      </c>
      <c r="I14" s="62">
        <f t="shared" si="9"/>
        <v>3884725</v>
      </c>
      <c r="J14" s="45">
        <f t="shared" si="9"/>
        <v>704114</v>
      </c>
      <c r="K14" s="62">
        <f t="shared" si="9"/>
        <v>685320</v>
      </c>
      <c r="L14" s="45">
        <f t="shared" si="9"/>
        <v>518301</v>
      </c>
      <c r="M14" s="62">
        <f t="shared" si="9"/>
        <v>505710</v>
      </c>
      <c r="N14" s="45">
        <f>ROUNDUP(SUM(N5:N13),0)</f>
        <v>2779820</v>
      </c>
      <c r="O14" s="62">
        <f>ROUNDUP(SUM(O5:O13),0)</f>
        <v>2693696</v>
      </c>
      <c r="P14" s="63">
        <f>SUM(P5:P13)</f>
        <v>1548.716</v>
      </c>
      <c r="Q14" s="69">
        <f>SUM(Q5:Q13)</f>
        <v>1508.8662058703</v>
      </c>
    </row>
    <row r="15" spans="1:17">
      <c r="A15" s="35">
        <v>45292</v>
      </c>
      <c r="B15" s="36">
        <v>45322</v>
      </c>
      <c r="C15" s="37">
        <v>15317</v>
      </c>
      <c r="D15" s="46">
        <v>2811</v>
      </c>
      <c r="E15" s="37">
        <f t="shared" ref="E15:E26" si="10">B15-A15+1</f>
        <v>31</v>
      </c>
      <c r="F15" s="37">
        <f>C15*E15/365</f>
        <v>1300.89589041096</v>
      </c>
      <c r="G15" s="39">
        <f t="shared" ref="G15:G26" si="11">D15*E15/365</f>
        <v>238.742465753425</v>
      </c>
      <c r="H15" s="40">
        <f>J15+L15+N15</f>
        <v>883317.5</v>
      </c>
      <c r="I15" s="40">
        <f>K15+M15+O15</f>
        <v>866757.862399124</v>
      </c>
      <c r="J15" s="40">
        <v>245472.39</v>
      </c>
      <c r="K15" s="60">
        <f>J15*(1-G24/(G24+$F$14))</f>
        <v>240870.495642172</v>
      </c>
      <c r="L15" s="40">
        <v>291912.02</v>
      </c>
      <c r="M15" s="60">
        <f t="shared" ref="M15:M26" si="12">L15*(1-G24/(G24+$F$14))</f>
        <v>286439.517459815</v>
      </c>
      <c r="N15" s="40">
        <v>345933.09</v>
      </c>
      <c r="O15" s="60">
        <f>N15*(1-G24/(G24+$F$14))</f>
        <v>339447.849297137</v>
      </c>
      <c r="P15" s="61">
        <v>572.451</v>
      </c>
      <c r="Q15" s="68">
        <f>P15*(1-G24/(G24+$F$14))</f>
        <v>561.719206387557</v>
      </c>
    </row>
    <row r="16" spans="1:17">
      <c r="A16" s="35">
        <v>45323</v>
      </c>
      <c r="B16" s="36">
        <v>45351</v>
      </c>
      <c r="C16" s="37">
        <v>15287</v>
      </c>
      <c r="D16" s="46">
        <v>3094</v>
      </c>
      <c r="E16" s="37">
        <f t="shared" si="10"/>
        <v>29</v>
      </c>
      <c r="F16" s="37">
        <f t="shared" ref="F16:F26" si="13">C16*E16/365</f>
        <v>1214.58356164384</v>
      </c>
      <c r="G16" s="39">
        <f t="shared" si="11"/>
        <v>245.824657534247</v>
      </c>
      <c r="H16" s="40">
        <f t="shared" ref="H16:H26" si="14">J16+L16+N16</f>
        <v>816163.2</v>
      </c>
      <c r="I16" s="40">
        <f t="shared" ref="I16:I26" si="15">K16+M16+O16</f>
        <v>798440.74937167</v>
      </c>
      <c r="J16" s="40">
        <v>185686.9</v>
      </c>
      <c r="K16" s="60">
        <f t="shared" ref="K16:K26" si="16">J16*(1-G25/(G25+$F$14))</f>
        <v>181654.83028946</v>
      </c>
      <c r="L16" s="40">
        <v>208892.9</v>
      </c>
      <c r="M16" s="60">
        <f t="shared" si="12"/>
        <v>204356.927161653</v>
      </c>
      <c r="N16" s="40">
        <v>421583.4</v>
      </c>
      <c r="O16" s="60">
        <f t="shared" ref="O16:O26" si="17">N16*(1-G25/(G25+$F$14))</f>
        <v>412428.991920558</v>
      </c>
      <c r="P16" s="61">
        <v>467.373</v>
      </c>
      <c r="Q16" s="68">
        <f t="shared" ref="Q16:Q26" si="18">P16*(1-G25/(G25+$F$14))</f>
        <v>457.224300674283</v>
      </c>
    </row>
    <row r="17" spans="1:17">
      <c r="A17" s="35">
        <v>45352</v>
      </c>
      <c r="B17" s="36">
        <v>45382</v>
      </c>
      <c r="C17" s="37">
        <v>15489</v>
      </c>
      <c r="D17" s="46">
        <v>3017</v>
      </c>
      <c r="E17" s="37">
        <f t="shared" si="10"/>
        <v>31</v>
      </c>
      <c r="F17" s="37">
        <f t="shared" si="13"/>
        <v>1315.50410958904</v>
      </c>
      <c r="G17" s="39">
        <f t="shared" si="11"/>
        <v>256.238356164384</v>
      </c>
      <c r="H17" s="40">
        <f t="shared" si="14"/>
        <v>826595.59</v>
      </c>
      <c r="I17" s="40">
        <f t="shared" si="15"/>
        <v>804698.124411903</v>
      </c>
      <c r="J17" s="40">
        <v>227375.09</v>
      </c>
      <c r="K17" s="60">
        <f t="shared" si="16"/>
        <v>221351.662983089</v>
      </c>
      <c r="L17" s="40">
        <v>183099.34</v>
      </c>
      <c r="M17" s="60">
        <f t="shared" si="12"/>
        <v>178248.82840115</v>
      </c>
      <c r="N17" s="40">
        <v>416121.16</v>
      </c>
      <c r="O17" s="60">
        <f t="shared" si="17"/>
        <v>405097.633027664</v>
      </c>
      <c r="P17" s="61">
        <v>558.375</v>
      </c>
      <c r="Q17" s="68">
        <f t="shared" si="18"/>
        <v>543.583005588617</v>
      </c>
    </row>
    <row r="18" spans="1:17">
      <c r="A18" s="35">
        <v>45383</v>
      </c>
      <c r="B18" s="36">
        <v>45412</v>
      </c>
      <c r="C18" s="37">
        <v>15938</v>
      </c>
      <c r="D18" s="46">
        <v>2654</v>
      </c>
      <c r="E18" s="37">
        <f t="shared" si="10"/>
        <v>30</v>
      </c>
      <c r="F18" s="37">
        <f t="shared" si="13"/>
        <v>1309.97260273973</v>
      </c>
      <c r="G18" s="39">
        <f t="shared" si="11"/>
        <v>218.13698630137</v>
      </c>
      <c r="H18" s="40">
        <f t="shared" si="14"/>
        <v>727918.5</v>
      </c>
      <c r="I18" s="40">
        <f t="shared" si="15"/>
        <v>587636.007556774</v>
      </c>
      <c r="J18" s="40">
        <v>208031.52</v>
      </c>
      <c r="K18" s="60">
        <f t="shared" si="16"/>
        <v>167940.245863743</v>
      </c>
      <c r="L18" s="40">
        <v>158129.81</v>
      </c>
      <c r="M18" s="60">
        <f t="shared" si="12"/>
        <v>127655.458989037</v>
      </c>
      <c r="N18" s="40">
        <v>361757.17</v>
      </c>
      <c r="O18" s="60">
        <f t="shared" si="17"/>
        <v>292040.302703994</v>
      </c>
      <c r="P18" s="61">
        <v>426.232</v>
      </c>
      <c r="Q18" s="68">
        <f t="shared" si="18"/>
        <v>344.089717149569</v>
      </c>
    </row>
    <row r="19" spans="1:17">
      <c r="A19" s="35">
        <v>45413</v>
      </c>
      <c r="B19" s="36">
        <v>45443</v>
      </c>
      <c r="C19" s="37">
        <v>16308</v>
      </c>
      <c r="D19" s="46">
        <v>2339</v>
      </c>
      <c r="E19" s="37">
        <f t="shared" si="10"/>
        <v>31</v>
      </c>
      <c r="F19" s="37">
        <f t="shared" si="13"/>
        <v>1385.06301369863</v>
      </c>
      <c r="G19" s="39">
        <f t="shared" si="11"/>
        <v>198.654794520548</v>
      </c>
      <c r="H19" s="40">
        <f t="shared" si="14"/>
        <v>562328.3</v>
      </c>
      <c r="I19" s="40">
        <f t="shared" si="15"/>
        <v>552204.462249952</v>
      </c>
      <c r="J19" s="40">
        <v>154232.9</v>
      </c>
      <c r="K19" s="60">
        <f t="shared" si="16"/>
        <v>151456.178900743</v>
      </c>
      <c r="L19" s="40">
        <v>49225.6</v>
      </c>
      <c r="M19" s="60">
        <f t="shared" si="12"/>
        <v>48339.3703943608</v>
      </c>
      <c r="N19" s="40">
        <v>358869.8</v>
      </c>
      <c r="O19" s="60">
        <f t="shared" si="17"/>
        <v>352408.912954849</v>
      </c>
      <c r="P19" s="61">
        <v>376.144</v>
      </c>
      <c r="Q19" s="68">
        <f t="shared" si="18"/>
        <v>369.372118117737</v>
      </c>
    </row>
    <row r="20" spans="1:17">
      <c r="A20" s="35">
        <v>45444</v>
      </c>
      <c r="B20" s="36">
        <v>45473</v>
      </c>
      <c r="C20" s="37">
        <v>16738</v>
      </c>
      <c r="D20" s="46">
        <v>1992</v>
      </c>
      <c r="E20" s="37">
        <f t="shared" si="10"/>
        <v>30</v>
      </c>
      <c r="F20" s="37">
        <f t="shared" si="13"/>
        <v>1375.72602739726</v>
      </c>
      <c r="G20" s="39">
        <f t="shared" si="11"/>
        <v>163.72602739726</v>
      </c>
      <c r="H20" s="40">
        <f t="shared" si="14"/>
        <v>402717.3</v>
      </c>
      <c r="I20" s="40">
        <f t="shared" si="15"/>
        <v>402717.3</v>
      </c>
      <c r="J20" s="40">
        <v>192573.09</v>
      </c>
      <c r="K20" s="60">
        <f t="shared" si="16"/>
        <v>192573.09</v>
      </c>
      <c r="L20" s="40">
        <v>139959.75</v>
      </c>
      <c r="M20" s="60">
        <f t="shared" si="12"/>
        <v>139959.75</v>
      </c>
      <c r="N20" s="40">
        <v>70184.46</v>
      </c>
      <c r="O20" s="60">
        <f t="shared" si="17"/>
        <v>70184.46</v>
      </c>
      <c r="P20" s="61">
        <v>463.053</v>
      </c>
      <c r="Q20" s="68">
        <f t="shared" si="18"/>
        <v>463.053</v>
      </c>
    </row>
    <row r="21" spans="1:17">
      <c r="A21" s="35">
        <v>45474</v>
      </c>
      <c r="B21" s="36">
        <v>45504</v>
      </c>
      <c r="C21" s="37">
        <v>17123</v>
      </c>
      <c r="D21" s="46">
        <v>1670</v>
      </c>
      <c r="E21" s="37">
        <f t="shared" si="10"/>
        <v>31</v>
      </c>
      <c r="F21" s="37">
        <f t="shared" si="13"/>
        <v>1454.28219178082</v>
      </c>
      <c r="G21" s="39">
        <f t="shared" si="11"/>
        <v>141.835616438356</v>
      </c>
      <c r="H21" s="40">
        <f t="shared" si="14"/>
        <v>367363.22</v>
      </c>
      <c r="I21" s="40">
        <f t="shared" si="15"/>
        <v>367363.22</v>
      </c>
      <c r="J21" s="40">
        <v>184428.8</v>
      </c>
      <c r="K21" s="60">
        <f t="shared" si="16"/>
        <v>184428.8</v>
      </c>
      <c r="L21" s="40">
        <v>104968.8</v>
      </c>
      <c r="M21" s="60">
        <f t="shared" si="12"/>
        <v>104968.8</v>
      </c>
      <c r="N21" s="40">
        <v>77965.62</v>
      </c>
      <c r="O21" s="60">
        <f t="shared" si="17"/>
        <v>77965.62</v>
      </c>
      <c r="P21" s="61">
        <v>442.428</v>
      </c>
      <c r="Q21" s="68">
        <f t="shared" si="18"/>
        <v>442.428</v>
      </c>
    </row>
    <row r="22" spans="1:17">
      <c r="A22" s="35">
        <v>45505</v>
      </c>
      <c r="B22" s="36">
        <v>45535</v>
      </c>
      <c r="C22" s="37">
        <v>17359</v>
      </c>
      <c r="D22" s="46">
        <v>1639</v>
      </c>
      <c r="E22" s="37">
        <f t="shared" si="10"/>
        <v>31</v>
      </c>
      <c r="F22" s="37">
        <f t="shared" si="13"/>
        <v>1474.32602739726</v>
      </c>
      <c r="G22" s="39">
        <f t="shared" si="11"/>
        <v>139.202739726027</v>
      </c>
      <c r="H22" s="40">
        <f t="shared" si="14"/>
        <v>422608.1</v>
      </c>
      <c r="I22" s="40">
        <f t="shared" si="15"/>
        <v>422608.1</v>
      </c>
      <c r="J22" s="40">
        <v>204466</v>
      </c>
      <c r="K22" s="60">
        <f t="shared" si="16"/>
        <v>204466</v>
      </c>
      <c r="L22" s="40">
        <v>122839.11</v>
      </c>
      <c r="M22" s="60">
        <f t="shared" si="12"/>
        <v>122839.11</v>
      </c>
      <c r="N22" s="40">
        <v>95302.99</v>
      </c>
      <c r="O22" s="60">
        <f t="shared" si="17"/>
        <v>95302.99</v>
      </c>
      <c r="P22" s="61">
        <v>482.036</v>
      </c>
      <c r="Q22" s="68">
        <f t="shared" si="18"/>
        <v>482.036</v>
      </c>
    </row>
    <row r="23" spans="1:17">
      <c r="A23" s="35">
        <v>45536</v>
      </c>
      <c r="B23" s="36">
        <v>45565</v>
      </c>
      <c r="C23" s="37">
        <v>17431</v>
      </c>
      <c r="D23" s="46">
        <v>1872</v>
      </c>
      <c r="E23" s="37">
        <f t="shared" si="10"/>
        <v>30</v>
      </c>
      <c r="F23" s="37">
        <f t="shared" si="13"/>
        <v>1432.68493150685</v>
      </c>
      <c r="G23" s="39">
        <f t="shared" si="11"/>
        <v>153.86301369863</v>
      </c>
      <c r="H23" s="40">
        <f t="shared" si="14"/>
        <v>473769.7</v>
      </c>
      <c r="I23" s="40">
        <f t="shared" si="15"/>
        <v>473769.7</v>
      </c>
      <c r="J23" s="40">
        <v>198457.4</v>
      </c>
      <c r="K23" s="60">
        <f t="shared" si="16"/>
        <v>198457.4</v>
      </c>
      <c r="L23" s="40">
        <v>174407.8</v>
      </c>
      <c r="M23" s="60">
        <f t="shared" si="12"/>
        <v>174407.8</v>
      </c>
      <c r="N23" s="40">
        <v>100904.5</v>
      </c>
      <c r="O23" s="60">
        <f t="shared" si="17"/>
        <v>100904.5</v>
      </c>
      <c r="P23" s="61">
        <v>441.238</v>
      </c>
      <c r="Q23" s="68">
        <f t="shared" si="18"/>
        <v>441.238</v>
      </c>
    </row>
    <row r="24" spans="1:17">
      <c r="A24" s="35">
        <v>45566</v>
      </c>
      <c r="B24" s="36">
        <v>45596</v>
      </c>
      <c r="C24" s="37">
        <v>17445</v>
      </c>
      <c r="D24" s="46">
        <v>2319</v>
      </c>
      <c r="E24" s="37">
        <f t="shared" si="10"/>
        <v>31</v>
      </c>
      <c r="F24" s="37">
        <f t="shared" si="13"/>
        <v>1481.6301369863</v>
      </c>
      <c r="G24" s="39">
        <f t="shared" si="11"/>
        <v>196.956164383562</v>
      </c>
      <c r="H24" s="40">
        <f t="shared" si="14"/>
        <v>516238.4</v>
      </c>
      <c r="I24" s="40">
        <f t="shared" si="15"/>
        <v>516238.4</v>
      </c>
      <c r="J24" s="40">
        <v>201634</v>
      </c>
      <c r="K24" s="60">
        <f t="shared" si="16"/>
        <v>201634</v>
      </c>
      <c r="L24" s="40">
        <v>124319.6</v>
      </c>
      <c r="M24" s="60">
        <f t="shared" si="12"/>
        <v>124319.6</v>
      </c>
      <c r="N24" s="40">
        <v>190284.8</v>
      </c>
      <c r="O24" s="60">
        <f t="shared" si="17"/>
        <v>190284.8</v>
      </c>
      <c r="P24" s="61">
        <v>499.984</v>
      </c>
      <c r="Q24" s="68">
        <f t="shared" si="18"/>
        <v>499.984</v>
      </c>
    </row>
    <row r="25" spans="1:17">
      <c r="A25" s="35">
        <v>45597</v>
      </c>
      <c r="B25" s="36">
        <v>45626</v>
      </c>
      <c r="C25" s="37">
        <v>17405</v>
      </c>
      <c r="D25" s="46">
        <v>2784</v>
      </c>
      <c r="E25" s="37">
        <f t="shared" si="10"/>
        <v>30</v>
      </c>
      <c r="F25" s="37">
        <f t="shared" si="13"/>
        <v>1430.54794520548</v>
      </c>
      <c r="G25" s="39">
        <f t="shared" si="11"/>
        <v>228.821917808219</v>
      </c>
      <c r="H25" s="40">
        <f t="shared" si="14"/>
        <v>658945.47</v>
      </c>
      <c r="I25" s="40">
        <f t="shared" si="15"/>
        <v>658945.47</v>
      </c>
      <c r="J25" s="40">
        <v>208226.87</v>
      </c>
      <c r="K25" s="60">
        <f t="shared" si="16"/>
        <v>208226.87</v>
      </c>
      <c r="L25" s="40">
        <v>257244</v>
      </c>
      <c r="M25" s="60">
        <f t="shared" si="12"/>
        <v>257244</v>
      </c>
      <c r="N25" s="40">
        <v>193474.6</v>
      </c>
      <c r="O25" s="60">
        <f t="shared" si="17"/>
        <v>193474.6</v>
      </c>
      <c r="P25" s="61">
        <v>503.328</v>
      </c>
      <c r="Q25" s="68">
        <f t="shared" si="18"/>
        <v>503.328</v>
      </c>
    </row>
    <row r="26" spans="1:17">
      <c r="A26" s="35">
        <v>45627</v>
      </c>
      <c r="B26" s="36">
        <v>45657</v>
      </c>
      <c r="C26" s="37">
        <v>17448</v>
      </c>
      <c r="D26" s="46">
        <v>3303</v>
      </c>
      <c r="E26" s="37">
        <f t="shared" si="10"/>
        <v>31</v>
      </c>
      <c r="F26" s="37">
        <f t="shared" si="13"/>
        <v>1481.88493150685</v>
      </c>
      <c r="G26" s="39">
        <f t="shared" si="11"/>
        <v>280.528767123288</v>
      </c>
      <c r="H26" s="40">
        <f t="shared" si="14"/>
        <v>908279.1</v>
      </c>
      <c r="I26" s="40">
        <f t="shared" si="15"/>
        <v>908279.1</v>
      </c>
      <c r="J26" s="64">
        <v>202086.9</v>
      </c>
      <c r="K26" s="60">
        <f t="shared" si="16"/>
        <v>202086.9</v>
      </c>
      <c r="L26" s="64">
        <v>225537.2</v>
      </c>
      <c r="M26" s="60">
        <f t="shared" si="12"/>
        <v>225537.2</v>
      </c>
      <c r="N26" s="64">
        <v>480655</v>
      </c>
      <c r="O26" s="60">
        <f t="shared" si="17"/>
        <v>480655</v>
      </c>
      <c r="P26" s="61">
        <v>416.722</v>
      </c>
      <c r="Q26" s="68">
        <f t="shared" si="18"/>
        <v>416.722</v>
      </c>
    </row>
    <row r="27" spans="1:17">
      <c r="A27" s="47" t="s">
        <v>214</v>
      </c>
      <c r="B27" s="48"/>
      <c r="C27" s="43" cm="1">
        <f t="array" ref="C27">ROUNDDOWN(SUMPRODUCT(C15:C26,E15:E26)/E27,0)</f>
        <v>16611</v>
      </c>
      <c r="D27" s="49" cm="1">
        <f t="array" ref="D27">ROUNDDOWN(SUMPRODUCT(D15:D26,E15:E26)/E27,0)</f>
        <v>2455</v>
      </c>
      <c r="E27" s="43">
        <f>SUM(E15:E26)</f>
        <v>366</v>
      </c>
      <c r="F27" s="43">
        <f>ROUNDDOWN(E27*C27/365,0)</f>
        <v>16656</v>
      </c>
      <c r="G27" s="49">
        <f>ROUNDDOWN(D27*E27/365,0)</f>
        <v>2461</v>
      </c>
      <c r="H27" s="45">
        <f t="shared" ref="H27:M27" si="19">ROUND(SUM(H15:H26),0)</f>
        <v>7566244</v>
      </c>
      <c r="I27" s="62">
        <f t="shared" si="19"/>
        <v>7359658</v>
      </c>
      <c r="J27" s="45">
        <f t="shared" si="19"/>
        <v>2412672</v>
      </c>
      <c r="K27" s="62">
        <f t="shared" si="19"/>
        <v>2355146</v>
      </c>
      <c r="L27" s="45">
        <f t="shared" si="19"/>
        <v>2040536</v>
      </c>
      <c r="M27" s="62">
        <f t="shared" si="19"/>
        <v>1994316</v>
      </c>
      <c r="N27" s="45">
        <f>ROUNDUP(SUM(N15:N26),0)</f>
        <v>3113037</v>
      </c>
      <c r="O27" s="62">
        <f>ROUNDUP(SUM(O15:O26),0)</f>
        <v>3010196</v>
      </c>
      <c r="P27" s="65">
        <f>SUM(P15:P26)</f>
        <v>5649.364</v>
      </c>
      <c r="Q27" s="69">
        <f>SUM(Q15:Q26)</f>
        <v>5524.77734791776</v>
      </c>
    </row>
    <row r="28" ht="15.25" spans="1:17">
      <c r="A28" s="50" t="s">
        <v>96</v>
      </c>
      <c r="B28" s="51"/>
      <c r="C28" s="52">
        <f>ROUNDDOWN(AVERAGE(C5:C13,C15:C26),0)</f>
        <v>15609</v>
      </c>
      <c r="D28" s="52">
        <f>ROUNDDOWN(AVERAGE(D5:D13,D15:D26),0)</f>
        <v>2365</v>
      </c>
      <c r="E28" s="53"/>
      <c r="F28" s="52"/>
      <c r="G28" s="54">
        <f>ROUNDDOWN(AVERAGE(G5:G13,G15:G26),0)</f>
        <v>189</v>
      </c>
      <c r="H28" s="55">
        <f>H14+H27</f>
        <v>11568478</v>
      </c>
      <c r="I28" s="55">
        <f t="shared" ref="I28:Q28" si="20">I14+I27</f>
        <v>11244383</v>
      </c>
      <c r="J28" s="55">
        <f t="shared" si="20"/>
        <v>3116786</v>
      </c>
      <c r="K28" s="55">
        <f t="shared" si="20"/>
        <v>3040466</v>
      </c>
      <c r="L28" s="55">
        <f t="shared" si="20"/>
        <v>2558837</v>
      </c>
      <c r="M28" s="55">
        <f t="shared" si="20"/>
        <v>2500026</v>
      </c>
      <c r="N28" s="55">
        <f t="shared" si="20"/>
        <v>5892857</v>
      </c>
      <c r="O28" s="55">
        <f t="shared" si="20"/>
        <v>5703892</v>
      </c>
      <c r="P28" s="66">
        <f t="shared" si="20"/>
        <v>7198.08</v>
      </c>
      <c r="Q28" s="66">
        <f t="shared" si="20"/>
        <v>7033.64355378806</v>
      </c>
    </row>
    <row r="29" ht="99" customHeight="1" spans="1:16">
      <c r="A29" s="56" t="s">
        <v>215</v>
      </c>
      <c r="B29" s="56"/>
      <c r="C29" s="56"/>
      <c r="D29" s="56"/>
      <c r="E29" s="56"/>
      <c r="F29" s="56"/>
      <c r="G29" s="56"/>
      <c r="H29" s="56"/>
      <c r="I29" s="56"/>
      <c r="J29" s="56"/>
      <c r="K29" s="56"/>
      <c r="L29" s="56"/>
      <c r="M29" s="56"/>
      <c r="N29" s="56"/>
      <c r="O29" s="56"/>
      <c r="P29" s="56"/>
    </row>
    <row r="30" spans="1:2">
      <c r="A30" s="57"/>
      <c r="B30" s="57"/>
    </row>
    <row r="31" spans="1:2">
      <c r="A31" s="57"/>
      <c r="B31" s="57"/>
    </row>
  </sheetData>
  <mergeCells count="5">
    <mergeCell ref="A14:B14"/>
    <mergeCell ref="A27:B27"/>
    <mergeCell ref="A28:B28"/>
    <mergeCell ref="A29:P29"/>
    <mergeCell ref="A3:B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I310"/>
  <sheetViews>
    <sheetView topLeftCell="E1" workbookViewId="0">
      <selection activeCell="X10" sqref="X10"/>
    </sheetView>
  </sheetViews>
  <sheetFormatPr defaultColWidth="8.66666666666667" defaultRowHeight="15"/>
  <cols>
    <col min="1" max="1" width="32.1666666666667" style="1" customWidth="1"/>
    <col min="2" max="2" width="16.75" style="1" customWidth="1"/>
    <col min="3" max="4" width="14.9166666666667" style="1"/>
    <col min="5" max="5" width="14.9166666666667" style="2"/>
    <col min="6" max="12" width="13.9166666666667" style="2"/>
    <col min="13" max="14" width="14.9166666666667" style="2"/>
    <col min="15" max="15" width="13.9166666666667" style="2"/>
    <col min="16" max="17" width="14.9166666666667" style="2"/>
    <col min="18" max="19" width="13.9166666666667" style="2"/>
    <col min="20" max="20" width="14.9166666666667" style="2"/>
    <col min="21" max="21" width="13.9166666666667" style="2"/>
    <col min="22" max="23" width="14.9166666666667" style="2"/>
  </cols>
  <sheetData>
    <row r="2" ht="56" customHeight="1" spans="1:9">
      <c r="A2" s="3" t="s">
        <v>216</v>
      </c>
      <c r="B2" s="3"/>
      <c r="C2" s="3"/>
      <c r="D2" s="3"/>
      <c r="E2" s="3"/>
      <c r="F2" s="3"/>
      <c r="G2" s="3"/>
      <c r="H2" s="3"/>
      <c r="I2" s="3"/>
    </row>
    <row r="3" ht="18" spans="1:13">
      <c r="A3" s="1" t="s">
        <v>217</v>
      </c>
      <c r="B3" s="4">
        <f>AVERAGE(B11:J310)</f>
        <v>520.955555555556</v>
      </c>
      <c r="C3" s="5">
        <f>AVERAGE(B11:I310,K11:K310)</f>
        <v>520.376555555559</v>
      </c>
      <c r="K3" s="6"/>
      <c r="L3" s="6">
        <f>AVERAGE(L11:W310)</f>
        <v>518.584722222222</v>
      </c>
      <c r="M3" s="17">
        <f>AVERAGE(X11:AI310)</f>
        <v>513.398875000023</v>
      </c>
    </row>
    <row r="4" ht="18" spans="1:35">
      <c r="A4" s="1" t="s">
        <v>218</v>
      </c>
      <c r="B4" s="6">
        <f t="shared" ref="B4:K4" si="0">AVERAGE(B11:B310)</f>
        <v>520.696666666667</v>
      </c>
      <c r="C4" s="6">
        <f t="shared" si="0"/>
        <v>520.443333333333</v>
      </c>
      <c r="D4" s="6">
        <f t="shared" si="0"/>
        <v>520.7</v>
      </c>
      <c r="E4" s="7">
        <f t="shared" si="0"/>
        <v>520.92</v>
      </c>
      <c r="F4" s="7">
        <f t="shared" si="0"/>
        <v>521</v>
      </c>
      <c r="G4" s="7">
        <f t="shared" si="0"/>
        <v>521.266666666667</v>
      </c>
      <c r="H4" s="7">
        <f t="shared" si="0"/>
        <v>521.453333333333</v>
      </c>
      <c r="I4" s="7">
        <f t="shared" si="0"/>
        <v>521.02</v>
      </c>
      <c r="J4" s="7">
        <f t="shared" si="0"/>
        <v>521.1</v>
      </c>
      <c r="K4" s="7">
        <f t="shared" si="0"/>
        <v>515.889</v>
      </c>
      <c r="L4" s="7">
        <f t="shared" ref="L4:W4" si="1">AVERAGE(L11:L310)</f>
        <v>518.06</v>
      </c>
      <c r="M4" s="7">
        <f t="shared" si="1"/>
        <v>517.233333333333</v>
      </c>
      <c r="N4" s="7">
        <f t="shared" si="1"/>
        <v>517.186666666667</v>
      </c>
      <c r="O4" s="7">
        <f t="shared" si="1"/>
        <v>517.01</v>
      </c>
      <c r="P4" s="7">
        <f t="shared" si="1"/>
        <v>516.566666666667</v>
      </c>
      <c r="Q4" s="7">
        <f t="shared" si="1"/>
        <v>517.743333333333</v>
      </c>
      <c r="R4" s="7">
        <f t="shared" si="1"/>
        <v>518.6</v>
      </c>
      <c r="S4" s="7">
        <f t="shared" si="1"/>
        <v>518.6</v>
      </c>
      <c r="T4" s="7">
        <f t="shared" si="1"/>
        <v>519.036666666667</v>
      </c>
      <c r="U4" s="7">
        <f t="shared" si="1"/>
        <v>520.81</v>
      </c>
      <c r="V4" s="7">
        <f t="shared" si="1"/>
        <v>520.986666666667</v>
      </c>
      <c r="W4" s="7">
        <f t="shared" si="1"/>
        <v>521.183333333333</v>
      </c>
      <c r="X4" s="7">
        <f t="shared" ref="X4:AI4" si="2">AVERAGE(X11:X310)</f>
        <v>512.8794</v>
      </c>
      <c r="Y4" s="7">
        <f t="shared" si="2"/>
        <v>512.061</v>
      </c>
      <c r="Z4" s="7">
        <f t="shared" si="2"/>
        <v>512.0148</v>
      </c>
      <c r="AA4" s="7">
        <f t="shared" si="2"/>
        <v>511.8399</v>
      </c>
      <c r="AB4" s="7">
        <f t="shared" si="2"/>
        <v>511.401</v>
      </c>
      <c r="AC4" s="7">
        <f t="shared" si="2"/>
        <v>512.5659</v>
      </c>
      <c r="AD4" s="7">
        <f t="shared" si="2"/>
        <v>513.414</v>
      </c>
      <c r="AE4" s="7">
        <f t="shared" si="2"/>
        <v>513.414</v>
      </c>
      <c r="AF4" s="7">
        <f t="shared" si="2"/>
        <v>513.8463</v>
      </c>
      <c r="AG4" s="7">
        <f t="shared" si="2"/>
        <v>515.6019</v>
      </c>
      <c r="AH4" s="7">
        <f t="shared" si="2"/>
        <v>515.7768</v>
      </c>
      <c r="AI4" s="7">
        <f t="shared" si="2"/>
        <v>515.971499999999</v>
      </c>
    </row>
    <row r="5" spans="1:35">
      <c r="A5" s="8" t="s">
        <v>219</v>
      </c>
      <c r="B5" s="9">
        <f t="shared" ref="B5:K5" si="3">STDEV(B11:B310)</f>
        <v>4.72855011352767</v>
      </c>
      <c r="C5" s="9">
        <f t="shared" si="3"/>
        <v>4.5145756759636</v>
      </c>
      <c r="D5" s="9">
        <f t="shared" si="3"/>
        <v>4.61312653791867</v>
      </c>
      <c r="E5" s="10">
        <f t="shared" si="3"/>
        <v>4.88327977948042</v>
      </c>
      <c r="F5" s="10">
        <f t="shared" si="3"/>
        <v>4.60332873598063</v>
      </c>
      <c r="G5" s="10">
        <f t="shared" si="3"/>
        <v>4.87936980780235</v>
      </c>
      <c r="H5" s="10">
        <f t="shared" si="3"/>
        <v>4.82965569538958</v>
      </c>
      <c r="I5" s="10">
        <f t="shared" si="3"/>
        <v>4.77307106147179</v>
      </c>
      <c r="J5" s="10">
        <f t="shared" si="3"/>
        <v>4.94484630870591</v>
      </c>
      <c r="K5" s="10">
        <f t="shared" si="3"/>
        <v>4.89539784561885</v>
      </c>
      <c r="L5" s="10">
        <f t="shared" ref="L5:W5" si="4">STDEV(L11:L310)</f>
        <v>3.14154383366887</v>
      </c>
      <c r="M5" s="10">
        <f t="shared" si="4"/>
        <v>4.39734895305554</v>
      </c>
      <c r="N5" s="10">
        <f t="shared" si="4"/>
        <v>3.27836052236545</v>
      </c>
      <c r="O5" s="10">
        <f t="shared" si="4"/>
        <v>2.03396740666394</v>
      </c>
      <c r="P5" s="10">
        <f t="shared" si="4"/>
        <v>2.11671692107583</v>
      </c>
      <c r="Q5" s="10">
        <f t="shared" si="4"/>
        <v>3.19449603306056</v>
      </c>
      <c r="R5" s="10">
        <f t="shared" si="4"/>
        <v>3.52914288437402</v>
      </c>
      <c r="S5" s="10">
        <f t="shared" si="4"/>
        <v>3.53482436304719</v>
      </c>
      <c r="T5" s="10">
        <f t="shared" si="4"/>
        <v>3.82763960844399</v>
      </c>
      <c r="U5" s="10">
        <f t="shared" si="4"/>
        <v>4.40058144531563</v>
      </c>
      <c r="V5" s="10">
        <f t="shared" si="4"/>
        <v>4.302113763217</v>
      </c>
      <c r="W5" s="10">
        <f t="shared" si="4"/>
        <v>4.54075438558281</v>
      </c>
      <c r="X5" s="10">
        <f t="shared" ref="X5:AI5" si="5">STDEV(X11:X310)</f>
        <v>3.11012839533216</v>
      </c>
      <c r="Y5" s="10">
        <f t="shared" si="5"/>
        <v>4.35337546352498</v>
      </c>
      <c r="Z5" s="10">
        <f t="shared" si="5"/>
        <v>3.2455769171418</v>
      </c>
      <c r="AA5" s="10">
        <f t="shared" si="5"/>
        <v>2.01362773259729</v>
      </c>
      <c r="AB5" s="10">
        <f t="shared" si="5"/>
        <v>2.09554975186507</v>
      </c>
      <c r="AC5" s="10">
        <f t="shared" si="5"/>
        <v>3.16255107272995</v>
      </c>
      <c r="AD5" s="10">
        <f t="shared" si="5"/>
        <v>3.49385145553027</v>
      </c>
      <c r="AE5" s="10">
        <f t="shared" si="5"/>
        <v>3.49947611941671</v>
      </c>
      <c r="AF5" s="10">
        <f t="shared" si="5"/>
        <v>3.78936321235956</v>
      </c>
      <c r="AG5" s="10">
        <f t="shared" si="5"/>
        <v>4.35657563086247</v>
      </c>
      <c r="AH5" s="10">
        <f t="shared" si="5"/>
        <v>4.25909262558483</v>
      </c>
      <c r="AI5" s="10">
        <f t="shared" si="5"/>
        <v>4.49534684172699</v>
      </c>
    </row>
    <row r="6" spans="1:35">
      <c r="A6" s="8" t="s">
        <v>220</v>
      </c>
      <c r="B6" s="9">
        <f t="shared" ref="B6:K6" si="6">B5/SQRT(300)</f>
        <v>0.273002968092184</v>
      </c>
      <c r="C6" s="9">
        <f t="shared" si="6"/>
        <v>0.260649148179452</v>
      </c>
      <c r="D6" s="9">
        <f t="shared" si="6"/>
        <v>0.266338984847315</v>
      </c>
      <c r="E6" s="10">
        <f t="shared" si="6"/>
        <v>0.281936289521128</v>
      </c>
      <c r="F6" s="10">
        <f t="shared" si="6"/>
        <v>0.265773308488676</v>
      </c>
      <c r="G6" s="10">
        <f t="shared" si="6"/>
        <v>0.281710547201042</v>
      </c>
      <c r="H6" s="10">
        <f t="shared" si="6"/>
        <v>0.278840301582638</v>
      </c>
      <c r="I6" s="10">
        <f t="shared" si="6"/>
        <v>0.275573386220195</v>
      </c>
      <c r="J6" s="10">
        <f t="shared" si="6"/>
        <v>0.285490834743268</v>
      </c>
      <c r="K6" s="10">
        <f t="shared" si="6"/>
        <v>0.282635926395835</v>
      </c>
      <c r="L6" s="10">
        <f t="shared" ref="L6:W6" si="7">L5/SQRT(300)</f>
        <v>0.181377117803973</v>
      </c>
      <c r="M6" s="10">
        <f t="shared" si="7"/>
        <v>0.253881060176734</v>
      </c>
      <c r="N6" s="10">
        <f t="shared" si="7"/>
        <v>0.189276233008833</v>
      </c>
      <c r="O6" s="10">
        <f t="shared" si="7"/>
        <v>0.117431162976035</v>
      </c>
      <c r="P6" s="10">
        <f t="shared" si="7"/>
        <v>0.122208708418137</v>
      </c>
      <c r="Q6" s="10">
        <f t="shared" si="7"/>
        <v>0.184434314461271</v>
      </c>
      <c r="R6" s="10">
        <f t="shared" si="7"/>
        <v>0.203755159430199</v>
      </c>
      <c r="S6" s="10">
        <f t="shared" si="7"/>
        <v>0.204083179754334</v>
      </c>
      <c r="T6" s="10">
        <f t="shared" si="7"/>
        <v>0.220988875829601</v>
      </c>
      <c r="U6" s="10">
        <f t="shared" si="7"/>
        <v>0.254067688204385</v>
      </c>
      <c r="V6" s="10">
        <f t="shared" si="7"/>
        <v>0.248382653927773</v>
      </c>
      <c r="W6" s="10">
        <f t="shared" si="7"/>
        <v>0.262160576684021</v>
      </c>
      <c r="X6" s="10">
        <f t="shared" ref="X6:AI6" si="8">X5/SQRT(300)</f>
        <v>0.179563346625932</v>
      </c>
      <c r="Y6" s="10">
        <f t="shared" si="8"/>
        <v>0.251342249574966</v>
      </c>
      <c r="Z6" s="10">
        <f t="shared" si="8"/>
        <v>0.187383470678745</v>
      </c>
      <c r="AA6" s="10">
        <f t="shared" si="8"/>
        <v>0.116256851346274</v>
      </c>
      <c r="AB6" s="10">
        <f t="shared" si="8"/>
        <v>0.120986621333955</v>
      </c>
      <c r="AC6" s="10">
        <f t="shared" si="8"/>
        <v>0.182589971316658</v>
      </c>
      <c r="AD6" s="10">
        <f t="shared" si="8"/>
        <v>0.201717607835897</v>
      </c>
      <c r="AE6" s="10">
        <f t="shared" si="8"/>
        <v>0.20204234795679</v>
      </c>
      <c r="AF6" s="10">
        <f t="shared" si="8"/>
        <v>0.218778987071306</v>
      </c>
      <c r="AG6" s="10">
        <f t="shared" si="8"/>
        <v>0.251527011322341</v>
      </c>
      <c r="AH6" s="10">
        <f t="shared" si="8"/>
        <v>0.245898827388495</v>
      </c>
      <c r="AI6" s="10">
        <f t="shared" si="8"/>
        <v>0.259538970917181</v>
      </c>
    </row>
    <row r="7" spans="1:35">
      <c r="A7" s="8" t="s">
        <v>221</v>
      </c>
      <c r="B7" s="1">
        <v>1.653</v>
      </c>
      <c r="C7" s="1">
        <v>1.653</v>
      </c>
      <c r="D7" s="1">
        <v>1.653</v>
      </c>
      <c r="E7" s="2">
        <v>1.653</v>
      </c>
      <c r="F7" s="2">
        <v>1.653</v>
      </c>
      <c r="G7" s="2">
        <v>1.653</v>
      </c>
      <c r="H7" s="2">
        <v>1.653</v>
      </c>
      <c r="I7" s="2">
        <v>1.653</v>
      </c>
      <c r="J7" s="2">
        <v>1.653</v>
      </c>
      <c r="K7" s="2">
        <v>1.653</v>
      </c>
      <c r="L7" s="2">
        <v>1.653</v>
      </c>
      <c r="M7" s="2">
        <v>1.653</v>
      </c>
      <c r="N7" s="2">
        <v>1.653</v>
      </c>
      <c r="O7" s="2">
        <v>1.653</v>
      </c>
      <c r="P7" s="2">
        <v>1.653</v>
      </c>
      <c r="Q7" s="2">
        <v>1.653</v>
      </c>
      <c r="R7" s="2">
        <v>1.653</v>
      </c>
      <c r="S7" s="2">
        <v>1.653</v>
      </c>
      <c r="T7" s="2">
        <v>1.653</v>
      </c>
      <c r="U7" s="2">
        <v>1.653</v>
      </c>
      <c r="V7" s="2">
        <v>1.653</v>
      </c>
      <c r="W7" s="2">
        <v>1.653</v>
      </c>
      <c r="X7" s="2">
        <v>1.653</v>
      </c>
      <c r="Y7" s="2">
        <v>1.653</v>
      </c>
      <c r="Z7" s="2">
        <v>1.653</v>
      </c>
      <c r="AA7" s="2">
        <v>1.653</v>
      </c>
      <c r="AB7" s="2">
        <v>1.653</v>
      </c>
      <c r="AC7" s="2">
        <v>1.653</v>
      </c>
      <c r="AD7" s="2">
        <v>1.653</v>
      </c>
      <c r="AE7" s="2">
        <v>1.653</v>
      </c>
      <c r="AF7" s="2">
        <v>1.653</v>
      </c>
      <c r="AG7" s="2">
        <v>1.653</v>
      </c>
      <c r="AH7" s="2">
        <v>1.653</v>
      </c>
      <c r="AI7" s="2">
        <v>1.653</v>
      </c>
    </row>
    <row r="8" spans="1:35">
      <c r="A8" s="8" t="s">
        <v>222</v>
      </c>
      <c r="B8" s="11">
        <f t="shared" ref="B8:K8" si="9">B6*B7/B4</f>
        <v>0.000866673315090128</v>
      </c>
      <c r="C8" s="11">
        <f t="shared" si="9"/>
        <v>0.00082785774040203</v>
      </c>
      <c r="D8" s="11">
        <f t="shared" si="9"/>
        <v>0.000845512467740757</v>
      </c>
      <c r="E8" s="12">
        <f t="shared" si="9"/>
        <v>0.000894649248595608</v>
      </c>
      <c r="F8" s="12">
        <f t="shared" si="9"/>
        <v>0.000843230861673283</v>
      </c>
      <c r="G8" s="12">
        <f t="shared" si="9"/>
        <v>0.000893338408728716</v>
      </c>
      <c r="H8" s="12">
        <f t="shared" si="9"/>
        <v>0.000883919977210043</v>
      </c>
      <c r="I8" s="12">
        <f t="shared" si="9"/>
        <v>0.000874290444554878</v>
      </c>
      <c r="J8" s="12">
        <f t="shared" si="9"/>
        <v>0.000905615716427985</v>
      </c>
      <c r="K8" s="12">
        <f t="shared" si="9"/>
        <v>0.000905615716427983</v>
      </c>
      <c r="L8" s="12">
        <f t="shared" ref="L8:W8" si="10">L6*L7/L4</f>
        <v>0.000578729057888984</v>
      </c>
      <c r="M8" s="12">
        <f t="shared" si="10"/>
        <v>0.000811365713357236</v>
      </c>
      <c r="N8" s="12">
        <f t="shared" si="10"/>
        <v>0.000604952976031095</v>
      </c>
      <c r="O8" s="12">
        <f t="shared" si="10"/>
        <v>0.000375454463935679</v>
      </c>
      <c r="P8" s="12">
        <f t="shared" si="10"/>
        <v>0.000391064712554391</v>
      </c>
      <c r="Q8" s="12">
        <f t="shared" si="10"/>
        <v>0.000588843742017242</v>
      </c>
      <c r="R8" s="12">
        <f t="shared" si="10"/>
        <v>0.000649454837134824</v>
      </c>
      <c r="S8" s="12">
        <f t="shared" si="10"/>
        <v>0.000650500378198833</v>
      </c>
      <c r="T8" s="12">
        <f t="shared" si="10"/>
        <v>0.000703793460474207</v>
      </c>
      <c r="U8" s="12">
        <f t="shared" si="10"/>
        <v>0.000806385992208</v>
      </c>
      <c r="V8" s="12">
        <f t="shared" si="10"/>
        <v>0.000788074922472633</v>
      </c>
      <c r="W8" s="12">
        <f t="shared" si="10"/>
        <v>0.000831475999984689</v>
      </c>
      <c r="X8" s="12">
        <f t="shared" ref="X8:AI8" si="11">X6*X7/X4</f>
        <v>0.000578729057888981</v>
      </c>
      <c r="Y8" s="12">
        <f t="shared" si="11"/>
        <v>0.000811365713357234</v>
      </c>
      <c r="Z8" s="12">
        <f t="shared" si="11"/>
        <v>0.000604952976031095</v>
      </c>
      <c r="AA8" s="12">
        <f t="shared" si="11"/>
        <v>0.000375454463935677</v>
      </c>
      <c r="AB8" s="12">
        <f t="shared" si="11"/>
        <v>0.00039106471255439</v>
      </c>
      <c r="AC8" s="12">
        <f t="shared" si="11"/>
        <v>0.000588843742017242</v>
      </c>
      <c r="AD8" s="12">
        <f t="shared" si="11"/>
        <v>0.000649454837134822</v>
      </c>
      <c r="AE8" s="12">
        <f t="shared" si="11"/>
        <v>0.000650500378198831</v>
      </c>
      <c r="AF8" s="12">
        <f t="shared" si="11"/>
        <v>0.000703793460474208</v>
      </c>
      <c r="AG8" s="12">
        <f t="shared" si="11"/>
        <v>0.000806385992208001</v>
      </c>
      <c r="AH8" s="12">
        <f t="shared" si="11"/>
        <v>0.000788074922472633</v>
      </c>
      <c r="AI8" s="12">
        <f t="shared" si="11"/>
        <v>0.00083147599998469</v>
      </c>
    </row>
    <row r="10" ht="105" spans="1:35">
      <c r="A10" s="13" t="s">
        <v>223</v>
      </c>
      <c r="B10" s="14" t="s">
        <v>224</v>
      </c>
      <c r="C10" s="14" t="s">
        <v>225</v>
      </c>
      <c r="D10" s="14" t="s">
        <v>226</v>
      </c>
      <c r="E10" s="14" t="s">
        <v>227</v>
      </c>
      <c r="F10" s="14" t="s">
        <v>228</v>
      </c>
      <c r="G10" s="14" t="s">
        <v>229</v>
      </c>
      <c r="H10" s="14" t="s">
        <v>230</v>
      </c>
      <c r="I10" s="14" t="s">
        <v>231</v>
      </c>
      <c r="J10" s="14" t="s">
        <v>232</v>
      </c>
      <c r="K10" s="18" t="s">
        <v>233</v>
      </c>
      <c r="L10" s="14" t="s">
        <v>234</v>
      </c>
      <c r="M10" s="14" t="s">
        <v>235</v>
      </c>
      <c r="N10" s="14" t="s">
        <v>236</v>
      </c>
      <c r="O10" s="14" t="s">
        <v>237</v>
      </c>
      <c r="P10" s="14" t="s">
        <v>238</v>
      </c>
      <c r="Q10" s="14" t="s">
        <v>239</v>
      </c>
      <c r="R10" s="14" t="s">
        <v>240</v>
      </c>
      <c r="S10" s="14" t="s">
        <v>241</v>
      </c>
      <c r="T10" s="14" t="s">
        <v>242</v>
      </c>
      <c r="U10" s="14" t="s">
        <v>243</v>
      </c>
      <c r="V10" s="14" t="s">
        <v>244</v>
      </c>
      <c r="W10" s="14" t="s">
        <v>245</v>
      </c>
      <c r="X10" s="18" t="s">
        <v>246</v>
      </c>
      <c r="Y10" s="18" t="s">
        <v>247</v>
      </c>
      <c r="Z10" s="18" t="s">
        <v>248</v>
      </c>
      <c r="AA10" s="18" t="s">
        <v>249</v>
      </c>
      <c r="AB10" s="18" t="s">
        <v>250</v>
      </c>
      <c r="AC10" s="18" t="s">
        <v>251</v>
      </c>
      <c r="AD10" s="18" t="s">
        <v>252</v>
      </c>
      <c r="AE10" s="18" t="s">
        <v>253</v>
      </c>
      <c r="AF10" s="18" t="s">
        <v>254</v>
      </c>
      <c r="AG10" s="18" t="s">
        <v>255</v>
      </c>
      <c r="AH10" s="18" t="s">
        <v>256</v>
      </c>
      <c r="AI10" s="18" t="s">
        <v>257</v>
      </c>
    </row>
    <row r="11" spans="1:35">
      <c r="A11" s="1">
        <v>1</v>
      </c>
      <c r="B11" s="15">
        <v>522</v>
      </c>
      <c r="C11" s="15">
        <v>515</v>
      </c>
      <c r="D11" s="15">
        <v>514</v>
      </c>
      <c r="E11" s="16">
        <v>521</v>
      </c>
      <c r="F11" s="16">
        <v>517</v>
      </c>
      <c r="G11" s="16">
        <v>524</v>
      </c>
      <c r="H11" s="16">
        <v>523</v>
      </c>
      <c r="I11" s="16">
        <v>524</v>
      </c>
      <c r="J11" s="16">
        <v>525</v>
      </c>
      <c r="K11" s="19">
        <f>J11*(1-1%)</f>
        <v>519.75</v>
      </c>
      <c r="L11" s="16">
        <v>523</v>
      </c>
      <c r="M11" s="16">
        <v>521</v>
      </c>
      <c r="N11" s="16">
        <v>517</v>
      </c>
      <c r="O11" s="16">
        <v>518</v>
      </c>
      <c r="P11" s="16">
        <v>519</v>
      </c>
      <c r="Q11" s="16">
        <v>514</v>
      </c>
      <c r="R11" s="15">
        <v>515</v>
      </c>
      <c r="S11" s="15">
        <v>515</v>
      </c>
      <c r="T11" s="15">
        <v>517</v>
      </c>
      <c r="U11" s="15">
        <v>513</v>
      </c>
      <c r="V11" s="15">
        <v>526</v>
      </c>
      <c r="W11" s="15">
        <v>515</v>
      </c>
      <c r="X11" s="20">
        <f>L11*(1-1%)</f>
        <v>517.77</v>
      </c>
      <c r="Y11" s="20">
        <f t="shared" ref="Y11:AI11" si="12">M11*(1-1%)</f>
        <v>515.79</v>
      </c>
      <c r="Z11" s="20">
        <f t="shared" si="12"/>
        <v>511.83</v>
      </c>
      <c r="AA11" s="20">
        <f t="shared" si="12"/>
        <v>512.82</v>
      </c>
      <c r="AB11" s="20">
        <f t="shared" si="12"/>
        <v>513.81</v>
      </c>
      <c r="AC11" s="20">
        <f t="shared" si="12"/>
        <v>508.86</v>
      </c>
      <c r="AD11" s="20">
        <f t="shared" si="12"/>
        <v>509.85</v>
      </c>
      <c r="AE11" s="20">
        <f t="shared" si="12"/>
        <v>509.85</v>
      </c>
      <c r="AF11" s="20">
        <f t="shared" si="12"/>
        <v>511.83</v>
      </c>
      <c r="AG11" s="20">
        <f t="shared" si="12"/>
        <v>507.87</v>
      </c>
      <c r="AH11" s="20">
        <f t="shared" si="12"/>
        <v>520.74</v>
      </c>
      <c r="AI11" s="20">
        <f t="shared" si="12"/>
        <v>509.85</v>
      </c>
    </row>
    <row r="12" spans="1:35">
      <c r="A12" s="1">
        <v>2</v>
      </c>
      <c r="B12" s="15">
        <v>518</v>
      </c>
      <c r="C12" s="15">
        <v>524</v>
      </c>
      <c r="D12" s="15">
        <v>521</v>
      </c>
      <c r="E12" s="16">
        <v>516</v>
      </c>
      <c r="F12" s="16">
        <v>523</v>
      </c>
      <c r="G12" s="16">
        <v>524</v>
      </c>
      <c r="H12" s="16">
        <v>515</v>
      </c>
      <c r="I12" s="16">
        <v>521</v>
      </c>
      <c r="J12" s="16">
        <v>517</v>
      </c>
      <c r="K12" s="19">
        <f t="shared" ref="K12:K75" si="13">J12*(1-1%)</f>
        <v>511.83</v>
      </c>
      <c r="L12" s="16">
        <v>523</v>
      </c>
      <c r="M12" s="16">
        <v>518</v>
      </c>
      <c r="N12" s="16">
        <v>519</v>
      </c>
      <c r="O12" s="16">
        <v>520</v>
      </c>
      <c r="P12" s="16">
        <v>520</v>
      </c>
      <c r="Q12" s="16">
        <v>515</v>
      </c>
      <c r="R12" s="15">
        <v>517</v>
      </c>
      <c r="S12" s="15">
        <v>517</v>
      </c>
      <c r="T12" s="15">
        <v>517</v>
      </c>
      <c r="U12" s="15">
        <v>521</v>
      </c>
      <c r="V12" s="15">
        <v>512</v>
      </c>
      <c r="W12" s="15">
        <v>521</v>
      </c>
      <c r="X12" s="20">
        <f t="shared" ref="X12:X75" si="14">L12*(1-1%)</f>
        <v>517.77</v>
      </c>
      <c r="Y12" s="20">
        <f t="shared" ref="Y12:Y75" si="15">M12*(1-1%)</f>
        <v>512.82</v>
      </c>
      <c r="Z12" s="20">
        <f t="shared" ref="Z12:Z75" si="16">N12*(1-1%)</f>
        <v>513.81</v>
      </c>
      <c r="AA12" s="20">
        <f t="shared" ref="AA12:AA75" si="17">O12*(1-1%)</f>
        <v>514.8</v>
      </c>
      <c r="AB12" s="20">
        <f t="shared" ref="AB12:AB75" si="18">P12*(1-1%)</f>
        <v>514.8</v>
      </c>
      <c r="AC12" s="20">
        <f t="shared" ref="AC12:AC75" si="19">Q12*(1-1%)</f>
        <v>509.85</v>
      </c>
      <c r="AD12" s="20">
        <f t="shared" ref="AD12:AD75" si="20">R12*(1-1%)</f>
        <v>511.83</v>
      </c>
      <c r="AE12" s="20">
        <f t="shared" ref="AE12:AE75" si="21">S12*(1-1%)</f>
        <v>511.83</v>
      </c>
      <c r="AF12" s="20">
        <f t="shared" ref="AF12:AF75" si="22">T12*(1-1%)</f>
        <v>511.83</v>
      </c>
      <c r="AG12" s="20">
        <f t="shared" ref="AG12:AG75" si="23">U12*(1-1%)</f>
        <v>515.79</v>
      </c>
      <c r="AH12" s="20">
        <f t="shared" ref="AH12:AH75" si="24">V12*(1-1%)</f>
        <v>506.88</v>
      </c>
      <c r="AI12" s="20">
        <f t="shared" ref="AI12:AI75" si="25">W12*(1-1%)</f>
        <v>515.79</v>
      </c>
    </row>
    <row r="13" spans="1:35">
      <c r="A13" s="1">
        <v>3</v>
      </c>
      <c r="B13" s="15">
        <v>531</v>
      </c>
      <c r="C13" s="15">
        <v>521</v>
      </c>
      <c r="D13" s="15">
        <v>522</v>
      </c>
      <c r="E13" s="16">
        <v>523</v>
      </c>
      <c r="F13" s="16">
        <v>524</v>
      </c>
      <c r="G13" s="16">
        <v>515</v>
      </c>
      <c r="H13" s="16">
        <v>522</v>
      </c>
      <c r="I13" s="16">
        <v>518</v>
      </c>
      <c r="J13" s="16">
        <v>524</v>
      </c>
      <c r="K13" s="19">
        <f t="shared" si="13"/>
        <v>518.76</v>
      </c>
      <c r="L13" s="16">
        <v>521</v>
      </c>
      <c r="M13" s="16">
        <v>515</v>
      </c>
      <c r="N13" s="16">
        <v>515</v>
      </c>
      <c r="O13" s="16">
        <v>515</v>
      </c>
      <c r="P13" s="16">
        <v>521</v>
      </c>
      <c r="Q13" s="16">
        <v>516</v>
      </c>
      <c r="R13" s="15">
        <v>520</v>
      </c>
      <c r="S13" s="15">
        <v>516</v>
      </c>
      <c r="T13" s="15">
        <v>520</v>
      </c>
      <c r="U13" s="15">
        <v>523</v>
      </c>
      <c r="V13" s="15">
        <v>526</v>
      </c>
      <c r="W13" s="15">
        <v>524</v>
      </c>
      <c r="X13" s="20">
        <f t="shared" si="14"/>
        <v>515.79</v>
      </c>
      <c r="Y13" s="20">
        <f t="shared" si="15"/>
        <v>509.85</v>
      </c>
      <c r="Z13" s="20">
        <f t="shared" si="16"/>
        <v>509.85</v>
      </c>
      <c r="AA13" s="20">
        <f t="shared" si="17"/>
        <v>509.85</v>
      </c>
      <c r="AB13" s="20">
        <f t="shared" si="18"/>
        <v>515.79</v>
      </c>
      <c r="AC13" s="20">
        <f t="shared" si="19"/>
        <v>510.84</v>
      </c>
      <c r="AD13" s="20">
        <f t="shared" si="20"/>
        <v>514.8</v>
      </c>
      <c r="AE13" s="20">
        <f t="shared" si="21"/>
        <v>510.84</v>
      </c>
      <c r="AF13" s="20">
        <f t="shared" si="22"/>
        <v>514.8</v>
      </c>
      <c r="AG13" s="20">
        <f t="shared" si="23"/>
        <v>517.77</v>
      </c>
      <c r="AH13" s="20">
        <f t="shared" si="24"/>
        <v>520.74</v>
      </c>
      <c r="AI13" s="20">
        <f t="shared" si="25"/>
        <v>518.76</v>
      </c>
    </row>
    <row r="14" spans="1:35">
      <c r="A14" s="1">
        <v>4</v>
      </c>
      <c r="B14" s="15">
        <v>524</v>
      </c>
      <c r="C14" s="15">
        <v>516</v>
      </c>
      <c r="D14" s="15">
        <v>518</v>
      </c>
      <c r="E14" s="16">
        <v>517</v>
      </c>
      <c r="F14" s="16">
        <v>518</v>
      </c>
      <c r="G14" s="16">
        <v>522</v>
      </c>
      <c r="H14" s="16">
        <v>530</v>
      </c>
      <c r="I14" s="16">
        <v>524</v>
      </c>
      <c r="J14" s="16">
        <v>526</v>
      </c>
      <c r="K14" s="19">
        <f t="shared" si="13"/>
        <v>520.74</v>
      </c>
      <c r="L14" s="16">
        <v>516</v>
      </c>
      <c r="M14" s="16">
        <v>517</v>
      </c>
      <c r="N14" s="16">
        <v>515</v>
      </c>
      <c r="O14" s="16">
        <v>517</v>
      </c>
      <c r="P14" s="16">
        <v>519</v>
      </c>
      <c r="Q14" s="16">
        <v>516</v>
      </c>
      <c r="R14" s="15">
        <v>517</v>
      </c>
      <c r="S14" s="15">
        <v>517</v>
      </c>
      <c r="T14" s="15">
        <v>517</v>
      </c>
      <c r="U14" s="15">
        <v>517</v>
      </c>
      <c r="V14" s="15">
        <v>517</v>
      </c>
      <c r="W14" s="15">
        <v>526</v>
      </c>
      <c r="X14" s="20">
        <f t="shared" si="14"/>
        <v>510.84</v>
      </c>
      <c r="Y14" s="20">
        <f t="shared" si="15"/>
        <v>511.83</v>
      </c>
      <c r="Z14" s="20">
        <f t="shared" si="16"/>
        <v>509.85</v>
      </c>
      <c r="AA14" s="20">
        <f t="shared" si="17"/>
        <v>511.83</v>
      </c>
      <c r="AB14" s="20">
        <f t="shared" si="18"/>
        <v>513.81</v>
      </c>
      <c r="AC14" s="20">
        <f t="shared" si="19"/>
        <v>510.84</v>
      </c>
      <c r="AD14" s="20">
        <f t="shared" si="20"/>
        <v>511.83</v>
      </c>
      <c r="AE14" s="20">
        <f t="shared" si="21"/>
        <v>511.83</v>
      </c>
      <c r="AF14" s="20">
        <f t="shared" si="22"/>
        <v>511.83</v>
      </c>
      <c r="AG14" s="20">
        <f t="shared" si="23"/>
        <v>511.83</v>
      </c>
      <c r="AH14" s="20">
        <f t="shared" si="24"/>
        <v>511.83</v>
      </c>
      <c r="AI14" s="20">
        <f t="shared" si="25"/>
        <v>520.74</v>
      </c>
    </row>
    <row r="15" spans="1:35">
      <c r="A15" s="1">
        <v>5</v>
      </c>
      <c r="B15" s="15">
        <v>521</v>
      </c>
      <c r="C15" s="15">
        <v>523</v>
      </c>
      <c r="D15" s="15">
        <v>525</v>
      </c>
      <c r="E15" s="16">
        <v>531</v>
      </c>
      <c r="F15" s="16">
        <v>524</v>
      </c>
      <c r="G15" s="16">
        <v>530</v>
      </c>
      <c r="H15" s="16">
        <v>525</v>
      </c>
      <c r="I15" s="16">
        <v>516</v>
      </c>
      <c r="J15" s="16">
        <v>519</v>
      </c>
      <c r="K15" s="19">
        <f t="shared" si="13"/>
        <v>513.81</v>
      </c>
      <c r="L15" s="16">
        <v>524</v>
      </c>
      <c r="M15" s="16">
        <v>516</v>
      </c>
      <c r="N15" s="16">
        <v>514</v>
      </c>
      <c r="O15" s="16">
        <v>521</v>
      </c>
      <c r="P15" s="16">
        <v>520</v>
      </c>
      <c r="Q15" s="16">
        <v>517</v>
      </c>
      <c r="R15" s="15">
        <v>517</v>
      </c>
      <c r="S15" s="15">
        <v>517</v>
      </c>
      <c r="T15" s="15">
        <v>515</v>
      </c>
      <c r="U15" s="15">
        <v>522</v>
      </c>
      <c r="V15" s="15">
        <v>522</v>
      </c>
      <c r="W15" s="15">
        <v>524</v>
      </c>
      <c r="X15" s="20">
        <f t="shared" si="14"/>
        <v>518.76</v>
      </c>
      <c r="Y15" s="20">
        <f t="shared" si="15"/>
        <v>510.84</v>
      </c>
      <c r="Z15" s="20">
        <f t="shared" si="16"/>
        <v>508.86</v>
      </c>
      <c r="AA15" s="20">
        <f t="shared" si="17"/>
        <v>515.79</v>
      </c>
      <c r="AB15" s="20">
        <f t="shared" si="18"/>
        <v>514.8</v>
      </c>
      <c r="AC15" s="20">
        <f t="shared" si="19"/>
        <v>511.83</v>
      </c>
      <c r="AD15" s="20">
        <f t="shared" si="20"/>
        <v>511.83</v>
      </c>
      <c r="AE15" s="20">
        <f t="shared" si="21"/>
        <v>511.83</v>
      </c>
      <c r="AF15" s="20">
        <f t="shared" si="22"/>
        <v>509.85</v>
      </c>
      <c r="AG15" s="20">
        <f t="shared" si="23"/>
        <v>516.78</v>
      </c>
      <c r="AH15" s="20">
        <f t="shared" si="24"/>
        <v>516.78</v>
      </c>
      <c r="AI15" s="20">
        <f t="shared" si="25"/>
        <v>518.76</v>
      </c>
    </row>
    <row r="16" spans="1:35">
      <c r="A16" s="1">
        <v>6</v>
      </c>
      <c r="B16" s="15">
        <v>518</v>
      </c>
      <c r="C16" s="15">
        <v>517</v>
      </c>
      <c r="D16" s="15">
        <v>522</v>
      </c>
      <c r="E16" s="16">
        <v>529</v>
      </c>
      <c r="F16" s="16">
        <v>526</v>
      </c>
      <c r="G16" s="16">
        <v>526</v>
      </c>
      <c r="H16" s="16">
        <v>515</v>
      </c>
      <c r="I16" s="16">
        <v>514</v>
      </c>
      <c r="J16" s="16">
        <v>523</v>
      </c>
      <c r="K16" s="19">
        <f t="shared" si="13"/>
        <v>517.77</v>
      </c>
      <c r="L16" s="16">
        <v>525</v>
      </c>
      <c r="M16" s="16">
        <v>521</v>
      </c>
      <c r="N16" s="16">
        <v>520</v>
      </c>
      <c r="O16" s="16">
        <v>518</v>
      </c>
      <c r="P16" s="16">
        <v>516</v>
      </c>
      <c r="Q16" s="16">
        <v>514</v>
      </c>
      <c r="R16" s="15">
        <v>519</v>
      </c>
      <c r="S16" s="15">
        <v>520</v>
      </c>
      <c r="T16" s="15">
        <v>520</v>
      </c>
      <c r="U16" s="15">
        <v>521</v>
      </c>
      <c r="V16" s="15">
        <v>528</v>
      </c>
      <c r="W16" s="15">
        <v>518</v>
      </c>
      <c r="X16" s="20">
        <f t="shared" si="14"/>
        <v>519.75</v>
      </c>
      <c r="Y16" s="20">
        <f t="shared" si="15"/>
        <v>515.79</v>
      </c>
      <c r="Z16" s="20">
        <f t="shared" si="16"/>
        <v>514.8</v>
      </c>
      <c r="AA16" s="20">
        <f t="shared" si="17"/>
        <v>512.82</v>
      </c>
      <c r="AB16" s="20">
        <f t="shared" si="18"/>
        <v>510.84</v>
      </c>
      <c r="AC16" s="20">
        <f t="shared" si="19"/>
        <v>508.86</v>
      </c>
      <c r="AD16" s="20">
        <f t="shared" si="20"/>
        <v>513.81</v>
      </c>
      <c r="AE16" s="20">
        <f t="shared" si="21"/>
        <v>514.8</v>
      </c>
      <c r="AF16" s="20">
        <f t="shared" si="22"/>
        <v>514.8</v>
      </c>
      <c r="AG16" s="20">
        <f t="shared" si="23"/>
        <v>515.79</v>
      </c>
      <c r="AH16" s="20">
        <f t="shared" si="24"/>
        <v>522.72</v>
      </c>
      <c r="AI16" s="20">
        <f t="shared" si="25"/>
        <v>512.82</v>
      </c>
    </row>
    <row r="17" spans="1:35">
      <c r="A17" s="1">
        <v>7</v>
      </c>
      <c r="B17" s="15">
        <v>526</v>
      </c>
      <c r="C17" s="15">
        <v>525</v>
      </c>
      <c r="D17" s="15">
        <v>515</v>
      </c>
      <c r="E17" s="16">
        <v>516</v>
      </c>
      <c r="F17" s="16">
        <v>514</v>
      </c>
      <c r="G17" s="16">
        <v>514</v>
      </c>
      <c r="H17" s="16">
        <v>523</v>
      </c>
      <c r="I17" s="16">
        <v>516</v>
      </c>
      <c r="J17" s="16">
        <v>525</v>
      </c>
      <c r="K17" s="19">
        <f t="shared" si="13"/>
        <v>519.75</v>
      </c>
      <c r="L17" s="16">
        <v>518</v>
      </c>
      <c r="M17" s="16">
        <v>516</v>
      </c>
      <c r="N17" s="16">
        <v>518</v>
      </c>
      <c r="O17" s="16">
        <v>520</v>
      </c>
      <c r="P17" s="16">
        <v>518</v>
      </c>
      <c r="Q17" s="16">
        <v>520</v>
      </c>
      <c r="R17" s="15">
        <v>517</v>
      </c>
      <c r="S17" s="15">
        <v>517</v>
      </c>
      <c r="T17" s="15">
        <v>526</v>
      </c>
      <c r="U17" s="15">
        <v>520</v>
      </c>
      <c r="V17" s="15">
        <v>516</v>
      </c>
      <c r="W17" s="15">
        <v>528</v>
      </c>
      <c r="X17" s="20">
        <f t="shared" si="14"/>
        <v>512.82</v>
      </c>
      <c r="Y17" s="20">
        <f t="shared" si="15"/>
        <v>510.84</v>
      </c>
      <c r="Z17" s="20">
        <f t="shared" si="16"/>
        <v>512.82</v>
      </c>
      <c r="AA17" s="20">
        <f t="shared" si="17"/>
        <v>514.8</v>
      </c>
      <c r="AB17" s="20">
        <f t="shared" si="18"/>
        <v>512.82</v>
      </c>
      <c r="AC17" s="20">
        <f t="shared" si="19"/>
        <v>514.8</v>
      </c>
      <c r="AD17" s="20">
        <f t="shared" si="20"/>
        <v>511.83</v>
      </c>
      <c r="AE17" s="20">
        <f t="shared" si="21"/>
        <v>511.83</v>
      </c>
      <c r="AF17" s="20">
        <f t="shared" si="22"/>
        <v>520.74</v>
      </c>
      <c r="AG17" s="20">
        <f t="shared" si="23"/>
        <v>514.8</v>
      </c>
      <c r="AH17" s="20">
        <f t="shared" si="24"/>
        <v>510.84</v>
      </c>
      <c r="AI17" s="20">
        <f t="shared" si="25"/>
        <v>522.72</v>
      </c>
    </row>
    <row r="18" spans="1:35">
      <c r="A18" s="1">
        <v>8</v>
      </c>
      <c r="B18" s="15">
        <v>516</v>
      </c>
      <c r="C18" s="15">
        <v>529</v>
      </c>
      <c r="D18" s="15">
        <v>516</v>
      </c>
      <c r="E18" s="16">
        <v>517</v>
      </c>
      <c r="F18" s="16">
        <v>523</v>
      </c>
      <c r="G18" s="16">
        <v>517</v>
      </c>
      <c r="H18" s="16">
        <v>527</v>
      </c>
      <c r="I18" s="16">
        <v>520</v>
      </c>
      <c r="J18" s="16">
        <v>522</v>
      </c>
      <c r="K18" s="19">
        <f t="shared" si="13"/>
        <v>516.78</v>
      </c>
      <c r="L18" s="16">
        <v>518</v>
      </c>
      <c r="M18" s="16">
        <v>515</v>
      </c>
      <c r="N18" s="16">
        <v>518</v>
      </c>
      <c r="O18" s="16">
        <v>515</v>
      </c>
      <c r="P18" s="16">
        <v>517</v>
      </c>
      <c r="Q18" s="16">
        <v>517</v>
      </c>
      <c r="R18" s="15">
        <v>515</v>
      </c>
      <c r="S18" s="15">
        <v>515</v>
      </c>
      <c r="T18" s="15">
        <v>518</v>
      </c>
      <c r="U18" s="15">
        <v>523</v>
      </c>
      <c r="V18" s="15">
        <v>524</v>
      </c>
      <c r="W18" s="15">
        <v>512</v>
      </c>
      <c r="X18" s="20">
        <f t="shared" si="14"/>
        <v>512.82</v>
      </c>
      <c r="Y18" s="20">
        <f t="shared" si="15"/>
        <v>509.85</v>
      </c>
      <c r="Z18" s="20">
        <f t="shared" si="16"/>
        <v>512.82</v>
      </c>
      <c r="AA18" s="20">
        <f t="shared" si="17"/>
        <v>509.85</v>
      </c>
      <c r="AB18" s="20">
        <f t="shared" si="18"/>
        <v>511.83</v>
      </c>
      <c r="AC18" s="20">
        <f t="shared" si="19"/>
        <v>511.83</v>
      </c>
      <c r="AD18" s="20">
        <f t="shared" si="20"/>
        <v>509.85</v>
      </c>
      <c r="AE18" s="20">
        <f t="shared" si="21"/>
        <v>509.85</v>
      </c>
      <c r="AF18" s="20">
        <f t="shared" si="22"/>
        <v>512.82</v>
      </c>
      <c r="AG18" s="20">
        <f t="shared" si="23"/>
        <v>517.77</v>
      </c>
      <c r="AH18" s="20">
        <f t="shared" si="24"/>
        <v>518.76</v>
      </c>
      <c r="AI18" s="20">
        <f t="shared" si="25"/>
        <v>506.88</v>
      </c>
    </row>
    <row r="19" spans="1:35">
      <c r="A19" s="1">
        <v>9</v>
      </c>
      <c r="B19" s="15">
        <v>519</v>
      </c>
      <c r="C19" s="15">
        <v>516</v>
      </c>
      <c r="D19" s="15">
        <v>523</v>
      </c>
      <c r="E19" s="16">
        <v>526</v>
      </c>
      <c r="F19" s="16">
        <v>524</v>
      </c>
      <c r="G19" s="16">
        <v>523</v>
      </c>
      <c r="H19" s="16">
        <v>515</v>
      </c>
      <c r="I19" s="16">
        <v>515</v>
      </c>
      <c r="J19" s="16">
        <v>518</v>
      </c>
      <c r="K19" s="19">
        <f t="shared" si="13"/>
        <v>512.82</v>
      </c>
      <c r="L19" s="16">
        <v>523</v>
      </c>
      <c r="M19" s="16">
        <v>519</v>
      </c>
      <c r="N19" s="16">
        <v>520</v>
      </c>
      <c r="O19" s="16">
        <v>521</v>
      </c>
      <c r="P19" s="16">
        <v>517</v>
      </c>
      <c r="Q19" s="16">
        <v>514</v>
      </c>
      <c r="R19" s="15">
        <v>520</v>
      </c>
      <c r="S19" s="15">
        <v>520</v>
      </c>
      <c r="T19" s="15">
        <v>521</v>
      </c>
      <c r="U19" s="15">
        <v>521</v>
      </c>
      <c r="V19" s="15">
        <v>525</v>
      </c>
      <c r="W19" s="15">
        <v>516</v>
      </c>
      <c r="X19" s="20">
        <f t="shared" si="14"/>
        <v>517.77</v>
      </c>
      <c r="Y19" s="20">
        <f t="shared" si="15"/>
        <v>513.81</v>
      </c>
      <c r="Z19" s="20">
        <f t="shared" si="16"/>
        <v>514.8</v>
      </c>
      <c r="AA19" s="20">
        <f t="shared" si="17"/>
        <v>515.79</v>
      </c>
      <c r="AB19" s="20">
        <f t="shared" si="18"/>
        <v>511.83</v>
      </c>
      <c r="AC19" s="20">
        <f t="shared" si="19"/>
        <v>508.86</v>
      </c>
      <c r="AD19" s="20">
        <f t="shared" si="20"/>
        <v>514.8</v>
      </c>
      <c r="AE19" s="20">
        <f t="shared" si="21"/>
        <v>514.8</v>
      </c>
      <c r="AF19" s="20">
        <f t="shared" si="22"/>
        <v>515.79</v>
      </c>
      <c r="AG19" s="20">
        <f t="shared" si="23"/>
        <v>515.79</v>
      </c>
      <c r="AH19" s="20">
        <f t="shared" si="24"/>
        <v>519.75</v>
      </c>
      <c r="AI19" s="20">
        <f t="shared" si="25"/>
        <v>510.84</v>
      </c>
    </row>
    <row r="20" spans="1:35">
      <c r="A20" s="1">
        <v>10</v>
      </c>
      <c r="B20" s="15">
        <v>515</v>
      </c>
      <c r="C20" s="15">
        <v>517</v>
      </c>
      <c r="D20" s="15">
        <v>516</v>
      </c>
      <c r="E20" s="16">
        <v>519</v>
      </c>
      <c r="F20" s="16">
        <v>518</v>
      </c>
      <c r="G20" s="16">
        <v>527</v>
      </c>
      <c r="H20" s="16">
        <v>520</v>
      </c>
      <c r="I20" s="16">
        <v>514</v>
      </c>
      <c r="J20" s="16">
        <v>527</v>
      </c>
      <c r="K20" s="19">
        <f t="shared" si="13"/>
        <v>521.73</v>
      </c>
      <c r="L20" s="16">
        <v>521</v>
      </c>
      <c r="M20" s="16">
        <v>514</v>
      </c>
      <c r="N20" s="16">
        <v>516</v>
      </c>
      <c r="O20" s="16">
        <v>515</v>
      </c>
      <c r="P20" s="16">
        <v>515</v>
      </c>
      <c r="Q20" s="16">
        <v>514</v>
      </c>
      <c r="R20" s="15">
        <v>526</v>
      </c>
      <c r="S20" s="15">
        <v>526</v>
      </c>
      <c r="T20" s="15">
        <v>517</v>
      </c>
      <c r="U20" s="15">
        <v>518</v>
      </c>
      <c r="V20" s="15">
        <v>523</v>
      </c>
      <c r="W20" s="15">
        <v>518</v>
      </c>
      <c r="X20" s="20">
        <f t="shared" si="14"/>
        <v>515.79</v>
      </c>
      <c r="Y20" s="20">
        <f t="shared" si="15"/>
        <v>508.86</v>
      </c>
      <c r="Z20" s="20">
        <f t="shared" si="16"/>
        <v>510.84</v>
      </c>
      <c r="AA20" s="20">
        <f t="shared" si="17"/>
        <v>509.85</v>
      </c>
      <c r="AB20" s="20">
        <f t="shared" si="18"/>
        <v>509.85</v>
      </c>
      <c r="AC20" s="20">
        <f t="shared" si="19"/>
        <v>508.86</v>
      </c>
      <c r="AD20" s="20">
        <f t="shared" si="20"/>
        <v>520.74</v>
      </c>
      <c r="AE20" s="20">
        <f t="shared" si="21"/>
        <v>520.74</v>
      </c>
      <c r="AF20" s="20">
        <f t="shared" si="22"/>
        <v>511.83</v>
      </c>
      <c r="AG20" s="20">
        <f t="shared" si="23"/>
        <v>512.82</v>
      </c>
      <c r="AH20" s="20">
        <f t="shared" si="24"/>
        <v>517.77</v>
      </c>
      <c r="AI20" s="20">
        <f t="shared" si="25"/>
        <v>512.82</v>
      </c>
    </row>
    <row r="21" spans="1:35">
      <c r="A21" s="1">
        <v>11</v>
      </c>
      <c r="B21" s="15">
        <v>517</v>
      </c>
      <c r="C21" s="15">
        <v>526</v>
      </c>
      <c r="D21" s="15">
        <v>523</v>
      </c>
      <c r="E21" s="16">
        <v>523</v>
      </c>
      <c r="F21" s="16">
        <v>524</v>
      </c>
      <c r="G21" s="16">
        <v>524</v>
      </c>
      <c r="H21" s="16">
        <v>519</v>
      </c>
      <c r="I21" s="16">
        <v>516</v>
      </c>
      <c r="J21" s="16">
        <v>516</v>
      </c>
      <c r="K21" s="19">
        <f t="shared" si="13"/>
        <v>510.84</v>
      </c>
      <c r="L21" s="16">
        <v>516</v>
      </c>
      <c r="M21" s="16">
        <v>519</v>
      </c>
      <c r="N21" s="16">
        <v>514</v>
      </c>
      <c r="O21" s="16">
        <v>517</v>
      </c>
      <c r="P21" s="16">
        <v>515</v>
      </c>
      <c r="Q21" s="16">
        <v>518</v>
      </c>
      <c r="R21" s="15">
        <v>518</v>
      </c>
      <c r="S21" s="15">
        <v>518</v>
      </c>
      <c r="T21" s="15">
        <v>518</v>
      </c>
      <c r="U21" s="15">
        <v>526</v>
      </c>
      <c r="V21" s="15">
        <v>522</v>
      </c>
      <c r="W21" s="15">
        <v>519</v>
      </c>
      <c r="X21" s="20">
        <f t="shared" si="14"/>
        <v>510.84</v>
      </c>
      <c r="Y21" s="20">
        <f t="shared" si="15"/>
        <v>513.81</v>
      </c>
      <c r="Z21" s="20">
        <f t="shared" si="16"/>
        <v>508.86</v>
      </c>
      <c r="AA21" s="20">
        <f t="shared" si="17"/>
        <v>511.83</v>
      </c>
      <c r="AB21" s="20">
        <f t="shared" si="18"/>
        <v>509.85</v>
      </c>
      <c r="AC21" s="20">
        <f t="shared" si="19"/>
        <v>512.82</v>
      </c>
      <c r="AD21" s="20">
        <f t="shared" si="20"/>
        <v>512.82</v>
      </c>
      <c r="AE21" s="20">
        <f t="shared" si="21"/>
        <v>512.82</v>
      </c>
      <c r="AF21" s="20">
        <f t="shared" si="22"/>
        <v>512.82</v>
      </c>
      <c r="AG21" s="20">
        <f t="shared" si="23"/>
        <v>520.74</v>
      </c>
      <c r="AH21" s="20">
        <f t="shared" si="24"/>
        <v>516.78</v>
      </c>
      <c r="AI21" s="20">
        <f t="shared" si="25"/>
        <v>513.81</v>
      </c>
    </row>
    <row r="22" spans="1:35">
      <c r="A22" s="1">
        <v>12</v>
      </c>
      <c r="B22" s="15">
        <v>520</v>
      </c>
      <c r="C22" s="15">
        <v>519</v>
      </c>
      <c r="D22" s="15">
        <v>525</v>
      </c>
      <c r="E22" s="16">
        <v>526</v>
      </c>
      <c r="F22" s="16">
        <v>524</v>
      </c>
      <c r="G22" s="16">
        <v>523</v>
      </c>
      <c r="H22" s="16">
        <v>517</v>
      </c>
      <c r="I22" s="16">
        <v>527</v>
      </c>
      <c r="J22" s="16">
        <v>518</v>
      </c>
      <c r="K22" s="19">
        <f t="shared" si="13"/>
        <v>512.82</v>
      </c>
      <c r="L22" s="16">
        <v>522</v>
      </c>
      <c r="M22" s="16">
        <v>523</v>
      </c>
      <c r="N22" s="16">
        <v>515</v>
      </c>
      <c r="O22" s="16">
        <v>517</v>
      </c>
      <c r="P22" s="16">
        <v>515</v>
      </c>
      <c r="Q22" s="16">
        <v>516</v>
      </c>
      <c r="R22" s="15">
        <v>515</v>
      </c>
      <c r="S22" s="15">
        <v>521</v>
      </c>
      <c r="T22" s="15">
        <v>519</v>
      </c>
      <c r="U22" s="15">
        <v>520</v>
      </c>
      <c r="V22" s="15">
        <v>518</v>
      </c>
      <c r="W22" s="15">
        <v>518</v>
      </c>
      <c r="X22" s="20">
        <f t="shared" si="14"/>
        <v>516.78</v>
      </c>
      <c r="Y22" s="20">
        <f t="shared" si="15"/>
        <v>517.77</v>
      </c>
      <c r="Z22" s="20">
        <f t="shared" si="16"/>
        <v>509.85</v>
      </c>
      <c r="AA22" s="20">
        <f t="shared" si="17"/>
        <v>511.83</v>
      </c>
      <c r="AB22" s="20">
        <f t="shared" si="18"/>
        <v>509.85</v>
      </c>
      <c r="AC22" s="20">
        <f t="shared" si="19"/>
        <v>510.84</v>
      </c>
      <c r="AD22" s="20">
        <f t="shared" si="20"/>
        <v>509.85</v>
      </c>
      <c r="AE22" s="20">
        <f t="shared" si="21"/>
        <v>515.79</v>
      </c>
      <c r="AF22" s="20">
        <f t="shared" si="22"/>
        <v>513.81</v>
      </c>
      <c r="AG22" s="20">
        <f t="shared" si="23"/>
        <v>514.8</v>
      </c>
      <c r="AH22" s="20">
        <f t="shared" si="24"/>
        <v>512.82</v>
      </c>
      <c r="AI22" s="20">
        <f t="shared" si="25"/>
        <v>512.82</v>
      </c>
    </row>
    <row r="23" spans="1:35">
      <c r="A23" s="1">
        <v>13</v>
      </c>
      <c r="B23" s="15">
        <v>515</v>
      </c>
      <c r="C23" s="15">
        <v>523</v>
      </c>
      <c r="D23" s="15">
        <v>520</v>
      </c>
      <c r="E23" s="16">
        <v>523</v>
      </c>
      <c r="F23" s="16">
        <v>515</v>
      </c>
      <c r="G23" s="16">
        <v>516</v>
      </c>
      <c r="H23" s="16">
        <v>523</v>
      </c>
      <c r="I23" s="16">
        <v>524</v>
      </c>
      <c r="J23" s="16">
        <v>516</v>
      </c>
      <c r="K23" s="19">
        <f t="shared" si="13"/>
        <v>510.84</v>
      </c>
      <c r="L23" s="16">
        <v>516</v>
      </c>
      <c r="M23" s="16">
        <v>520</v>
      </c>
      <c r="N23" s="16">
        <v>517</v>
      </c>
      <c r="O23" s="16">
        <v>518</v>
      </c>
      <c r="P23" s="16">
        <v>515</v>
      </c>
      <c r="Q23" s="16">
        <v>517</v>
      </c>
      <c r="R23" s="15">
        <v>517</v>
      </c>
      <c r="S23" s="15">
        <v>517</v>
      </c>
      <c r="T23" s="15">
        <v>518</v>
      </c>
      <c r="U23" s="15">
        <v>520</v>
      </c>
      <c r="V23" s="15">
        <v>522</v>
      </c>
      <c r="W23" s="15">
        <v>516</v>
      </c>
      <c r="X23" s="20">
        <f t="shared" si="14"/>
        <v>510.84</v>
      </c>
      <c r="Y23" s="20">
        <f t="shared" si="15"/>
        <v>514.8</v>
      </c>
      <c r="Z23" s="20">
        <f t="shared" si="16"/>
        <v>511.83</v>
      </c>
      <c r="AA23" s="20">
        <f t="shared" si="17"/>
        <v>512.82</v>
      </c>
      <c r="AB23" s="20">
        <f t="shared" si="18"/>
        <v>509.85</v>
      </c>
      <c r="AC23" s="20">
        <f t="shared" si="19"/>
        <v>511.83</v>
      </c>
      <c r="AD23" s="20">
        <f t="shared" si="20"/>
        <v>511.83</v>
      </c>
      <c r="AE23" s="20">
        <f t="shared" si="21"/>
        <v>511.83</v>
      </c>
      <c r="AF23" s="20">
        <f t="shared" si="22"/>
        <v>512.82</v>
      </c>
      <c r="AG23" s="20">
        <f t="shared" si="23"/>
        <v>514.8</v>
      </c>
      <c r="AH23" s="20">
        <f t="shared" si="24"/>
        <v>516.78</v>
      </c>
      <c r="AI23" s="20">
        <f t="shared" si="25"/>
        <v>510.84</v>
      </c>
    </row>
    <row r="24" spans="1:35">
      <c r="A24" s="1">
        <v>14</v>
      </c>
      <c r="B24" s="15">
        <v>517</v>
      </c>
      <c r="C24" s="15">
        <v>526</v>
      </c>
      <c r="D24" s="15">
        <v>522</v>
      </c>
      <c r="E24" s="16">
        <v>518</v>
      </c>
      <c r="F24" s="16">
        <v>522</v>
      </c>
      <c r="G24" s="16">
        <v>524</v>
      </c>
      <c r="H24" s="16">
        <v>527</v>
      </c>
      <c r="I24" s="16">
        <v>525</v>
      </c>
      <c r="J24" s="16">
        <v>524</v>
      </c>
      <c r="K24" s="19">
        <f t="shared" si="13"/>
        <v>518.76</v>
      </c>
      <c r="L24" s="16">
        <v>519</v>
      </c>
      <c r="M24" s="16">
        <v>518</v>
      </c>
      <c r="N24" s="16">
        <v>515</v>
      </c>
      <c r="O24" s="16">
        <v>518</v>
      </c>
      <c r="P24" s="16">
        <v>517</v>
      </c>
      <c r="Q24" s="16">
        <v>515</v>
      </c>
      <c r="R24" s="15">
        <v>514</v>
      </c>
      <c r="S24" s="15">
        <v>518</v>
      </c>
      <c r="T24" s="15">
        <v>516</v>
      </c>
      <c r="U24" s="15">
        <v>517</v>
      </c>
      <c r="V24" s="15">
        <v>524</v>
      </c>
      <c r="W24" s="15">
        <v>523</v>
      </c>
      <c r="X24" s="20">
        <f t="shared" si="14"/>
        <v>513.81</v>
      </c>
      <c r="Y24" s="20">
        <f t="shared" si="15"/>
        <v>512.82</v>
      </c>
      <c r="Z24" s="20">
        <f t="shared" si="16"/>
        <v>509.85</v>
      </c>
      <c r="AA24" s="20">
        <f t="shared" si="17"/>
        <v>512.82</v>
      </c>
      <c r="AB24" s="20">
        <f t="shared" si="18"/>
        <v>511.83</v>
      </c>
      <c r="AC24" s="20">
        <f t="shared" si="19"/>
        <v>509.85</v>
      </c>
      <c r="AD24" s="20">
        <f t="shared" si="20"/>
        <v>508.86</v>
      </c>
      <c r="AE24" s="20">
        <f t="shared" si="21"/>
        <v>512.82</v>
      </c>
      <c r="AF24" s="20">
        <f t="shared" si="22"/>
        <v>510.84</v>
      </c>
      <c r="AG24" s="20">
        <f t="shared" si="23"/>
        <v>511.83</v>
      </c>
      <c r="AH24" s="20">
        <f t="shared" si="24"/>
        <v>518.76</v>
      </c>
      <c r="AI24" s="20">
        <f t="shared" si="25"/>
        <v>517.77</v>
      </c>
    </row>
    <row r="25" spans="1:35">
      <c r="A25" s="1">
        <v>15</v>
      </c>
      <c r="B25" s="15">
        <v>527</v>
      </c>
      <c r="C25" s="15">
        <v>523</v>
      </c>
      <c r="D25" s="15">
        <v>526</v>
      </c>
      <c r="E25" s="16">
        <v>529</v>
      </c>
      <c r="F25" s="16">
        <v>530</v>
      </c>
      <c r="G25" s="16">
        <v>522</v>
      </c>
      <c r="H25" s="16">
        <v>518</v>
      </c>
      <c r="I25" s="16">
        <v>518</v>
      </c>
      <c r="J25" s="16">
        <v>515</v>
      </c>
      <c r="K25" s="19">
        <f t="shared" si="13"/>
        <v>509.85</v>
      </c>
      <c r="L25" s="16">
        <v>524</v>
      </c>
      <c r="M25" s="16">
        <v>519</v>
      </c>
      <c r="N25" s="16">
        <v>515</v>
      </c>
      <c r="O25" s="16">
        <v>517</v>
      </c>
      <c r="P25" s="16">
        <v>515</v>
      </c>
      <c r="Q25" s="16">
        <v>518</v>
      </c>
      <c r="R25" s="15">
        <v>519</v>
      </c>
      <c r="S25" s="15">
        <v>519</v>
      </c>
      <c r="T25" s="15">
        <v>523</v>
      </c>
      <c r="U25" s="15">
        <v>522</v>
      </c>
      <c r="V25" s="15">
        <v>516</v>
      </c>
      <c r="W25" s="15">
        <v>520</v>
      </c>
      <c r="X25" s="20">
        <f t="shared" si="14"/>
        <v>518.76</v>
      </c>
      <c r="Y25" s="20">
        <f t="shared" si="15"/>
        <v>513.81</v>
      </c>
      <c r="Z25" s="20">
        <f t="shared" si="16"/>
        <v>509.85</v>
      </c>
      <c r="AA25" s="20">
        <f t="shared" si="17"/>
        <v>511.83</v>
      </c>
      <c r="AB25" s="20">
        <f t="shared" si="18"/>
        <v>509.85</v>
      </c>
      <c r="AC25" s="20">
        <f t="shared" si="19"/>
        <v>512.82</v>
      </c>
      <c r="AD25" s="20">
        <f t="shared" si="20"/>
        <v>513.81</v>
      </c>
      <c r="AE25" s="20">
        <f t="shared" si="21"/>
        <v>513.81</v>
      </c>
      <c r="AF25" s="20">
        <f t="shared" si="22"/>
        <v>517.77</v>
      </c>
      <c r="AG25" s="20">
        <f t="shared" si="23"/>
        <v>516.78</v>
      </c>
      <c r="AH25" s="20">
        <f t="shared" si="24"/>
        <v>510.84</v>
      </c>
      <c r="AI25" s="20">
        <f t="shared" si="25"/>
        <v>514.8</v>
      </c>
    </row>
    <row r="26" spans="1:35">
      <c r="A26" s="1">
        <v>16</v>
      </c>
      <c r="B26" s="15">
        <v>528</v>
      </c>
      <c r="C26" s="15">
        <v>518</v>
      </c>
      <c r="D26" s="15">
        <v>523</v>
      </c>
      <c r="E26" s="16">
        <v>516</v>
      </c>
      <c r="F26" s="16">
        <v>526</v>
      </c>
      <c r="G26" s="16">
        <v>515</v>
      </c>
      <c r="H26" s="16">
        <v>525</v>
      </c>
      <c r="I26" s="16">
        <v>529</v>
      </c>
      <c r="J26" s="16">
        <v>512</v>
      </c>
      <c r="K26" s="19">
        <f t="shared" si="13"/>
        <v>506.88</v>
      </c>
      <c r="L26" s="16">
        <v>514</v>
      </c>
      <c r="M26" s="16">
        <v>519</v>
      </c>
      <c r="N26" s="16">
        <v>515</v>
      </c>
      <c r="O26" s="16">
        <v>517</v>
      </c>
      <c r="P26" s="16">
        <v>514</v>
      </c>
      <c r="Q26" s="16">
        <v>517</v>
      </c>
      <c r="R26" s="15">
        <v>518</v>
      </c>
      <c r="S26" s="15">
        <v>518</v>
      </c>
      <c r="T26" s="15">
        <v>518</v>
      </c>
      <c r="U26" s="15">
        <v>521</v>
      </c>
      <c r="V26" s="15">
        <v>523</v>
      </c>
      <c r="W26" s="15">
        <v>517</v>
      </c>
      <c r="X26" s="20">
        <f t="shared" si="14"/>
        <v>508.86</v>
      </c>
      <c r="Y26" s="20">
        <f t="shared" si="15"/>
        <v>513.81</v>
      </c>
      <c r="Z26" s="20">
        <f t="shared" si="16"/>
        <v>509.85</v>
      </c>
      <c r="AA26" s="20">
        <f t="shared" si="17"/>
        <v>511.83</v>
      </c>
      <c r="AB26" s="20">
        <f t="shared" si="18"/>
        <v>508.86</v>
      </c>
      <c r="AC26" s="20">
        <f t="shared" si="19"/>
        <v>511.83</v>
      </c>
      <c r="AD26" s="20">
        <f t="shared" si="20"/>
        <v>512.82</v>
      </c>
      <c r="AE26" s="20">
        <f t="shared" si="21"/>
        <v>512.82</v>
      </c>
      <c r="AF26" s="20">
        <f t="shared" si="22"/>
        <v>512.82</v>
      </c>
      <c r="AG26" s="20">
        <f t="shared" si="23"/>
        <v>515.79</v>
      </c>
      <c r="AH26" s="20">
        <f t="shared" si="24"/>
        <v>517.77</v>
      </c>
      <c r="AI26" s="20">
        <f t="shared" si="25"/>
        <v>511.83</v>
      </c>
    </row>
    <row r="27" spans="1:35">
      <c r="A27" s="1">
        <v>17</v>
      </c>
      <c r="B27" s="15">
        <v>526</v>
      </c>
      <c r="C27" s="15">
        <v>529</v>
      </c>
      <c r="D27" s="15">
        <v>518</v>
      </c>
      <c r="E27" s="16">
        <v>518</v>
      </c>
      <c r="F27" s="16">
        <v>514</v>
      </c>
      <c r="G27" s="16">
        <v>522</v>
      </c>
      <c r="H27" s="16">
        <v>521</v>
      </c>
      <c r="I27" s="16">
        <v>523</v>
      </c>
      <c r="J27" s="16">
        <v>525</v>
      </c>
      <c r="K27" s="19">
        <f t="shared" si="13"/>
        <v>519.75</v>
      </c>
      <c r="L27" s="16">
        <v>518</v>
      </c>
      <c r="M27" s="16">
        <v>515</v>
      </c>
      <c r="N27" s="16">
        <v>515</v>
      </c>
      <c r="O27" s="16">
        <v>515</v>
      </c>
      <c r="P27" s="16">
        <v>516</v>
      </c>
      <c r="Q27" s="16">
        <v>519</v>
      </c>
      <c r="R27" s="15">
        <v>516</v>
      </c>
      <c r="S27" s="15">
        <v>516</v>
      </c>
      <c r="T27" s="15">
        <v>517</v>
      </c>
      <c r="U27" s="15">
        <v>522</v>
      </c>
      <c r="V27" s="15">
        <v>529</v>
      </c>
      <c r="W27" s="15">
        <v>526</v>
      </c>
      <c r="X27" s="20">
        <f t="shared" si="14"/>
        <v>512.82</v>
      </c>
      <c r="Y27" s="20">
        <f t="shared" si="15"/>
        <v>509.85</v>
      </c>
      <c r="Z27" s="20">
        <f t="shared" si="16"/>
        <v>509.85</v>
      </c>
      <c r="AA27" s="20">
        <f t="shared" si="17"/>
        <v>509.85</v>
      </c>
      <c r="AB27" s="20">
        <f t="shared" si="18"/>
        <v>510.84</v>
      </c>
      <c r="AC27" s="20">
        <f t="shared" si="19"/>
        <v>513.81</v>
      </c>
      <c r="AD27" s="20">
        <f t="shared" si="20"/>
        <v>510.84</v>
      </c>
      <c r="AE27" s="20">
        <f t="shared" si="21"/>
        <v>510.84</v>
      </c>
      <c r="AF27" s="20">
        <f t="shared" si="22"/>
        <v>511.83</v>
      </c>
      <c r="AG27" s="20">
        <f t="shared" si="23"/>
        <v>516.78</v>
      </c>
      <c r="AH27" s="20">
        <f t="shared" si="24"/>
        <v>523.71</v>
      </c>
      <c r="AI27" s="20">
        <f t="shared" si="25"/>
        <v>520.74</v>
      </c>
    </row>
    <row r="28" spans="1:35">
      <c r="A28" s="1">
        <v>18</v>
      </c>
      <c r="B28" s="15">
        <v>532</v>
      </c>
      <c r="C28" s="15">
        <v>516</v>
      </c>
      <c r="D28" s="15">
        <v>519</v>
      </c>
      <c r="E28" s="16">
        <v>517</v>
      </c>
      <c r="F28" s="16">
        <v>517</v>
      </c>
      <c r="G28" s="16">
        <v>529</v>
      </c>
      <c r="H28" s="16">
        <v>516</v>
      </c>
      <c r="I28" s="16">
        <v>517</v>
      </c>
      <c r="J28" s="16">
        <v>523</v>
      </c>
      <c r="K28" s="19">
        <f t="shared" si="13"/>
        <v>517.77</v>
      </c>
      <c r="L28" s="16">
        <v>514</v>
      </c>
      <c r="M28" s="16">
        <v>514</v>
      </c>
      <c r="N28" s="16">
        <v>517</v>
      </c>
      <c r="O28" s="16">
        <v>521</v>
      </c>
      <c r="P28" s="16">
        <v>520</v>
      </c>
      <c r="Q28" s="16">
        <v>516</v>
      </c>
      <c r="R28" s="15">
        <v>523</v>
      </c>
      <c r="S28" s="15">
        <v>523</v>
      </c>
      <c r="T28" s="15">
        <v>520</v>
      </c>
      <c r="U28" s="15">
        <v>523</v>
      </c>
      <c r="V28" s="15">
        <v>524</v>
      </c>
      <c r="W28" s="15">
        <v>524</v>
      </c>
      <c r="X28" s="20">
        <f t="shared" si="14"/>
        <v>508.86</v>
      </c>
      <c r="Y28" s="20">
        <f t="shared" si="15"/>
        <v>508.86</v>
      </c>
      <c r="Z28" s="20">
        <f t="shared" si="16"/>
        <v>511.83</v>
      </c>
      <c r="AA28" s="20">
        <f t="shared" si="17"/>
        <v>515.79</v>
      </c>
      <c r="AB28" s="20">
        <f t="shared" si="18"/>
        <v>514.8</v>
      </c>
      <c r="AC28" s="20">
        <f t="shared" si="19"/>
        <v>510.84</v>
      </c>
      <c r="AD28" s="20">
        <f t="shared" si="20"/>
        <v>517.77</v>
      </c>
      <c r="AE28" s="20">
        <f t="shared" si="21"/>
        <v>517.77</v>
      </c>
      <c r="AF28" s="20">
        <f t="shared" si="22"/>
        <v>514.8</v>
      </c>
      <c r="AG28" s="20">
        <f t="shared" si="23"/>
        <v>517.77</v>
      </c>
      <c r="AH28" s="20">
        <f t="shared" si="24"/>
        <v>518.76</v>
      </c>
      <c r="AI28" s="20">
        <f t="shared" si="25"/>
        <v>518.76</v>
      </c>
    </row>
    <row r="29" spans="1:35">
      <c r="A29" s="1">
        <v>19</v>
      </c>
      <c r="B29" s="15">
        <v>528</v>
      </c>
      <c r="C29" s="15">
        <v>518</v>
      </c>
      <c r="D29" s="15">
        <v>516</v>
      </c>
      <c r="E29" s="16">
        <v>523</v>
      </c>
      <c r="F29" s="16">
        <v>523</v>
      </c>
      <c r="G29" s="16">
        <v>525</v>
      </c>
      <c r="H29" s="16">
        <v>515</v>
      </c>
      <c r="I29" s="16">
        <v>527</v>
      </c>
      <c r="J29" s="16">
        <v>526</v>
      </c>
      <c r="K29" s="19">
        <f t="shared" si="13"/>
        <v>520.74</v>
      </c>
      <c r="L29" s="16">
        <v>516</v>
      </c>
      <c r="M29" s="16">
        <v>517</v>
      </c>
      <c r="N29" s="16">
        <v>517</v>
      </c>
      <c r="O29" s="16">
        <v>515</v>
      </c>
      <c r="P29" s="16">
        <v>518</v>
      </c>
      <c r="Q29" s="16">
        <v>522</v>
      </c>
      <c r="R29" s="15">
        <v>518</v>
      </c>
      <c r="S29" s="15">
        <v>518</v>
      </c>
      <c r="T29" s="15">
        <v>524</v>
      </c>
      <c r="U29" s="15">
        <v>520</v>
      </c>
      <c r="V29" s="15">
        <v>516</v>
      </c>
      <c r="W29" s="15">
        <v>519</v>
      </c>
      <c r="X29" s="20">
        <f t="shared" si="14"/>
        <v>510.84</v>
      </c>
      <c r="Y29" s="20">
        <f t="shared" si="15"/>
        <v>511.83</v>
      </c>
      <c r="Z29" s="20">
        <f t="shared" si="16"/>
        <v>511.83</v>
      </c>
      <c r="AA29" s="20">
        <f t="shared" si="17"/>
        <v>509.85</v>
      </c>
      <c r="AB29" s="20">
        <f t="shared" si="18"/>
        <v>512.82</v>
      </c>
      <c r="AC29" s="20">
        <f t="shared" si="19"/>
        <v>516.78</v>
      </c>
      <c r="AD29" s="20">
        <f t="shared" si="20"/>
        <v>512.82</v>
      </c>
      <c r="AE29" s="20">
        <f t="shared" si="21"/>
        <v>512.82</v>
      </c>
      <c r="AF29" s="20">
        <f t="shared" si="22"/>
        <v>518.76</v>
      </c>
      <c r="AG29" s="20">
        <f t="shared" si="23"/>
        <v>514.8</v>
      </c>
      <c r="AH29" s="20">
        <f t="shared" si="24"/>
        <v>510.84</v>
      </c>
      <c r="AI29" s="20">
        <f t="shared" si="25"/>
        <v>513.81</v>
      </c>
    </row>
    <row r="30" spans="1:35">
      <c r="A30" s="1">
        <v>20</v>
      </c>
      <c r="B30" s="15">
        <v>515</v>
      </c>
      <c r="C30" s="15">
        <v>517</v>
      </c>
      <c r="D30" s="15">
        <v>512</v>
      </c>
      <c r="E30" s="16">
        <v>516</v>
      </c>
      <c r="F30" s="16">
        <v>527</v>
      </c>
      <c r="G30" s="16">
        <v>514</v>
      </c>
      <c r="H30" s="16">
        <v>525</v>
      </c>
      <c r="I30" s="16">
        <v>528</v>
      </c>
      <c r="J30" s="16">
        <v>523</v>
      </c>
      <c r="K30" s="19">
        <f t="shared" si="13"/>
        <v>517.77</v>
      </c>
      <c r="L30" s="16">
        <v>519</v>
      </c>
      <c r="M30" s="16">
        <v>519</v>
      </c>
      <c r="N30" s="16">
        <v>518</v>
      </c>
      <c r="O30" s="16">
        <v>520</v>
      </c>
      <c r="P30" s="16">
        <v>518</v>
      </c>
      <c r="Q30" s="16">
        <v>516</v>
      </c>
      <c r="R30" s="15">
        <v>517</v>
      </c>
      <c r="S30" s="15">
        <v>517</v>
      </c>
      <c r="T30" s="15">
        <v>519</v>
      </c>
      <c r="U30" s="15">
        <v>513</v>
      </c>
      <c r="V30" s="15">
        <v>524</v>
      </c>
      <c r="W30" s="15">
        <v>516</v>
      </c>
      <c r="X30" s="20">
        <f t="shared" si="14"/>
        <v>513.81</v>
      </c>
      <c r="Y30" s="20">
        <f t="shared" si="15"/>
        <v>513.81</v>
      </c>
      <c r="Z30" s="20">
        <f t="shared" si="16"/>
        <v>512.82</v>
      </c>
      <c r="AA30" s="20">
        <f t="shared" si="17"/>
        <v>514.8</v>
      </c>
      <c r="AB30" s="20">
        <f t="shared" si="18"/>
        <v>512.82</v>
      </c>
      <c r="AC30" s="20">
        <f t="shared" si="19"/>
        <v>510.84</v>
      </c>
      <c r="AD30" s="20">
        <f t="shared" si="20"/>
        <v>511.83</v>
      </c>
      <c r="AE30" s="20">
        <f t="shared" si="21"/>
        <v>511.83</v>
      </c>
      <c r="AF30" s="20">
        <f t="shared" si="22"/>
        <v>513.81</v>
      </c>
      <c r="AG30" s="20">
        <f t="shared" si="23"/>
        <v>507.87</v>
      </c>
      <c r="AH30" s="20">
        <f t="shared" si="24"/>
        <v>518.76</v>
      </c>
      <c r="AI30" s="20">
        <f t="shared" si="25"/>
        <v>510.84</v>
      </c>
    </row>
    <row r="31" spans="1:35">
      <c r="A31" s="1">
        <v>21</v>
      </c>
      <c r="B31" s="15">
        <v>522</v>
      </c>
      <c r="C31" s="15">
        <v>523</v>
      </c>
      <c r="D31" s="15">
        <v>517</v>
      </c>
      <c r="E31" s="16">
        <v>514</v>
      </c>
      <c r="F31" s="16">
        <v>524</v>
      </c>
      <c r="G31" s="16">
        <v>516</v>
      </c>
      <c r="H31" s="16">
        <v>523</v>
      </c>
      <c r="I31" s="16">
        <v>526</v>
      </c>
      <c r="J31" s="16">
        <v>518</v>
      </c>
      <c r="K31" s="19">
        <f t="shared" si="13"/>
        <v>512.82</v>
      </c>
      <c r="L31" s="16">
        <v>518</v>
      </c>
      <c r="M31" s="16">
        <v>517</v>
      </c>
      <c r="N31" s="16">
        <v>516</v>
      </c>
      <c r="O31" s="16">
        <v>518</v>
      </c>
      <c r="P31" s="16">
        <v>520</v>
      </c>
      <c r="Q31" s="16">
        <v>517</v>
      </c>
      <c r="R31" s="15">
        <v>520</v>
      </c>
      <c r="S31" s="15">
        <v>520</v>
      </c>
      <c r="T31" s="15">
        <v>516</v>
      </c>
      <c r="U31" s="15">
        <v>527</v>
      </c>
      <c r="V31" s="15">
        <v>526</v>
      </c>
      <c r="W31" s="15">
        <v>525</v>
      </c>
      <c r="X31" s="20">
        <f t="shared" si="14"/>
        <v>512.82</v>
      </c>
      <c r="Y31" s="20">
        <f t="shared" si="15"/>
        <v>511.83</v>
      </c>
      <c r="Z31" s="20">
        <f t="shared" si="16"/>
        <v>510.84</v>
      </c>
      <c r="AA31" s="20">
        <f t="shared" si="17"/>
        <v>512.82</v>
      </c>
      <c r="AB31" s="20">
        <f t="shared" si="18"/>
        <v>514.8</v>
      </c>
      <c r="AC31" s="20">
        <f t="shared" si="19"/>
        <v>511.83</v>
      </c>
      <c r="AD31" s="20">
        <f t="shared" si="20"/>
        <v>514.8</v>
      </c>
      <c r="AE31" s="20">
        <f t="shared" si="21"/>
        <v>514.8</v>
      </c>
      <c r="AF31" s="20">
        <f t="shared" si="22"/>
        <v>510.84</v>
      </c>
      <c r="AG31" s="20">
        <f t="shared" si="23"/>
        <v>521.73</v>
      </c>
      <c r="AH31" s="20">
        <f t="shared" si="24"/>
        <v>520.74</v>
      </c>
      <c r="AI31" s="20">
        <f t="shared" si="25"/>
        <v>519.75</v>
      </c>
    </row>
    <row r="32" spans="1:35">
      <c r="A32" s="1">
        <v>22</v>
      </c>
      <c r="B32" s="15">
        <v>528</v>
      </c>
      <c r="C32" s="15">
        <v>516</v>
      </c>
      <c r="D32" s="15">
        <v>523</v>
      </c>
      <c r="E32" s="16">
        <v>528</v>
      </c>
      <c r="F32" s="16">
        <v>523</v>
      </c>
      <c r="G32" s="16">
        <v>523</v>
      </c>
      <c r="H32" s="16">
        <v>515</v>
      </c>
      <c r="I32" s="16">
        <v>532</v>
      </c>
      <c r="J32" s="16">
        <v>529</v>
      </c>
      <c r="K32" s="19">
        <f t="shared" si="13"/>
        <v>523.71</v>
      </c>
      <c r="L32" s="16">
        <v>517</v>
      </c>
      <c r="M32" s="16">
        <v>518</v>
      </c>
      <c r="N32" s="16">
        <v>520</v>
      </c>
      <c r="O32" s="16">
        <v>521</v>
      </c>
      <c r="P32" s="16">
        <v>514</v>
      </c>
      <c r="Q32" s="16">
        <v>517</v>
      </c>
      <c r="R32" s="15">
        <v>524</v>
      </c>
      <c r="S32" s="15">
        <v>524</v>
      </c>
      <c r="T32" s="15">
        <v>519</v>
      </c>
      <c r="U32" s="15">
        <v>516</v>
      </c>
      <c r="V32" s="15">
        <v>524</v>
      </c>
      <c r="W32" s="15">
        <v>516</v>
      </c>
      <c r="X32" s="20">
        <f t="shared" si="14"/>
        <v>511.83</v>
      </c>
      <c r="Y32" s="20">
        <f t="shared" si="15"/>
        <v>512.82</v>
      </c>
      <c r="Z32" s="20">
        <f t="shared" si="16"/>
        <v>514.8</v>
      </c>
      <c r="AA32" s="20">
        <f t="shared" si="17"/>
        <v>515.79</v>
      </c>
      <c r="AB32" s="20">
        <f t="shared" si="18"/>
        <v>508.86</v>
      </c>
      <c r="AC32" s="20">
        <f t="shared" si="19"/>
        <v>511.83</v>
      </c>
      <c r="AD32" s="20">
        <f t="shared" si="20"/>
        <v>518.76</v>
      </c>
      <c r="AE32" s="20">
        <f t="shared" si="21"/>
        <v>518.76</v>
      </c>
      <c r="AF32" s="20">
        <f t="shared" si="22"/>
        <v>513.81</v>
      </c>
      <c r="AG32" s="20">
        <f t="shared" si="23"/>
        <v>510.84</v>
      </c>
      <c r="AH32" s="20">
        <f t="shared" si="24"/>
        <v>518.76</v>
      </c>
      <c r="AI32" s="20">
        <f t="shared" si="25"/>
        <v>510.84</v>
      </c>
    </row>
    <row r="33" spans="1:35">
      <c r="A33" s="1">
        <v>23</v>
      </c>
      <c r="B33" s="15">
        <v>516</v>
      </c>
      <c r="C33" s="15">
        <v>514</v>
      </c>
      <c r="D33" s="15">
        <v>516</v>
      </c>
      <c r="E33" s="16">
        <v>518</v>
      </c>
      <c r="F33" s="16">
        <v>516</v>
      </c>
      <c r="G33" s="16">
        <v>527</v>
      </c>
      <c r="H33" s="16">
        <v>528</v>
      </c>
      <c r="I33" s="16">
        <v>528</v>
      </c>
      <c r="J33" s="16">
        <v>516</v>
      </c>
      <c r="K33" s="19">
        <f t="shared" si="13"/>
        <v>510.84</v>
      </c>
      <c r="L33" s="16">
        <v>520</v>
      </c>
      <c r="M33" s="16">
        <v>519</v>
      </c>
      <c r="N33" s="16">
        <v>519</v>
      </c>
      <c r="O33" s="16">
        <v>517</v>
      </c>
      <c r="P33" s="16">
        <v>515</v>
      </c>
      <c r="Q33" s="16">
        <v>514</v>
      </c>
      <c r="R33" s="15">
        <v>519</v>
      </c>
      <c r="S33" s="15">
        <v>519</v>
      </c>
      <c r="T33" s="15">
        <v>516</v>
      </c>
      <c r="U33" s="15">
        <v>520</v>
      </c>
      <c r="V33" s="15">
        <v>522</v>
      </c>
      <c r="W33" s="15">
        <v>523</v>
      </c>
      <c r="X33" s="20">
        <f t="shared" si="14"/>
        <v>514.8</v>
      </c>
      <c r="Y33" s="20">
        <f t="shared" si="15"/>
        <v>513.81</v>
      </c>
      <c r="Z33" s="20">
        <f t="shared" si="16"/>
        <v>513.81</v>
      </c>
      <c r="AA33" s="20">
        <f t="shared" si="17"/>
        <v>511.83</v>
      </c>
      <c r="AB33" s="20">
        <f t="shared" si="18"/>
        <v>509.85</v>
      </c>
      <c r="AC33" s="20">
        <f t="shared" si="19"/>
        <v>508.86</v>
      </c>
      <c r="AD33" s="20">
        <f t="shared" si="20"/>
        <v>513.81</v>
      </c>
      <c r="AE33" s="20">
        <f t="shared" si="21"/>
        <v>513.81</v>
      </c>
      <c r="AF33" s="20">
        <f t="shared" si="22"/>
        <v>510.84</v>
      </c>
      <c r="AG33" s="20">
        <f t="shared" si="23"/>
        <v>514.8</v>
      </c>
      <c r="AH33" s="20">
        <f t="shared" si="24"/>
        <v>516.78</v>
      </c>
      <c r="AI33" s="20">
        <f t="shared" si="25"/>
        <v>517.77</v>
      </c>
    </row>
    <row r="34" spans="1:35">
      <c r="A34" s="1">
        <v>24</v>
      </c>
      <c r="B34" s="15">
        <v>526</v>
      </c>
      <c r="C34" s="15">
        <v>522</v>
      </c>
      <c r="D34" s="15">
        <v>517</v>
      </c>
      <c r="E34" s="16">
        <v>526</v>
      </c>
      <c r="F34" s="16">
        <v>524</v>
      </c>
      <c r="G34" s="16">
        <v>518</v>
      </c>
      <c r="H34" s="16">
        <v>523</v>
      </c>
      <c r="I34" s="16">
        <v>515</v>
      </c>
      <c r="J34" s="16">
        <v>518</v>
      </c>
      <c r="K34" s="19">
        <f t="shared" si="13"/>
        <v>512.82</v>
      </c>
      <c r="L34" s="16">
        <v>519</v>
      </c>
      <c r="M34" s="16">
        <v>516</v>
      </c>
      <c r="N34" s="16">
        <v>521</v>
      </c>
      <c r="O34" s="16">
        <v>515</v>
      </c>
      <c r="P34" s="16">
        <v>515</v>
      </c>
      <c r="Q34" s="16">
        <v>517</v>
      </c>
      <c r="R34" s="15">
        <v>516</v>
      </c>
      <c r="S34" s="15">
        <v>516</v>
      </c>
      <c r="T34" s="15">
        <v>523</v>
      </c>
      <c r="U34" s="15">
        <v>526</v>
      </c>
      <c r="V34" s="15">
        <v>518</v>
      </c>
      <c r="W34" s="15">
        <v>527</v>
      </c>
      <c r="X34" s="20">
        <f t="shared" si="14"/>
        <v>513.81</v>
      </c>
      <c r="Y34" s="20">
        <f t="shared" si="15"/>
        <v>510.84</v>
      </c>
      <c r="Z34" s="20">
        <f t="shared" si="16"/>
        <v>515.79</v>
      </c>
      <c r="AA34" s="20">
        <f t="shared" si="17"/>
        <v>509.85</v>
      </c>
      <c r="AB34" s="20">
        <f t="shared" si="18"/>
        <v>509.85</v>
      </c>
      <c r="AC34" s="20">
        <f t="shared" si="19"/>
        <v>511.83</v>
      </c>
      <c r="AD34" s="20">
        <f t="shared" si="20"/>
        <v>510.84</v>
      </c>
      <c r="AE34" s="20">
        <f t="shared" si="21"/>
        <v>510.84</v>
      </c>
      <c r="AF34" s="20">
        <f t="shared" si="22"/>
        <v>517.77</v>
      </c>
      <c r="AG34" s="20">
        <f t="shared" si="23"/>
        <v>520.74</v>
      </c>
      <c r="AH34" s="20">
        <f t="shared" si="24"/>
        <v>512.82</v>
      </c>
      <c r="AI34" s="20">
        <f t="shared" si="25"/>
        <v>521.73</v>
      </c>
    </row>
    <row r="35" spans="1:35">
      <c r="A35" s="1">
        <v>25</v>
      </c>
      <c r="B35" s="15">
        <v>523</v>
      </c>
      <c r="C35" s="15">
        <v>518</v>
      </c>
      <c r="D35" s="15">
        <v>528</v>
      </c>
      <c r="E35" s="16">
        <v>517</v>
      </c>
      <c r="F35" s="16">
        <v>522</v>
      </c>
      <c r="G35" s="16">
        <v>525</v>
      </c>
      <c r="H35" s="16">
        <v>515</v>
      </c>
      <c r="I35" s="16">
        <v>522</v>
      </c>
      <c r="J35" s="16">
        <v>517</v>
      </c>
      <c r="K35" s="19">
        <f t="shared" si="13"/>
        <v>511.83</v>
      </c>
      <c r="L35" s="16">
        <v>517</v>
      </c>
      <c r="M35" s="16">
        <v>514</v>
      </c>
      <c r="N35" s="16">
        <v>520</v>
      </c>
      <c r="O35" s="16">
        <v>520</v>
      </c>
      <c r="P35" s="16">
        <v>519</v>
      </c>
      <c r="Q35" s="16">
        <v>516</v>
      </c>
      <c r="R35" s="15">
        <v>521</v>
      </c>
      <c r="S35" s="15">
        <v>519</v>
      </c>
      <c r="T35" s="15">
        <v>514</v>
      </c>
      <c r="U35" s="15">
        <v>511</v>
      </c>
      <c r="V35" s="15">
        <v>516</v>
      </c>
      <c r="W35" s="15">
        <v>517</v>
      </c>
      <c r="X35" s="20">
        <f t="shared" si="14"/>
        <v>511.83</v>
      </c>
      <c r="Y35" s="20">
        <f t="shared" si="15"/>
        <v>508.86</v>
      </c>
      <c r="Z35" s="20">
        <f t="shared" si="16"/>
        <v>514.8</v>
      </c>
      <c r="AA35" s="20">
        <f t="shared" si="17"/>
        <v>514.8</v>
      </c>
      <c r="AB35" s="20">
        <f t="shared" si="18"/>
        <v>513.81</v>
      </c>
      <c r="AC35" s="20">
        <f t="shared" si="19"/>
        <v>510.84</v>
      </c>
      <c r="AD35" s="20">
        <f t="shared" si="20"/>
        <v>515.79</v>
      </c>
      <c r="AE35" s="20">
        <f t="shared" si="21"/>
        <v>513.81</v>
      </c>
      <c r="AF35" s="20">
        <f t="shared" si="22"/>
        <v>508.86</v>
      </c>
      <c r="AG35" s="20">
        <f t="shared" si="23"/>
        <v>505.89</v>
      </c>
      <c r="AH35" s="20">
        <f t="shared" si="24"/>
        <v>510.84</v>
      </c>
      <c r="AI35" s="20">
        <f t="shared" si="25"/>
        <v>511.83</v>
      </c>
    </row>
    <row r="36" spans="1:35">
      <c r="A36" s="1">
        <v>26</v>
      </c>
      <c r="B36" s="15">
        <v>524</v>
      </c>
      <c r="C36" s="15">
        <v>531</v>
      </c>
      <c r="D36" s="15">
        <v>518</v>
      </c>
      <c r="E36" s="16">
        <v>531</v>
      </c>
      <c r="F36" s="16">
        <v>515</v>
      </c>
      <c r="G36" s="16">
        <v>522</v>
      </c>
      <c r="H36" s="16">
        <v>521</v>
      </c>
      <c r="I36" s="16">
        <v>529</v>
      </c>
      <c r="J36" s="16">
        <v>519</v>
      </c>
      <c r="K36" s="19">
        <f t="shared" si="13"/>
        <v>513.81</v>
      </c>
      <c r="L36" s="16">
        <v>514</v>
      </c>
      <c r="M36" s="16">
        <v>516</v>
      </c>
      <c r="N36" s="16">
        <v>519</v>
      </c>
      <c r="O36" s="16">
        <v>518</v>
      </c>
      <c r="P36" s="16">
        <v>517</v>
      </c>
      <c r="Q36" s="16">
        <v>516</v>
      </c>
      <c r="R36" s="15">
        <v>516</v>
      </c>
      <c r="S36" s="15">
        <v>516</v>
      </c>
      <c r="T36" s="15">
        <v>522</v>
      </c>
      <c r="U36" s="15">
        <v>523</v>
      </c>
      <c r="V36" s="15">
        <v>520</v>
      </c>
      <c r="W36" s="15">
        <v>525</v>
      </c>
      <c r="X36" s="20">
        <f t="shared" si="14"/>
        <v>508.86</v>
      </c>
      <c r="Y36" s="20">
        <f t="shared" si="15"/>
        <v>510.84</v>
      </c>
      <c r="Z36" s="20">
        <f t="shared" si="16"/>
        <v>513.81</v>
      </c>
      <c r="AA36" s="20">
        <f t="shared" si="17"/>
        <v>512.82</v>
      </c>
      <c r="AB36" s="20">
        <f t="shared" si="18"/>
        <v>511.83</v>
      </c>
      <c r="AC36" s="20">
        <f t="shared" si="19"/>
        <v>510.84</v>
      </c>
      <c r="AD36" s="20">
        <f t="shared" si="20"/>
        <v>510.84</v>
      </c>
      <c r="AE36" s="20">
        <f t="shared" si="21"/>
        <v>510.84</v>
      </c>
      <c r="AF36" s="20">
        <f t="shared" si="22"/>
        <v>516.78</v>
      </c>
      <c r="AG36" s="20">
        <f t="shared" si="23"/>
        <v>517.77</v>
      </c>
      <c r="AH36" s="20">
        <f t="shared" si="24"/>
        <v>514.8</v>
      </c>
      <c r="AI36" s="20">
        <f t="shared" si="25"/>
        <v>519.75</v>
      </c>
    </row>
    <row r="37" spans="1:35">
      <c r="A37" s="1">
        <v>27</v>
      </c>
      <c r="B37" s="15">
        <v>523</v>
      </c>
      <c r="C37" s="15">
        <v>524</v>
      </c>
      <c r="D37" s="15">
        <v>526</v>
      </c>
      <c r="E37" s="16">
        <v>515</v>
      </c>
      <c r="F37" s="16">
        <v>522</v>
      </c>
      <c r="G37" s="16">
        <v>515</v>
      </c>
      <c r="H37" s="16">
        <v>516</v>
      </c>
      <c r="I37" s="16">
        <v>516</v>
      </c>
      <c r="J37" s="16">
        <v>518</v>
      </c>
      <c r="K37" s="19">
        <f t="shared" si="13"/>
        <v>512.82</v>
      </c>
      <c r="L37" s="16">
        <v>520</v>
      </c>
      <c r="M37" s="16">
        <v>518</v>
      </c>
      <c r="N37" s="16">
        <v>518</v>
      </c>
      <c r="O37" s="16">
        <v>516</v>
      </c>
      <c r="P37" s="16">
        <v>516</v>
      </c>
      <c r="Q37" s="16">
        <v>518</v>
      </c>
      <c r="R37" s="15">
        <v>520</v>
      </c>
      <c r="S37" s="15">
        <v>523</v>
      </c>
      <c r="T37" s="15">
        <v>515</v>
      </c>
      <c r="U37" s="15">
        <v>517</v>
      </c>
      <c r="V37" s="15">
        <v>520</v>
      </c>
      <c r="W37" s="15">
        <v>523</v>
      </c>
      <c r="X37" s="20">
        <f t="shared" si="14"/>
        <v>514.8</v>
      </c>
      <c r="Y37" s="20">
        <f t="shared" si="15"/>
        <v>512.82</v>
      </c>
      <c r="Z37" s="20">
        <f t="shared" si="16"/>
        <v>512.82</v>
      </c>
      <c r="AA37" s="20">
        <f t="shared" si="17"/>
        <v>510.84</v>
      </c>
      <c r="AB37" s="20">
        <f t="shared" si="18"/>
        <v>510.84</v>
      </c>
      <c r="AC37" s="20">
        <f t="shared" si="19"/>
        <v>512.82</v>
      </c>
      <c r="AD37" s="20">
        <f t="shared" si="20"/>
        <v>514.8</v>
      </c>
      <c r="AE37" s="20">
        <f t="shared" si="21"/>
        <v>517.77</v>
      </c>
      <c r="AF37" s="20">
        <f t="shared" si="22"/>
        <v>509.85</v>
      </c>
      <c r="AG37" s="20">
        <f t="shared" si="23"/>
        <v>511.83</v>
      </c>
      <c r="AH37" s="20">
        <f t="shared" si="24"/>
        <v>514.8</v>
      </c>
      <c r="AI37" s="20">
        <f t="shared" si="25"/>
        <v>517.77</v>
      </c>
    </row>
    <row r="38" spans="1:35">
      <c r="A38" s="1">
        <v>28</v>
      </c>
      <c r="B38" s="15">
        <v>517</v>
      </c>
      <c r="C38" s="15">
        <v>521</v>
      </c>
      <c r="D38" s="15">
        <v>517</v>
      </c>
      <c r="E38" s="16">
        <v>524</v>
      </c>
      <c r="F38" s="16">
        <v>529</v>
      </c>
      <c r="G38" s="16">
        <v>516</v>
      </c>
      <c r="H38" s="16">
        <v>531</v>
      </c>
      <c r="I38" s="16">
        <v>526</v>
      </c>
      <c r="J38" s="16">
        <v>516</v>
      </c>
      <c r="K38" s="19">
        <f t="shared" si="13"/>
        <v>510.84</v>
      </c>
      <c r="L38" s="16">
        <v>522</v>
      </c>
      <c r="M38" s="16">
        <v>519</v>
      </c>
      <c r="N38" s="16">
        <v>519</v>
      </c>
      <c r="O38" s="16">
        <v>518</v>
      </c>
      <c r="P38" s="16">
        <v>518</v>
      </c>
      <c r="Q38" s="16">
        <v>515</v>
      </c>
      <c r="R38" s="15">
        <v>514</v>
      </c>
      <c r="S38" s="15">
        <v>514</v>
      </c>
      <c r="T38" s="15">
        <v>516</v>
      </c>
      <c r="U38" s="15">
        <v>515</v>
      </c>
      <c r="V38" s="15">
        <v>516</v>
      </c>
      <c r="W38" s="15">
        <v>517</v>
      </c>
      <c r="X38" s="20">
        <f t="shared" si="14"/>
        <v>516.78</v>
      </c>
      <c r="Y38" s="20">
        <f t="shared" si="15"/>
        <v>513.81</v>
      </c>
      <c r="Z38" s="20">
        <f t="shared" si="16"/>
        <v>513.81</v>
      </c>
      <c r="AA38" s="20">
        <f t="shared" si="17"/>
        <v>512.82</v>
      </c>
      <c r="AB38" s="20">
        <f t="shared" si="18"/>
        <v>512.82</v>
      </c>
      <c r="AC38" s="20">
        <f t="shared" si="19"/>
        <v>509.85</v>
      </c>
      <c r="AD38" s="20">
        <f t="shared" si="20"/>
        <v>508.86</v>
      </c>
      <c r="AE38" s="20">
        <f t="shared" si="21"/>
        <v>508.86</v>
      </c>
      <c r="AF38" s="20">
        <f t="shared" si="22"/>
        <v>510.84</v>
      </c>
      <c r="AG38" s="20">
        <f t="shared" si="23"/>
        <v>509.85</v>
      </c>
      <c r="AH38" s="20">
        <f t="shared" si="24"/>
        <v>510.84</v>
      </c>
      <c r="AI38" s="20">
        <f t="shared" si="25"/>
        <v>511.83</v>
      </c>
    </row>
    <row r="39" spans="1:35">
      <c r="A39" s="1">
        <v>29</v>
      </c>
      <c r="B39" s="15">
        <v>524</v>
      </c>
      <c r="C39" s="15">
        <v>518</v>
      </c>
      <c r="D39" s="15">
        <v>515</v>
      </c>
      <c r="E39" s="16">
        <v>521</v>
      </c>
      <c r="F39" s="16">
        <v>525</v>
      </c>
      <c r="G39" s="16">
        <v>522</v>
      </c>
      <c r="H39" s="16">
        <v>525</v>
      </c>
      <c r="I39" s="16">
        <v>523</v>
      </c>
      <c r="J39" s="16">
        <v>522</v>
      </c>
      <c r="K39" s="19">
        <f t="shared" si="13"/>
        <v>516.78</v>
      </c>
      <c r="L39" s="16">
        <v>516</v>
      </c>
      <c r="M39" s="16">
        <v>516</v>
      </c>
      <c r="N39" s="16">
        <v>517</v>
      </c>
      <c r="O39" s="16">
        <v>517</v>
      </c>
      <c r="P39" s="16">
        <v>515</v>
      </c>
      <c r="Q39" s="16">
        <v>517</v>
      </c>
      <c r="R39" s="15">
        <v>522</v>
      </c>
      <c r="S39" s="15">
        <v>522</v>
      </c>
      <c r="T39" s="15">
        <v>522</v>
      </c>
      <c r="U39" s="15">
        <v>517</v>
      </c>
      <c r="V39" s="15">
        <v>522</v>
      </c>
      <c r="W39" s="15">
        <v>516</v>
      </c>
      <c r="X39" s="20">
        <f t="shared" si="14"/>
        <v>510.84</v>
      </c>
      <c r="Y39" s="20">
        <f t="shared" si="15"/>
        <v>510.84</v>
      </c>
      <c r="Z39" s="20">
        <f t="shared" si="16"/>
        <v>511.83</v>
      </c>
      <c r="AA39" s="20">
        <f t="shared" si="17"/>
        <v>511.83</v>
      </c>
      <c r="AB39" s="20">
        <f t="shared" si="18"/>
        <v>509.85</v>
      </c>
      <c r="AC39" s="20">
        <f t="shared" si="19"/>
        <v>511.83</v>
      </c>
      <c r="AD39" s="20">
        <f t="shared" si="20"/>
        <v>516.78</v>
      </c>
      <c r="AE39" s="20">
        <f t="shared" si="21"/>
        <v>516.78</v>
      </c>
      <c r="AF39" s="20">
        <f t="shared" si="22"/>
        <v>516.78</v>
      </c>
      <c r="AG39" s="20">
        <f t="shared" si="23"/>
        <v>511.83</v>
      </c>
      <c r="AH39" s="20">
        <f t="shared" si="24"/>
        <v>516.78</v>
      </c>
      <c r="AI39" s="20">
        <f t="shared" si="25"/>
        <v>510.84</v>
      </c>
    </row>
    <row r="40" spans="1:35">
      <c r="A40" s="1">
        <v>30</v>
      </c>
      <c r="B40" s="15">
        <v>523</v>
      </c>
      <c r="C40" s="15">
        <v>512</v>
      </c>
      <c r="D40" s="15">
        <v>516</v>
      </c>
      <c r="E40" s="16">
        <v>516</v>
      </c>
      <c r="F40" s="16">
        <v>514</v>
      </c>
      <c r="G40" s="16">
        <v>516</v>
      </c>
      <c r="H40" s="16">
        <v>515</v>
      </c>
      <c r="I40" s="16">
        <v>524</v>
      </c>
      <c r="J40" s="16">
        <v>520</v>
      </c>
      <c r="K40" s="19">
        <f t="shared" si="13"/>
        <v>514.8</v>
      </c>
      <c r="L40" s="16">
        <v>514</v>
      </c>
      <c r="M40" s="16">
        <v>518</v>
      </c>
      <c r="N40" s="16">
        <v>520</v>
      </c>
      <c r="O40" s="16">
        <v>518</v>
      </c>
      <c r="P40" s="16">
        <v>519</v>
      </c>
      <c r="Q40" s="16">
        <v>522</v>
      </c>
      <c r="R40" s="15">
        <v>515</v>
      </c>
      <c r="S40" s="15">
        <v>515</v>
      </c>
      <c r="T40" s="15">
        <v>515</v>
      </c>
      <c r="U40" s="15">
        <v>522</v>
      </c>
      <c r="V40" s="15">
        <v>513</v>
      </c>
      <c r="W40" s="15">
        <v>526</v>
      </c>
      <c r="X40" s="20">
        <f t="shared" si="14"/>
        <v>508.86</v>
      </c>
      <c r="Y40" s="20">
        <f t="shared" si="15"/>
        <v>512.82</v>
      </c>
      <c r="Z40" s="20">
        <f t="shared" si="16"/>
        <v>514.8</v>
      </c>
      <c r="AA40" s="20">
        <f t="shared" si="17"/>
        <v>512.82</v>
      </c>
      <c r="AB40" s="20">
        <f t="shared" si="18"/>
        <v>513.81</v>
      </c>
      <c r="AC40" s="20">
        <f t="shared" si="19"/>
        <v>516.78</v>
      </c>
      <c r="AD40" s="20">
        <f t="shared" si="20"/>
        <v>509.85</v>
      </c>
      <c r="AE40" s="20">
        <f t="shared" si="21"/>
        <v>509.85</v>
      </c>
      <c r="AF40" s="20">
        <f t="shared" si="22"/>
        <v>509.85</v>
      </c>
      <c r="AG40" s="20">
        <f t="shared" si="23"/>
        <v>516.78</v>
      </c>
      <c r="AH40" s="20">
        <f t="shared" si="24"/>
        <v>507.87</v>
      </c>
      <c r="AI40" s="20">
        <f t="shared" si="25"/>
        <v>520.74</v>
      </c>
    </row>
    <row r="41" spans="1:35">
      <c r="A41" s="1">
        <v>31</v>
      </c>
      <c r="B41" s="15">
        <v>515</v>
      </c>
      <c r="C41" s="15">
        <v>516</v>
      </c>
      <c r="D41" s="15">
        <v>523</v>
      </c>
      <c r="E41" s="16">
        <v>523</v>
      </c>
      <c r="F41" s="16">
        <v>516</v>
      </c>
      <c r="G41" s="16">
        <v>523</v>
      </c>
      <c r="H41" s="16">
        <v>524</v>
      </c>
      <c r="I41" s="16">
        <v>523</v>
      </c>
      <c r="J41" s="16">
        <v>517</v>
      </c>
      <c r="K41" s="19">
        <f t="shared" si="13"/>
        <v>511.83</v>
      </c>
      <c r="L41" s="16">
        <v>515</v>
      </c>
      <c r="M41" s="16">
        <v>513</v>
      </c>
      <c r="N41" s="16">
        <v>517</v>
      </c>
      <c r="O41" s="16">
        <v>517</v>
      </c>
      <c r="P41" s="16">
        <v>518</v>
      </c>
      <c r="Q41" s="16">
        <v>515</v>
      </c>
      <c r="R41" s="15">
        <v>516</v>
      </c>
      <c r="S41" s="15">
        <v>516</v>
      </c>
      <c r="T41" s="15">
        <v>515</v>
      </c>
      <c r="U41" s="15">
        <v>523</v>
      </c>
      <c r="V41" s="15">
        <v>514</v>
      </c>
      <c r="W41" s="15">
        <v>519</v>
      </c>
      <c r="X41" s="20">
        <f t="shared" si="14"/>
        <v>509.85</v>
      </c>
      <c r="Y41" s="20">
        <f t="shared" si="15"/>
        <v>507.87</v>
      </c>
      <c r="Z41" s="20">
        <f t="shared" si="16"/>
        <v>511.83</v>
      </c>
      <c r="AA41" s="20">
        <f t="shared" si="17"/>
        <v>511.83</v>
      </c>
      <c r="AB41" s="20">
        <f t="shared" si="18"/>
        <v>512.82</v>
      </c>
      <c r="AC41" s="20">
        <f t="shared" si="19"/>
        <v>509.85</v>
      </c>
      <c r="AD41" s="20">
        <f t="shared" si="20"/>
        <v>510.84</v>
      </c>
      <c r="AE41" s="20">
        <f t="shared" si="21"/>
        <v>510.84</v>
      </c>
      <c r="AF41" s="20">
        <f t="shared" si="22"/>
        <v>509.85</v>
      </c>
      <c r="AG41" s="20">
        <f t="shared" si="23"/>
        <v>517.77</v>
      </c>
      <c r="AH41" s="20">
        <f t="shared" si="24"/>
        <v>508.86</v>
      </c>
      <c r="AI41" s="20">
        <f t="shared" si="25"/>
        <v>513.81</v>
      </c>
    </row>
    <row r="42" spans="1:35">
      <c r="A42" s="1">
        <v>32</v>
      </c>
      <c r="B42" s="15">
        <v>522</v>
      </c>
      <c r="C42" s="15">
        <v>519</v>
      </c>
      <c r="D42" s="15">
        <v>516</v>
      </c>
      <c r="E42" s="16">
        <v>517</v>
      </c>
      <c r="F42" s="16">
        <v>523</v>
      </c>
      <c r="G42" s="16">
        <v>524</v>
      </c>
      <c r="H42" s="16">
        <v>524</v>
      </c>
      <c r="I42" s="16">
        <v>517</v>
      </c>
      <c r="J42" s="16">
        <v>527</v>
      </c>
      <c r="K42" s="19">
        <f t="shared" si="13"/>
        <v>521.73</v>
      </c>
      <c r="L42" s="16">
        <v>522</v>
      </c>
      <c r="M42" s="16">
        <v>517</v>
      </c>
      <c r="N42" s="16">
        <v>519</v>
      </c>
      <c r="O42" s="16">
        <v>521</v>
      </c>
      <c r="P42" s="16">
        <v>518</v>
      </c>
      <c r="Q42" s="16">
        <v>518</v>
      </c>
      <c r="R42" s="15">
        <v>522</v>
      </c>
      <c r="S42" s="15">
        <v>522</v>
      </c>
      <c r="T42" s="15">
        <v>521</v>
      </c>
      <c r="U42" s="15">
        <v>518</v>
      </c>
      <c r="V42" s="15">
        <v>524</v>
      </c>
      <c r="W42" s="15">
        <v>523</v>
      </c>
      <c r="X42" s="20">
        <f t="shared" si="14"/>
        <v>516.78</v>
      </c>
      <c r="Y42" s="20">
        <f t="shared" si="15"/>
        <v>511.83</v>
      </c>
      <c r="Z42" s="20">
        <f t="shared" si="16"/>
        <v>513.81</v>
      </c>
      <c r="AA42" s="20">
        <f t="shared" si="17"/>
        <v>515.79</v>
      </c>
      <c r="AB42" s="20">
        <f t="shared" si="18"/>
        <v>512.82</v>
      </c>
      <c r="AC42" s="20">
        <f t="shared" si="19"/>
        <v>512.82</v>
      </c>
      <c r="AD42" s="20">
        <f t="shared" si="20"/>
        <v>516.78</v>
      </c>
      <c r="AE42" s="20">
        <f t="shared" si="21"/>
        <v>516.78</v>
      </c>
      <c r="AF42" s="20">
        <f t="shared" si="22"/>
        <v>515.79</v>
      </c>
      <c r="AG42" s="20">
        <f t="shared" si="23"/>
        <v>512.82</v>
      </c>
      <c r="AH42" s="20">
        <f t="shared" si="24"/>
        <v>518.76</v>
      </c>
      <c r="AI42" s="20">
        <f t="shared" si="25"/>
        <v>517.77</v>
      </c>
    </row>
    <row r="43" spans="1:35">
      <c r="A43" s="1">
        <v>33</v>
      </c>
      <c r="B43" s="15">
        <v>513</v>
      </c>
      <c r="C43" s="15">
        <v>515</v>
      </c>
      <c r="D43" s="15">
        <v>524</v>
      </c>
      <c r="E43" s="16">
        <v>531</v>
      </c>
      <c r="F43" s="16">
        <v>527</v>
      </c>
      <c r="G43" s="16">
        <v>521</v>
      </c>
      <c r="H43" s="16">
        <v>527</v>
      </c>
      <c r="I43" s="16">
        <v>524</v>
      </c>
      <c r="J43" s="16">
        <v>528</v>
      </c>
      <c r="K43" s="19">
        <f t="shared" si="13"/>
        <v>522.72</v>
      </c>
      <c r="L43" s="16">
        <v>512</v>
      </c>
      <c r="M43" s="16">
        <v>515</v>
      </c>
      <c r="N43" s="16">
        <v>517</v>
      </c>
      <c r="O43" s="16">
        <v>519</v>
      </c>
      <c r="P43" s="16">
        <v>516</v>
      </c>
      <c r="Q43" s="16">
        <v>520</v>
      </c>
      <c r="R43" s="15">
        <v>515</v>
      </c>
      <c r="S43" s="15">
        <v>515</v>
      </c>
      <c r="T43" s="15">
        <v>522</v>
      </c>
      <c r="U43" s="15">
        <v>516</v>
      </c>
      <c r="V43" s="15">
        <v>522</v>
      </c>
      <c r="W43" s="15">
        <v>524</v>
      </c>
      <c r="X43" s="20">
        <f t="shared" si="14"/>
        <v>506.88</v>
      </c>
      <c r="Y43" s="20">
        <f t="shared" si="15"/>
        <v>509.85</v>
      </c>
      <c r="Z43" s="20">
        <f t="shared" si="16"/>
        <v>511.83</v>
      </c>
      <c r="AA43" s="20">
        <f t="shared" si="17"/>
        <v>513.81</v>
      </c>
      <c r="AB43" s="20">
        <f t="shared" si="18"/>
        <v>510.84</v>
      </c>
      <c r="AC43" s="20">
        <f t="shared" si="19"/>
        <v>514.8</v>
      </c>
      <c r="AD43" s="20">
        <f t="shared" si="20"/>
        <v>509.85</v>
      </c>
      <c r="AE43" s="20">
        <f t="shared" si="21"/>
        <v>509.85</v>
      </c>
      <c r="AF43" s="20">
        <f t="shared" si="22"/>
        <v>516.78</v>
      </c>
      <c r="AG43" s="20">
        <f t="shared" si="23"/>
        <v>510.84</v>
      </c>
      <c r="AH43" s="20">
        <f t="shared" si="24"/>
        <v>516.78</v>
      </c>
      <c r="AI43" s="20">
        <f t="shared" si="25"/>
        <v>518.76</v>
      </c>
    </row>
    <row r="44" spans="1:35">
      <c r="A44" s="1">
        <v>34</v>
      </c>
      <c r="B44" s="15">
        <v>525</v>
      </c>
      <c r="C44" s="15">
        <v>517</v>
      </c>
      <c r="D44" s="15">
        <v>527</v>
      </c>
      <c r="E44" s="16">
        <v>529</v>
      </c>
      <c r="F44" s="16">
        <v>521</v>
      </c>
      <c r="G44" s="16">
        <v>522</v>
      </c>
      <c r="H44" s="16">
        <v>515</v>
      </c>
      <c r="I44" s="16">
        <v>523</v>
      </c>
      <c r="J44" s="16">
        <v>526</v>
      </c>
      <c r="K44" s="19">
        <f t="shared" si="13"/>
        <v>520.74</v>
      </c>
      <c r="L44" s="16">
        <v>516</v>
      </c>
      <c r="M44" s="16">
        <v>515</v>
      </c>
      <c r="N44" s="16">
        <v>514</v>
      </c>
      <c r="O44" s="16">
        <v>519</v>
      </c>
      <c r="P44" s="16">
        <v>516</v>
      </c>
      <c r="Q44" s="16">
        <v>518</v>
      </c>
      <c r="R44" s="15">
        <v>515</v>
      </c>
      <c r="S44" s="15">
        <v>515</v>
      </c>
      <c r="T44" s="15">
        <v>515</v>
      </c>
      <c r="U44" s="15">
        <v>521</v>
      </c>
      <c r="V44" s="15">
        <v>516</v>
      </c>
      <c r="W44" s="15">
        <v>516</v>
      </c>
      <c r="X44" s="20">
        <f t="shared" si="14"/>
        <v>510.84</v>
      </c>
      <c r="Y44" s="20">
        <f t="shared" si="15"/>
        <v>509.85</v>
      </c>
      <c r="Z44" s="20">
        <f t="shared" si="16"/>
        <v>508.86</v>
      </c>
      <c r="AA44" s="20">
        <f t="shared" si="17"/>
        <v>513.81</v>
      </c>
      <c r="AB44" s="20">
        <f t="shared" si="18"/>
        <v>510.84</v>
      </c>
      <c r="AC44" s="20">
        <f t="shared" si="19"/>
        <v>512.82</v>
      </c>
      <c r="AD44" s="20">
        <f t="shared" si="20"/>
        <v>509.85</v>
      </c>
      <c r="AE44" s="20">
        <f t="shared" si="21"/>
        <v>509.85</v>
      </c>
      <c r="AF44" s="20">
        <f t="shared" si="22"/>
        <v>509.85</v>
      </c>
      <c r="AG44" s="20">
        <f t="shared" si="23"/>
        <v>515.79</v>
      </c>
      <c r="AH44" s="20">
        <f t="shared" si="24"/>
        <v>510.84</v>
      </c>
      <c r="AI44" s="20">
        <f t="shared" si="25"/>
        <v>510.84</v>
      </c>
    </row>
    <row r="45" spans="1:35">
      <c r="A45" s="1">
        <v>35</v>
      </c>
      <c r="B45" s="15">
        <v>515</v>
      </c>
      <c r="C45" s="15">
        <v>520</v>
      </c>
      <c r="D45" s="15">
        <v>517</v>
      </c>
      <c r="E45" s="16">
        <v>516</v>
      </c>
      <c r="F45" s="16">
        <v>512</v>
      </c>
      <c r="G45" s="16">
        <v>526</v>
      </c>
      <c r="H45" s="16">
        <v>520</v>
      </c>
      <c r="I45" s="16">
        <v>515</v>
      </c>
      <c r="J45" s="16">
        <v>532</v>
      </c>
      <c r="K45" s="19">
        <f t="shared" si="13"/>
        <v>526.68</v>
      </c>
      <c r="L45" s="16">
        <v>515</v>
      </c>
      <c r="M45" s="16">
        <v>516</v>
      </c>
      <c r="N45" s="16">
        <v>515</v>
      </c>
      <c r="O45" s="16">
        <v>515</v>
      </c>
      <c r="P45" s="16">
        <v>515</v>
      </c>
      <c r="Q45" s="16">
        <v>516</v>
      </c>
      <c r="R45" s="15">
        <v>521</v>
      </c>
      <c r="S45" s="15">
        <v>521</v>
      </c>
      <c r="T45" s="15">
        <v>514</v>
      </c>
      <c r="U45" s="15">
        <v>515</v>
      </c>
      <c r="V45" s="15">
        <v>515</v>
      </c>
      <c r="W45" s="15">
        <v>517</v>
      </c>
      <c r="X45" s="20">
        <f t="shared" si="14"/>
        <v>509.85</v>
      </c>
      <c r="Y45" s="20">
        <f t="shared" si="15"/>
        <v>510.84</v>
      </c>
      <c r="Z45" s="20">
        <f t="shared" si="16"/>
        <v>509.85</v>
      </c>
      <c r="AA45" s="20">
        <f t="shared" si="17"/>
        <v>509.85</v>
      </c>
      <c r="AB45" s="20">
        <f t="shared" si="18"/>
        <v>509.85</v>
      </c>
      <c r="AC45" s="20">
        <f t="shared" si="19"/>
        <v>510.84</v>
      </c>
      <c r="AD45" s="20">
        <f t="shared" si="20"/>
        <v>515.79</v>
      </c>
      <c r="AE45" s="20">
        <f t="shared" si="21"/>
        <v>515.79</v>
      </c>
      <c r="AF45" s="20">
        <f t="shared" si="22"/>
        <v>508.86</v>
      </c>
      <c r="AG45" s="20">
        <f t="shared" si="23"/>
        <v>509.85</v>
      </c>
      <c r="AH45" s="20">
        <f t="shared" si="24"/>
        <v>509.85</v>
      </c>
      <c r="AI45" s="20">
        <f t="shared" si="25"/>
        <v>511.83</v>
      </c>
    </row>
    <row r="46" spans="1:35">
      <c r="A46" s="1">
        <v>36</v>
      </c>
      <c r="B46" s="15">
        <v>523</v>
      </c>
      <c r="C46" s="15">
        <v>515</v>
      </c>
      <c r="D46" s="15">
        <v>528</v>
      </c>
      <c r="E46" s="16">
        <v>517</v>
      </c>
      <c r="F46" s="16">
        <v>517</v>
      </c>
      <c r="G46" s="16">
        <v>523</v>
      </c>
      <c r="H46" s="16">
        <v>519</v>
      </c>
      <c r="I46" s="16">
        <v>522</v>
      </c>
      <c r="J46" s="16">
        <v>528</v>
      </c>
      <c r="K46" s="19">
        <f t="shared" si="13"/>
        <v>522.72</v>
      </c>
      <c r="L46" s="16">
        <v>523</v>
      </c>
      <c r="M46" s="16">
        <v>515</v>
      </c>
      <c r="N46" s="16">
        <v>518</v>
      </c>
      <c r="O46" s="16">
        <v>518</v>
      </c>
      <c r="P46" s="16">
        <v>516</v>
      </c>
      <c r="Q46" s="16">
        <v>517</v>
      </c>
      <c r="R46" s="15">
        <v>523</v>
      </c>
      <c r="S46" s="15">
        <v>522</v>
      </c>
      <c r="T46" s="15">
        <v>516</v>
      </c>
      <c r="U46" s="15">
        <v>521</v>
      </c>
      <c r="V46" s="15">
        <v>516</v>
      </c>
      <c r="W46" s="15">
        <v>522</v>
      </c>
      <c r="X46" s="20">
        <f t="shared" si="14"/>
        <v>517.77</v>
      </c>
      <c r="Y46" s="20">
        <f t="shared" si="15"/>
        <v>509.85</v>
      </c>
      <c r="Z46" s="20">
        <f t="shared" si="16"/>
        <v>512.82</v>
      </c>
      <c r="AA46" s="20">
        <f t="shared" si="17"/>
        <v>512.82</v>
      </c>
      <c r="AB46" s="20">
        <f t="shared" si="18"/>
        <v>510.84</v>
      </c>
      <c r="AC46" s="20">
        <f t="shared" si="19"/>
        <v>511.83</v>
      </c>
      <c r="AD46" s="20">
        <f t="shared" si="20"/>
        <v>517.77</v>
      </c>
      <c r="AE46" s="20">
        <f t="shared" si="21"/>
        <v>516.78</v>
      </c>
      <c r="AF46" s="20">
        <f t="shared" si="22"/>
        <v>510.84</v>
      </c>
      <c r="AG46" s="20">
        <f t="shared" si="23"/>
        <v>515.79</v>
      </c>
      <c r="AH46" s="20">
        <f t="shared" si="24"/>
        <v>510.84</v>
      </c>
      <c r="AI46" s="20">
        <f t="shared" si="25"/>
        <v>516.78</v>
      </c>
    </row>
    <row r="47" spans="1:35">
      <c r="A47" s="1">
        <v>37</v>
      </c>
      <c r="B47" s="15">
        <v>527</v>
      </c>
      <c r="C47" s="15">
        <v>517</v>
      </c>
      <c r="D47" s="15">
        <v>524</v>
      </c>
      <c r="E47" s="16">
        <v>523</v>
      </c>
      <c r="F47" s="16">
        <v>523</v>
      </c>
      <c r="G47" s="16">
        <v>518</v>
      </c>
      <c r="H47" s="16">
        <v>523</v>
      </c>
      <c r="I47" s="16">
        <v>531</v>
      </c>
      <c r="J47" s="16">
        <v>515</v>
      </c>
      <c r="K47" s="19">
        <f t="shared" si="13"/>
        <v>509.85</v>
      </c>
      <c r="L47" s="16">
        <v>524</v>
      </c>
      <c r="M47" s="16">
        <v>522</v>
      </c>
      <c r="N47" s="16">
        <v>516</v>
      </c>
      <c r="O47" s="16">
        <v>519</v>
      </c>
      <c r="P47" s="16">
        <v>514</v>
      </c>
      <c r="Q47" s="16">
        <v>517</v>
      </c>
      <c r="R47" s="15">
        <v>515</v>
      </c>
      <c r="S47" s="15">
        <v>515</v>
      </c>
      <c r="T47" s="15">
        <v>523</v>
      </c>
      <c r="U47" s="15">
        <v>524</v>
      </c>
      <c r="V47" s="15">
        <v>527</v>
      </c>
      <c r="W47" s="15">
        <v>528</v>
      </c>
      <c r="X47" s="20">
        <f t="shared" si="14"/>
        <v>518.76</v>
      </c>
      <c r="Y47" s="20">
        <f t="shared" si="15"/>
        <v>516.78</v>
      </c>
      <c r="Z47" s="20">
        <f t="shared" si="16"/>
        <v>510.84</v>
      </c>
      <c r="AA47" s="20">
        <f t="shared" si="17"/>
        <v>513.81</v>
      </c>
      <c r="AB47" s="20">
        <f t="shared" si="18"/>
        <v>508.86</v>
      </c>
      <c r="AC47" s="20">
        <f t="shared" si="19"/>
        <v>511.83</v>
      </c>
      <c r="AD47" s="20">
        <f t="shared" si="20"/>
        <v>509.85</v>
      </c>
      <c r="AE47" s="20">
        <f t="shared" si="21"/>
        <v>509.85</v>
      </c>
      <c r="AF47" s="20">
        <f t="shared" si="22"/>
        <v>517.77</v>
      </c>
      <c r="AG47" s="20">
        <f t="shared" si="23"/>
        <v>518.76</v>
      </c>
      <c r="AH47" s="20">
        <f t="shared" si="24"/>
        <v>521.73</v>
      </c>
      <c r="AI47" s="20">
        <f t="shared" si="25"/>
        <v>522.72</v>
      </c>
    </row>
    <row r="48" spans="1:35">
      <c r="A48" s="1">
        <v>38</v>
      </c>
      <c r="B48" s="15">
        <v>515</v>
      </c>
      <c r="C48" s="15">
        <v>527</v>
      </c>
      <c r="D48" s="15">
        <v>525</v>
      </c>
      <c r="E48" s="16">
        <v>515</v>
      </c>
      <c r="F48" s="16">
        <v>526</v>
      </c>
      <c r="G48" s="16">
        <v>528</v>
      </c>
      <c r="H48" s="16">
        <v>525</v>
      </c>
      <c r="I48" s="16">
        <v>525</v>
      </c>
      <c r="J48" s="16">
        <v>522</v>
      </c>
      <c r="K48" s="19">
        <f t="shared" si="13"/>
        <v>516.78</v>
      </c>
      <c r="L48" s="16">
        <v>523</v>
      </c>
      <c r="M48" s="16">
        <v>516</v>
      </c>
      <c r="N48" s="16">
        <v>515</v>
      </c>
      <c r="O48" s="16">
        <v>517</v>
      </c>
      <c r="P48" s="16">
        <v>514</v>
      </c>
      <c r="Q48" s="16">
        <v>519</v>
      </c>
      <c r="R48" s="15">
        <v>514</v>
      </c>
      <c r="S48" s="15">
        <v>514</v>
      </c>
      <c r="T48" s="15">
        <v>514</v>
      </c>
      <c r="U48" s="15">
        <v>526</v>
      </c>
      <c r="V48" s="15">
        <v>524</v>
      </c>
      <c r="W48" s="15">
        <v>522</v>
      </c>
      <c r="X48" s="20">
        <f t="shared" si="14"/>
        <v>517.77</v>
      </c>
      <c r="Y48" s="20">
        <f t="shared" si="15"/>
        <v>510.84</v>
      </c>
      <c r="Z48" s="20">
        <f t="shared" si="16"/>
        <v>509.85</v>
      </c>
      <c r="AA48" s="20">
        <f t="shared" si="17"/>
        <v>511.83</v>
      </c>
      <c r="AB48" s="20">
        <f t="shared" si="18"/>
        <v>508.86</v>
      </c>
      <c r="AC48" s="20">
        <f t="shared" si="19"/>
        <v>513.81</v>
      </c>
      <c r="AD48" s="20">
        <f t="shared" si="20"/>
        <v>508.86</v>
      </c>
      <c r="AE48" s="20">
        <f t="shared" si="21"/>
        <v>508.86</v>
      </c>
      <c r="AF48" s="20">
        <f t="shared" si="22"/>
        <v>508.86</v>
      </c>
      <c r="AG48" s="20">
        <f t="shared" si="23"/>
        <v>520.74</v>
      </c>
      <c r="AH48" s="20">
        <f t="shared" si="24"/>
        <v>518.76</v>
      </c>
      <c r="AI48" s="20">
        <f t="shared" si="25"/>
        <v>516.78</v>
      </c>
    </row>
    <row r="49" spans="1:35">
      <c r="A49" s="1">
        <v>39</v>
      </c>
      <c r="B49" s="15">
        <v>520</v>
      </c>
      <c r="C49" s="15">
        <v>526</v>
      </c>
      <c r="D49" s="15">
        <v>518</v>
      </c>
      <c r="E49" s="16">
        <v>528</v>
      </c>
      <c r="F49" s="16">
        <v>518</v>
      </c>
      <c r="G49" s="16">
        <v>516</v>
      </c>
      <c r="H49" s="16">
        <v>523</v>
      </c>
      <c r="I49" s="16">
        <v>514</v>
      </c>
      <c r="J49" s="16">
        <v>529</v>
      </c>
      <c r="K49" s="19">
        <f t="shared" si="13"/>
        <v>523.71</v>
      </c>
      <c r="L49" s="16">
        <v>517</v>
      </c>
      <c r="M49" s="16">
        <v>531</v>
      </c>
      <c r="N49" s="16">
        <v>515</v>
      </c>
      <c r="O49" s="16">
        <v>517</v>
      </c>
      <c r="P49" s="16">
        <v>520</v>
      </c>
      <c r="Q49" s="16">
        <v>519</v>
      </c>
      <c r="R49" s="15">
        <v>516</v>
      </c>
      <c r="S49" s="15">
        <v>516</v>
      </c>
      <c r="T49" s="15">
        <v>524</v>
      </c>
      <c r="U49" s="15">
        <v>524</v>
      </c>
      <c r="V49" s="15">
        <v>526</v>
      </c>
      <c r="W49" s="15">
        <v>524</v>
      </c>
      <c r="X49" s="20">
        <f t="shared" si="14"/>
        <v>511.83</v>
      </c>
      <c r="Y49" s="20">
        <f t="shared" si="15"/>
        <v>525.69</v>
      </c>
      <c r="Z49" s="20">
        <f t="shared" si="16"/>
        <v>509.85</v>
      </c>
      <c r="AA49" s="20">
        <f t="shared" si="17"/>
        <v>511.83</v>
      </c>
      <c r="AB49" s="20">
        <f t="shared" si="18"/>
        <v>514.8</v>
      </c>
      <c r="AC49" s="20">
        <f t="shared" si="19"/>
        <v>513.81</v>
      </c>
      <c r="AD49" s="20">
        <f t="shared" si="20"/>
        <v>510.84</v>
      </c>
      <c r="AE49" s="20">
        <f t="shared" si="21"/>
        <v>510.84</v>
      </c>
      <c r="AF49" s="20">
        <f t="shared" si="22"/>
        <v>518.76</v>
      </c>
      <c r="AG49" s="20">
        <f t="shared" si="23"/>
        <v>518.76</v>
      </c>
      <c r="AH49" s="20">
        <f t="shared" si="24"/>
        <v>520.74</v>
      </c>
      <c r="AI49" s="20">
        <f t="shared" si="25"/>
        <v>518.76</v>
      </c>
    </row>
    <row r="50" spans="1:35">
      <c r="A50" s="1">
        <v>40</v>
      </c>
      <c r="B50" s="15">
        <v>519</v>
      </c>
      <c r="C50" s="15">
        <v>526</v>
      </c>
      <c r="D50" s="15">
        <v>528</v>
      </c>
      <c r="E50" s="16">
        <v>523</v>
      </c>
      <c r="F50" s="16">
        <v>524</v>
      </c>
      <c r="G50" s="16">
        <v>518</v>
      </c>
      <c r="H50" s="16">
        <v>518</v>
      </c>
      <c r="I50" s="16">
        <v>524</v>
      </c>
      <c r="J50" s="16">
        <v>516</v>
      </c>
      <c r="K50" s="19">
        <f t="shared" si="13"/>
        <v>510.84</v>
      </c>
      <c r="L50" s="16">
        <v>524</v>
      </c>
      <c r="M50" s="16">
        <v>517</v>
      </c>
      <c r="N50" s="16">
        <v>514</v>
      </c>
      <c r="O50" s="16">
        <v>516</v>
      </c>
      <c r="P50" s="16">
        <v>520</v>
      </c>
      <c r="Q50" s="16">
        <v>518</v>
      </c>
      <c r="R50" s="15">
        <v>514</v>
      </c>
      <c r="S50" s="15">
        <v>523</v>
      </c>
      <c r="T50" s="15">
        <v>516</v>
      </c>
      <c r="U50" s="15">
        <v>518</v>
      </c>
      <c r="V50" s="15">
        <v>518</v>
      </c>
      <c r="W50" s="15">
        <v>521</v>
      </c>
      <c r="X50" s="20">
        <f t="shared" si="14"/>
        <v>518.76</v>
      </c>
      <c r="Y50" s="20">
        <f t="shared" si="15"/>
        <v>511.83</v>
      </c>
      <c r="Z50" s="20">
        <f t="shared" si="16"/>
        <v>508.86</v>
      </c>
      <c r="AA50" s="20">
        <f t="shared" si="17"/>
        <v>510.84</v>
      </c>
      <c r="AB50" s="20">
        <f t="shared" si="18"/>
        <v>514.8</v>
      </c>
      <c r="AC50" s="20">
        <f t="shared" si="19"/>
        <v>512.82</v>
      </c>
      <c r="AD50" s="20">
        <f t="shared" si="20"/>
        <v>508.86</v>
      </c>
      <c r="AE50" s="20">
        <f t="shared" si="21"/>
        <v>517.77</v>
      </c>
      <c r="AF50" s="20">
        <f t="shared" si="22"/>
        <v>510.84</v>
      </c>
      <c r="AG50" s="20">
        <f t="shared" si="23"/>
        <v>512.82</v>
      </c>
      <c r="AH50" s="20">
        <f t="shared" si="24"/>
        <v>512.82</v>
      </c>
      <c r="AI50" s="20">
        <f t="shared" si="25"/>
        <v>515.79</v>
      </c>
    </row>
    <row r="51" spans="1:35">
      <c r="A51" s="1">
        <v>41</v>
      </c>
      <c r="B51" s="15">
        <v>517</v>
      </c>
      <c r="C51" s="15">
        <v>517</v>
      </c>
      <c r="D51" s="15">
        <v>523</v>
      </c>
      <c r="E51" s="16">
        <v>514</v>
      </c>
      <c r="F51" s="16">
        <v>521</v>
      </c>
      <c r="G51" s="16">
        <v>517</v>
      </c>
      <c r="H51" s="16">
        <v>529</v>
      </c>
      <c r="I51" s="16">
        <v>527</v>
      </c>
      <c r="J51" s="16">
        <v>518</v>
      </c>
      <c r="K51" s="19">
        <f t="shared" si="13"/>
        <v>512.82</v>
      </c>
      <c r="L51" s="16">
        <v>518</v>
      </c>
      <c r="M51" s="16">
        <v>518</v>
      </c>
      <c r="N51" s="16">
        <v>515</v>
      </c>
      <c r="O51" s="16">
        <v>518</v>
      </c>
      <c r="P51" s="16">
        <v>519</v>
      </c>
      <c r="Q51" s="16">
        <v>518</v>
      </c>
      <c r="R51" s="15">
        <v>521</v>
      </c>
      <c r="S51" s="15">
        <v>514</v>
      </c>
      <c r="T51" s="15">
        <v>524</v>
      </c>
      <c r="U51" s="15">
        <v>528</v>
      </c>
      <c r="V51" s="15">
        <v>528</v>
      </c>
      <c r="W51" s="15">
        <v>523</v>
      </c>
      <c r="X51" s="20">
        <f t="shared" si="14"/>
        <v>512.82</v>
      </c>
      <c r="Y51" s="20">
        <f t="shared" si="15"/>
        <v>512.82</v>
      </c>
      <c r="Z51" s="20">
        <f t="shared" si="16"/>
        <v>509.85</v>
      </c>
      <c r="AA51" s="20">
        <f t="shared" si="17"/>
        <v>512.82</v>
      </c>
      <c r="AB51" s="20">
        <f t="shared" si="18"/>
        <v>513.81</v>
      </c>
      <c r="AC51" s="20">
        <f t="shared" si="19"/>
        <v>512.82</v>
      </c>
      <c r="AD51" s="20">
        <f t="shared" si="20"/>
        <v>515.79</v>
      </c>
      <c r="AE51" s="20">
        <f t="shared" si="21"/>
        <v>508.86</v>
      </c>
      <c r="AF51" s="20">
        <f t="shared" si="22"/>
        <v>518.76</v>
      </c>
      <c r="AG51" s="20">
        <f t="shared" si="23"/>
        <v>522.72</v>
      </c>
      <c r="AH51" s="20">
        <f t="shared" si="24"/>
        <v>522.72</v>
      </c>
      <c r="AI51" s="20">
        <f t="shared" si="25"/>
        <v>517.77</v>
      </c>
    </row>
    <row r="52" spans="1:35">
      <c r="A52" s="1">
        <v>42</v>
      </c>
      <c r="B52" s="15">
        <v>523</v>
      </c>
      <c r="C52" s="15">
        <v>528</v>
      </c>
      <c r="D52" s="15">
        <v>521</v>
      </c>
      <c r="E52" s="16">
        <v>521</v>
      </c>
      <c r="F52" s="16">
        <v>516</v>
      </c>
      <c r="G52" s="16">
        <v>523</v>
      </c>
      <c r="H52" s="16">
        <v>516</v>
      </c>
      <c r="I52" s="16">
        <v>515</v>
      </c>
      <c r="J52" s="16">
        <v>526</v>
      </c>
      <c r="K52" s="19">
        <f t="shared" si="13"/>
        <v>520.74</v>
      </c>
      <c r="L52" s="16">
        <v>517</v>
      </c>
      <c r="M52" s="16">
        <v>520</v>
      </c>
      <c r="N52" s="16">
        <v>517</v>
      </c>
      <c r="O52" s="16">
        <v>515</v>
      </c>
      <c r="P52" s="16">
        <v>515</v>
      </c>
      <c r="Q52" s="16">
        <v>520</v>
      </c>
      <c r="R52" s="15">
        <v>512</v>
      </c>
      <c r="S52" s="15">
        <v>524</v>
      </c>
      <c r="T52" s="15">
        <v>521</v>
      </c>
      <c r="U52" s="15">
        <v>518</v>
      </c>
      <c r="V52" s="15">
        <v>523</v>
      </c>
      <c r="W52" s="15">
        <v>525</v>
      </c>
      <c r="X52" s="20">
        <f t="shared" si="14"/>
        <v>511.83</v>
      </c>
      <c r="Y52" s="20">
        <f t="shared" si="15"/>
        <v>514.8</v>
      </c>
      <c r="Z52" s="20">
        <f t="shared" si="16"/>
        <v>511.83</v>
      </c>
      <c r="AA52" s="20">
        <f t="shared" si="17"/>
        <v>509.85</v>
      </c>
      <c r="AB52" s="20">
        <f t="shared" si="18"/>
        <v>509.85</v>
      </c>
      <c r="AC52" s="20">
        <f t="shared" si="19"/>
        <v>514.8</v>
      </c>
      <c r="AD52" s="20">
        <f t="shared" si="20"/>
        <v>506.88</v>
      </c>
      <c r="AE52" s="20">
        <f t="shared" si="21"/>
        <v>518.76</v>
      </c>
      <c r="AF52" s="20">
        <f t="shared" si="22"/>
        <v>515.79</v>
      </c>
      <c r="AG52" s="20">
        <f t="shared" si="23"/>
        <v>512.82</v>
      </c>
      <c r="AH52" s="20">
        <f t="shared" si="24"/>
        <v>517.77</v>
      </c>
      <c r="AI52" s="20">
        <f t="shared" si="25"/>
        <v>519.75</v>
      </c>
    </row>
    <row r="53" spans="1:35">
      <c r="A53" s="1">
        <v>43</v>
      </c>
      <c r="B53" s="15">
        <v>527</v>
      </c>
      <c r="C53" s="15">
        <v>515</v>
      </c>
      <c r="D53" s="15">
        <v>516</v>
      </c>
      <c r="E53" s="16">
        <v>515</v>
      </c>
      <c r="F53" s="16">
        <v>515</v>
      </c>
      <c r="G53" s="16">
        <v>516</v>
      </c>
      <c r="H53" s="16">
        <v>518</v>
      </c>
      <c r="I53" s="16">
        <v>520</v>
      </c>
      <c r="J53" s="16">
        <v>516</v>
      </c>
      <c r="K53" s="19">
        <f t="shared" si="13"/>
        <v>510.84</v>
      </c>
      <c r="L53" s="16">
        <v>522</v>
      </c>
      <c r="M53" s="16">
        <v>516</v>
      </c>
      <c r="N53" s="16">
        <v>518</v>
      </c>
      <c r="O53" s="16">
        <v>514</v>
      </c>
      <c r="P53" s="16">
        <v>515</v>
      </c>
      <c r="Q53" s="16">
        <v>519</v>
      </c>
      <c r="R53" s="15">
        <v>516</v>
      </c>
      <c r="S53" s="15">
        <v>516</v>
      </c>
      <c r="T53" s="15">
        <v>520</v>
      </c>
      <c r="U53" s="15">
        <v>516</v>
      </c>
      <c r="V53" s="15">
        <v>520</v>
      </c>
      <c r="W53" s="15">
        <v>522</v>
      </c>
      <c r="X53" s="20">
        <f t="shared" si="14"/>
        <v>516.78</v>
      </c>
      <c r="Y53" s="20">
        <f t="shared" si="15"/>
        <v>510.84</v>
      </c>
      <c r="Z53" s="20">
        <f t="shared" si="16"/>
        <v>512.82</v>
      </c>
      <c r="AA53" s="20">
        <f t="shared" si="17"/>
        <v>508.86</v>
      </c>
      <c r="AB53" s="20">
        <f t="shared" si="18"/>
        <v>509.85</v>
      </c>
      <c r="AC53" s="20">
        <f t="shared" si="19"/>
        <v>513.81</v>
      </c>
      <c r="AD53" s="20">
        <f t="shared" si="20"/>
        <v>510.84</v>
      </c>
      <c r="AE53" s="20">
        <f t="shared" si="21"/>
        <v>510.84</v>
      </c>
      <c r="AF53" s="20">
        <f t="shared" si="22"/>
        <v>514.8</v>
      </c>
      <c r="AG53" s="20">
        <f t="shared" si="23"/>
        <v>510.84</v>
      </c>
      <c r="AH53" s="20">
        <f t="shared" si="24"/>
        <v>514.8</v>
      </c>
      <c r="AI53" s="20">
        <f t="shared" si="25"/>
        <v>516.78</v>
      </c>
    </row>
    <row r="54" spans="1:35">
      <c r="A54" s="1">
        <v>44</v>
      </c>
      <c r="B54" s="15">
        <v>518</v>
      </c>
      <c r="C54" s="15">
        <v>518</v>
      </c>
      <c r="D54" s="15">
        <v>522</v>
      </c>
      <c r="E54" s="16">
        <v>532</v>
      </c>
      <c r="F54" s="16">
        <v>525</v>
      </c>
      <c r="G54" s="16">
        <v>514</v>
      </c>
      <c r="H54" s="16">
        <v>517</v>
      </c>
      <c r="I54" s="16">
        <v>519</v>
      </c>
      <c r="J54" s="16">
        <v>519</v>
      </c>
      <c r="K54" s="19">
        <f t="shared" si="13"/>
        <v>513.81</v>
      </c>
      <c r="L54" s="16">
        <v>517</v>
      </c>
      <c r="M54" s="16">
        <v>526</v>
      </c>
      <c r="N54" s="16">
        <v>516</v>
      </c>
      <c r="O54" s="16">
        <v>518</v>
      </c>
      <c r="P54" s="16">
        <v>514</v>
      </c>
      <c r="Q54" s="16">
        <v>524</v>
      </c>
      <c r="R54" s="15">
        <v>519</v>
      </c>
      <c r="S54" s="15">
        <v>524</v>
      </c>
      <c r="T54" s="15">
        <v>522</v>
      </c>
      <c r="U54" s="15">
        <v>530</v>
      </c>
      <c r="V54" s="15">
        <v>516</v>
      </c>
      <c r="W54" s="15">
        <v>519</v>
      </c>
      <c r="X54" s="20">
        <f t="shared" si="14"/>
        <v>511.83</v>
      </c>
      <c r="Y54" s="20">
        <f t="shared" si="15"/>
        <v>520.74</v>
      </c>
      <c r="Z54" s="20">
        <f t="shared" si="16"/>
        <v>510.84</v>
      </c>
      <c r="AA54" s="20">
        <f t="shared" si="17"/>
        <v>512.82</v>
      </c>
      <c r="AB54" s="20">
        <f t="shared" si="18"/>
        <v>508.86</v>
      </c>
      <c r="AC54" s="20">
        <f t="shared" si="19"/>
        <v>518.76</v>
      </c>
      <c r="AD54" s="20">
        <f t="shared" si="20"/>
        <v>513.81</v>
      </c>
      <c r="AE54" s="20">
        <f t="shared" si="21"/>
        <v>518.76</v>
      </c>
      <c r="AF54" s="20">
        <f t="shared" si="22"/>
        <v>516.78</v>
      </c>
      <c r="AG54" s="20">
        <f t="shared" si="23"/>
        <v>524.7</v>
      </c>
      <c r="AH54" s="20">
        <f t="shared" si="24"/>
        <v>510.84</v>
      </c>
      <c r="AI54" s="20">
        <f t="shared" si="25"/>
        <v>513.81</v>
      </c>
    </row>
    <row r="55" spans="1:35">
      <c r="A55" s="1">
        <v>45</v>
      </c>
      <c r="B55" s="15">
        <v>525</v>
      </c>
      <c r="C55" s="15">
        <v>528</v>
      </c>
      <c r="D55" s="15">
        <v>518</v>
      </c>
      <c r="E55" s="16">
        <v>526</v>
      </c>
      <c r="F55" s="16">
        <v>523</v>
      </c>
      <c r="G55" s="16">
        <v>528</v>
      </c>
      <c r="H55" s="16">
        <v>519</v>
      </c>
      <c r="I55" s="16">
        <v>517</v>
      </c>
      <c r="J55" s="16">
        <v>513</v>
      </c>
      <c r="K55" s="19">
        <f t="shared" si="13"/>
        <v>507.87</v>
      </c>
      <c r="L55" s="16">
        <v>525</v>
      </c>
      <c r="M55" s="16">
        <v>515</v>
      </c>
      <c r="N55" s="16">
        <v>514</v>
      </c>
      <c r="O55" s="16">
        <v>514</v>
      </c>
      <c r="P55" s="16">
        <v>516</v>
      </c>
      <c r="Q55" s="16">
        <v>517</v>
      </c>
      <c r="R55" s="15">
        <v>524</v>
      </c>
      <c r="S55" s="15">
        <v>521</v>
      </c>
      <c r="T55" s="15">
        <v>514</v>
      </c>
      <c r="U55" s="15">
        <v>516</v>
      </c>
      <c r="V55" s="15">
        <v>521</v>
      </c>
      <c r="W55" s="15">
        <v>528</v>
      </c>
      <c r="X55" s="20">
        <f t="shared" si="14"/>
        <v>519.75</v>
      </c>
      <c r="Y55" s="20">
        <f t="shared" si="15"/>
        <v>509.85</v>
      </c>
      <c r="Z55" s="20">
        <f t="shared" si="16"/>
        <v>508.86</v>
      </c>
      <c r="AA55" s="20">
        <f t="shared" si="17"/>
        <v>508.86</v>
      </c>
      <c r="AB55" s="20">
        <f t="shared" si="18"/>
        <v>510.84</v>
      </c>
      <c r="AC55" s="20">
        <f t="shared" si="19"/>
        <v>511.83</v>
      </c>
      <c r="AD55" s="20">
        <f t="shared" si="20"/>
        <v>518.76</v>
      </c>
      <c r="AE55" s="20">
        <f t="shared" si="21"/>
        <v>515.79</v>
      </c>
      <c r="AF55" s="20">
        <f t="shared" si="22"/>
        <v>508.86</v>
      </c>
      <c r="AG55" s="20">
        <f t="shared" si="23"/>
        <v>510.84</v>
      </c>
      <c r="AH55" s="20">
        <f t="shared" si="24"/>
        <v>515.79</v>
      </c>
      <c r="AI55" s="20">
        <f t="shared" si="25"/>
        <v>522.72</v>
      </c>
    </row>
    <row r="56" spans="1:35">
      <c r="A56" s="1">
        <v>46</v>
      </c>
      <c r="B56" s="15">
        <v>521</v>
      </c>
      <c r="C56" s="15">
        <v>516</v>
      </c>
      <c r="D56" s="15">
        <v>531</v>
      </c>
      <c r="E56" s="16">
        <v>516</v>
      </c>
      <c r="F56" s="16">
        <v>527</v>
      </c>
      <c r="G56" s="16">
        <v>518</v>
      </c>
      <c r="H56" s="16">
        <v>518</v>
      </c>
      <c r="I56" s="16">
        <v>523</v>
      </c>
      <c r="J56" s="16">
        <v>517</v>
      </c>
      <c r="K56" s="19">
        <f t="shared" si="13"/>
        <v>511.83</v>
      </c>
      <c r="L56" s="16">
        <v>515</v>
      </c>
      <c r="M56" s="16">
        <v>514</v>
      </c>
      <c r="N56" s="16">
        <v>495</v>
      </c>
      <c r="O56" s="16">
        <v>514</v>
      </c>
      <c r="P56" s="16">
        <v>515</v>
      </c>
      <c r="Q56" s="16">
        <v>515</v>
      </c>
      <c r="R56" s="15">
        <v>520</v>
      </c>
      <c r="S56" s="15">
        <v>520</v>
      </c>
      <c r="T56" s="15">
        <v>514</v>
      </c>
      <c r="U56" s="15">
        <v>523</v>
      </c>
      <c r="V56" s="15">
        <v>518</v>
      </c>
      <c r="W56" s="15">
        <v>517</v>
      </c>
      <c r="X56" s="20">
        <f t="shared" si="14"/>
        <v>509.85</v>
      </c>
      <c r="Y56" s="20">
        <f t="shared" si="15"/>
        <v>508.86</v>
      </c>
      <c r="Z56" s="20">
        <f t="shared" si="16"/>
        <v>490.05</v>
      </c>
      <c r="AA56" s="20">
        <f t="shared" si="17"/>
        <v>508.86</v>
      </c>
      <c r="AB56" s="20">
        <f t="shared" si="18"/>
        <v>509.85</v>
      </c>
      <c r="AC56" s="20">
        <f t="shared" si="19"/>
        <v>509.85</v>
      </c>
      <c r="AD56" s="20">
        <f t="shared" si="20"/>
        <v>514.8</v>
      </c>
      <c r="AE56" s="20">
        <f t="shared" si="21"/>
        <v>514.8</v>
      </c>
      <c r="AF56" s="20">
        <f t="shared" si="22"/>
        <v>508.86</v>
      </c>
      <c r="AG56" s="20">
        <f t="shared" si="23"/>
        <v>517.77</v>
      </c>
      <c r="AH56" s="20">
        <f t="shared" si="24"/>
        <v>512.82</v>
      </c>
      <c r="AI56" s="20">
        <f t="shared" si="25"/>
        <v>511.83</v>
      </c>
    </row>
    <row r="57" spans="1:35">
      <c r="A57" s="1">
        <v>47</v>
      </c>
      <c r="B57" s="15">
        <v>516</v>
      </c>
      <c r="C57" s="15">
        <v>526</v>
      </c>
      <c r="D57" s="15">
        <v>524</v>
      </c>
      <c r="E57" s="16">
        <v>524</v>
      </c>
      <c r="F57" s="16">
        <v>523</v>
      </c>
      <c r="G57" s="16">
        <v>526</v>
      </c>
      <c r="H57" s="16">
        <v>516</v>
      </c>
      <c r="I57" s="16">
        <v>527</v>
      </c>
      <c r="J57" s="16">
        <v>520</v>
      </c>
      <c r="K57" s="19">
        <f t="shared" si="13"/>
        <v>514.8</v>
      </c>
      <c r="L57" s="16">
        <v>519</v>
      </c>
      <c r="M57" s="16">
        <v>513</v>
      </c>
      <c r="N57" s="16">
        <v>518</v>
      </c>
      <c r="O57" s="16">
        <v>519</v>
      </c>
      <c r="P57" s="16">
        <v>514</v>
      </c>
      <c r="Q57" s="16">
        <v>515</v>
      </c>
      <c r="R57" s="15">
        <v>522</v>
      </c>
      <c r="S57" s="15">
        <v>514</v>
      </c>
      <c r="T57" s="15">
        <v>513</v>
      </c>
      <c r="U57" s="15">
        <v>521</v>
      </c>
      <c r="V57" s="15">
        <v>525</v>
      </c>
      <c r="W57" s="15">
        <v>520</v>
      </c>
      <c r="X57" s="20">
        <f t="shared" si="14"/>
        <v>513.81</v>
      </c>
      <c r="Y57" s="20">
        <f t="shared" si="15"/>
        <v>507.87</v>
      </c>
      <c r="Z57" s="20">
        <f t="shared" si="16"/>
        <v>512.82</v>
      </c>
      <c r="AA57" s="20">
        <f t="shared" si="17"/>
        <v>513.81</v>
      </c>
      <c r="AB57" s="20">
        <f t="shared" si="18"/>
        <v>508.86</v>
      </c>
      <c r="AC57" s="20">
        <f t="shared" si="19"/>
        <v>509.85</v>
      </c>
      <c r="AD57" s="20">
        <f t="shared" si="20"/>
        <v>516.78</v>
      </c>
      <c r="AE57" s="20">
        <f t="shared" si="21"/>
        <v>508.86</v>
      </c>
      <c r="AF57" s="20">
        <f t="shared" si="22"/>
        <v>507.87</v>
      </c>
      <c r="AG57" s="20">
        <f t="shared" si="23"/>
        <v>515.79</v>
      </c>
      <c r="AH57" s="20">
        <f t="shared" si="24"/>
        <v>519.75</v>
      </c>
      <c r="AI57" s="20">
        <f t="shared" si="25"/>
        <v>514.8</v>
      </c>
    </row>
    <row r="58" spans="1:35">
      <c r="A58" s="1">
        <v>48</v>
      </c>
      <c r="B58" s="15">
        <v>515</v>
      </c>
      <c r="C58" s="15">
        <v>523</v>
      </c>
      <c r="D58" s="15">
        <v>521</v>
      </c>
      <c r="E58" s="16">
        <v>527</v>
      </c>
      <c r="F58" s="16">
        <v>515</v>
      </c>
      <c r="G58" s="16">
        <v>517</v>
      </c>
      <c r="H58" s="16">
        <v>523</v>
      </c>
      <c r="I58" s="16">
        <v>518</v>
      </c>
      <c r="J58" s="16">
        <v>515</v>
      </c>
      <c r="K58" s="19">
        <f t="shared" si="13"/>
        <v>509.85</v>
      </c>
      <c r="L58" s="16">
        <v>519</v>
      </c>
      <c r="M58" s="16">
        <v>517</v>
      </c>
      <c r="N58" s="16">
        <v>516</v>
      </c>
      <c r="O58" s="16">
        <v>517</v>
      </c>
      <c r="P58" s="16">
        <v>514</v>
      </c>
      <c r="Q58" s="16">
        <v>517</v>
      </c>
      <c r="R58" s="15">
        <v>514</v>
      </c>
      <c r="S58" s="15">
        <v>518</v>
      </c>
      <c r="T58" s="15">
        <v>520</v>
      </c>
      <c r="U58" s="15">
        <v>516</v>
      </c>
      <c r="V58" s="15">
        <v>522</v>
      </c>
      <c r="W58" s="15">
        <v>516</v>
      </c>
      <c r="X58" s="20">
        <f t="shared" si="14"/>
        <v>513.81</v>
      </c>
      <c r="Y58" s="20">
        <f t="shared" si="15"/>
        <v>511.83</v>
      </c>
      <c r="Z58" s="20">
        <f t="shared" si="16"/>
        <v>510.84</v>
      </c>
      <c r="AA58" s="20">
        <f t="shared" si="17"/>
        <v>511.83</v>
      </c>
      <c r="AB58" s="20">
        <f t="shared" si="18"/>
        <v>508.86</v>
      </c>
      <c r="AC58" s="20">
        <f t="shared" si="19"/>
        <v>511.83</v>
      </c>
      <c r="AD58" s="20">
        <f t="shared" si="20"/>
        <v>508.86</v>
      </c>
      <c r="AE58" s="20">
        <f t="shared" si="21"/>
        <v>512.82</v>
      </c>
      <c r="AF58" s="20">
        <f t="shared" si="22"/>
        <v>514.8</v>
      </c>
      <c r="AG58" s="20">
        <f t="shared" si="23"/>
        <v>510.84</v>
      </c>
      <c r="AH58" s="20">
        <f t="shared" si="24"/>
        <v>516.78</v>
      </c>
      <c r="AI58" s="20">
        <f t="shared" si="25"/>
        <v>510.84</v>
      </c>
    </row>
    <row r="59" spans="1:35">
      <c r="A59" s="1">
        <v>49</v>
      </c>
      <c r="B59" s="15">
        <v>525</v>
      </c>
      <c r="C59" s="15">
        <v>524</v>
      </c>
      <c r="D59" s="15">
        <v>518</v>
      </c>
      <c r="E59" s="16">
        <v>517</v>
      </c>
      <c r="F59" s="16">
        <v>520</v>
      </c>
      <c r="G59" s="16">
        <v>518</v>
      </c>
      <c r="H59" s="16">
        <v>520</v>
      </c>
      <c r="I59" s="16">
        <v>525</v>
      </c>
      <c r="J59" s="16">
        <v>518</v>
      </c>
      <c r="K59" s="19">
        <f t="shared" si="13"/>
        <v>512.82</v>
      </c>
      <c r="L59" s="16">
        <v>515</v>
      </c>
      <c r="M59" s="16">
        <v>517</v>
      </c>
      <c r="N59" s="16">
        <v>519</v>
      </c>
      <c r="O59" s="16">
        <v>517</v>
      </c>
      <c r="P59" s="16">
        <v>516</v>
      </c>
      <c r="Q59" s="16">
        <v>516</v>
      </c>
      <c r="R59" s="15">
        <v>518</v>
      </c>
      <c r="S59" s="15">
        <v>515</v>
      </c>
      <c r="T59" s="15">
        <v>516</v>
      </c>
      <c r="U59" s="15">
        <v>522</v>
      </c>
      <c r="V59" s="15">
        <v>520</v>
      </c>
      <c r="W59" s="15">
        <v>523</v>
      </c>
      <c r="X59" s="20">
        <f t="shared" si="14"/>
        <v>509.85</v>
      </c>
      <c r="Y59" s="20">
        <f t="shared" si="15"/>
        <v>511.83</v>
      </c>
      <c r="Z59" s="20">
        <f t="shared" si="16"/>
        <v>513.81</v>
      </c>
      <c r="AA59" s="20">
        <f t="shared" si="17"/>
        <v>511.83</v>
      </c>
      <c r="AB59" s="20">
        <f t="shared" si="18"/>
        <v>510.84</v>
      </c>
      <c r="AC59" s="20">
        <f t="shared" si="19"/>
        <v>510.84</v>
      </c>
      <c r="AD59" s="20">
        <f t="shared" si="20"/>
        <v>512.82</v>
      </c>
      <c r="AE59" s="20">
        <f t="shared" si="21"/>
        <v>509.85</v>
      </c>
      <c r="AF59" s="20">
        <f t="shared" si="22"/>
        <v>510.84</v>
      </c>
      <c r="AG59" s="20">
        <f t="shared" si="23"/>
        <v>516.78</v>
      </c>
      <c r="AH59" s="20">
        <f t="shared" si="24"/>
        <v>514.8</v>
      </c>
      <c r="AI59" s="20">
        <f t="shared" si="25"/>
        <v>517.77</v>
      </c>
    </row>
    <row r="60" spans="1:35">
      <c r="A60" s="1">
        <v>50</v>
      </c>
      <c r="B60" s="15">
        <v>523</v>
      </c>
      <c r="C60" s="15">
        <v>523</v>
      </c>
      <c r="D60" s="15">
        <v>512</v>
      </c>
      <c r="E60" s="16">
        <v>528</v>
      </c>
      <c r="F60" s="16">
        <v>515</v>
      </c>
      <c r="G60" s="16">
        <v>515</v>
      </c>
      <c r="H60" s="16">
        <v>517</v>
      </c>
      <c r="I60" s="16">
        <v>521</v>
      </c>
      <c r="J60" s="16">
        <v>526</v>
      </c>
      <c r="K60" s="19">
        <f t="shared" si="13"/>
        <v>520.74</v>
      </c>
      <c r="L60" s="16">
        <v>520</v>
      </c>
      <c r="M60" s="16">
        <v>515</v>
      </c>
      <c r="N60" s="16">
        <v>517</v>
      </c>
      <c r="O60" s="16">
        <v>515</v>
      </c>
      <c r="P60" s="16">
        <v>515</v>
      </c>
      <c r="Q60" s="16">
        <v>516</v>
      </c>
      <c r="R60" s="15">
        <v>515</v>
      </c>
      <c r="S60" s="15">
        <v>520</v>
      </c>
      <c r="T60" s="15">
        <v>515</v>
      </c>
      <c r="U60" s="15">
        <v>518</v>
      </c>
      <c r="V60" s="15">
        <v>518</v>
      </c>
      <c r="W60" s="15">
        <v>520</v>
      </c>
      <c r="X60" s="20">
        <f t="shared" si="14"/>
        <v>514.8</v>
      </c>
      <c r="Y60" s="20">
        <f t="shared" si="15"/>
        <v>509.85</v>
      </c>
      <c r="Z60" s="20">
        <f t="shared" si="16"/>
        <v>511.83</v>
      </c>
      <c r="AA60" s="20">
        <f t="shared" si="17"/>
        <v>509.85</v>
      </c>
      <c r="AB60" s="20">
        <f t="shared" si="18"/>
        <v>509.85</v>
      </c>
      <c r="AC60" s="20">
        <f t="shared" si="19"/>
        <v>510.84</v>
      </c>
      <c r="AD60" s="20">
        <f t="shared" si="20"/>
        <v>509.85</v>
      </c>
      <c r="AE60" s="20">
        <f t="shared" si="21"/>
        <v>514.8</v>
      </c>
      <c r="AF60" s="20">
        <f t="shared" si="22"/>
        <v>509.85</v>
      </c>
      <c r="AG60" s="20">
        <f t="shared" si="23"/>
        <v>512.82</v>
      </c>
      <c r="AH60" s="20">
        <f t="shared" si="24"/>
        <v>512.82</v>
      </c>
      <c r="AI60" s="20">
        <f t="shared" si="25"/>
        <v>514.8</v>
      </c>
    </row>
    <row r="61" spans="1:35">
      <c r="A61" s="1">
        <v>51</v>
      </c>
      <c r="B61" s="15">
        <v>515</v>
      </c>
      <c r="C61" s="15">
        <v>517</v>
      </c>
      <c r="D61" s="15">
        <v>516</v>
      </c>
      <c r="E61" s="16">
        <v>524</v>
      </c>
      <c r="F61" s="16">
        <v>531</v>
      </c>
      <c r="G61" s="16">
        <v>524</v>
      </c>
      <c r="H61" s="16">
        <v>527</v>
      </c>
      <c r="I61" s="16">
        <v>516</v>
      </c>
      <c r="J61" s="16">
        <v>517</v>
      </c>
      <c r="K61" s="19">
        <f t="shared" si="13"/>
        <v>511.83</v>
      </c>
      <c r="L61" s="16">
        <v>520</v>
      </c>
      <c r="M61" s="16">
        <v>514</v>
      </c>
      <c r="N61" s="16">
        <v>520</v>
      </c>
      <c r="O61" s="16">
        <v>519</v>
      </c>
      <c r="P61" s="16">
        <v>517</v>
      </c>
      <c r="Q61" s="16">
        <v>515</v>
      </c>
      <c r="R61" s="15">
        <v>520</v>
      </c>
      <c r="S61" s="15">
        <v>516</v>
      </c>
      <c r="T61" s="15">
        <v>514</v>
      </c>
      <c r="U61" s="15">
        <v>531</v>
      </c>
      <c r="V61" s="15">
        <v>524</v>
      </c>
      <c r="W61" s="15">
        <v>517</v>
      </c>
      <c r="X61" s="20">
        <f t="shared" si="14"/>
        <v>514.8</v>
      </c>
      <c r="Y61" s="20">
        <f t="shared" si="15"/>
        <v>508.86</v>
      </c>
      <c r="Z61" s="20">
        <f t="shared" si="16"/>
        <v>514.8</v>
      </c>
      <c r="AA61" s="20">
        <f t="shared" si="17"/>
        <v>513.81</v>
      </c>
      <c r="AB61" s="20">
        <f t="shared" si="18"/>
        <v>511.83</v>
      </c>
      <c r="AC61" s="20">
        <f t="shared" si="19"/>
        <v>509.85</v>
      </c>
      <c r="AD61" s="20">
        <f t="shared" si="20"/>
        <v>514.8</v>
      </c>
      <c r="AE61" s="20">
        <f t="shared" si="21"/>
        <v>510.84</v>
      </c>
      <c r="AF61" s="20">
        <f t="shared" si="22"/>
        <v>508.86</v>
      </c>
      <c r="AG61" s="20">
        <f t="shared" si="23"/>
        <v>525.69</v>
      </c>
      <c r="AH61" s="20">
        <f t="shared" si="24"/>
        <v>518.76</v>
      </c>
      <c r="AI61" s="20">
        <f t="shared" si="25"/>
        <v>511.83</v>
      </c>
    </row>
    <row r="62" spans="1:35">
      <c r="A62" s="1">
        <v>52</v>
      </c>
      <c r="B62" s="15">
        <v>528</v>
      </c>
      <c r="C62" s="15">
        <v>524</v>
      </c>
      <c r="D62" s="15">
        <v>519</v>
      </c>
      <c r="E62" s="16">
        <v>525</v>
      </c>
      <c r="F62" s="16">
        <v>523</v>
      </c>
      <c r="G62" s="16">
        <v>521</v>
      </c>
      <c r="H62" s="16">
        <v>528</v>
      </c>
      <c r="I62" s="16">
        <v>515</v>
      </c>
      <c r="J62" s="16">
        <v>531</v>
      </c>
      <c r="K62" s="19">
        <f t="shared" si="13"/>
        <v>525.69</v>
      </c>
      <c r="L62" s="16">
        <v>517</v>
      </c>
      <c r="M62" s="16">
        <v>515</v>
      </c>
      <c r="N62" s="16">
        <v>515</v>
      </c>
      <c r="O62" s="16">
        <v>516</v>
      </c>
      <c r="P62" s="16">
        <v>517</v>
      </c>
      <c r="Q62" s="16">
        <v>517</v>
      </c>
      <c r="R62" s="15">
        <v>516</v>
      </c>
      <c r="S62" s="15">
        <v>515</v>
      </c>
      <c r="T62" s="15">
        <v>514</v>
      </c>
      <c r="U62" s="15">
        <v>528</v>
      </c>
      <c r="V62" s="15">
        <v>516</v>
      </c>
      <c r="W62" s="15">
        <v>522</v>
      </c>
      <c r="X62" s="20">
        <f t="shared" si="14"/>
        <v>511.83</v>
      </c>
      <c r="Y62" s="20">
        <f t="shared" si="15"/>
        <v>509.85</v>
      </c>
      <c r="Z62" s="20">
        <f t="shared" si="16"/>
        <v>509.85</v>
      </c>
      <c r="AA62" s="20">
        <f t="shared" si="17"/>
        <v>510.84</v>
      </c>
      <c r="AB62" s="20">
        <f t="shared" si="18"/>
        <v>511.83</v>
      </c>
      <c r="AC62" s="20">
        <f t="shared" si="19"/>
        <v>511.83</v>
      </c>
      <c r="AD62" s="20">
        <f t="shared" si="20"/>
        <v>510.84</v>
      </c>
      <c r="AE62" s="20">
        <f t="shared" si="21"/>
        <v>509.85</v>
      </c>
      <c r="AF62" s="20">
        <f t="shared" si="22"/>
        <v>508.86</v>
      </c>
      <c r="AG62" s="20">
        <f t="shared" si="23"/>
        <v>522.72</v>
      </c>
      <c r="AH62" s="20">
        <f t="shared" si="24"/>
        <v>510.84</v>
      </c>
      <c r="AI62" s="20">
        <f t="shared" si="25"/>
        <v>516.78</v>
      </c>
    </row>
    <row r="63" spans="1:35">
      <c r="A63" s="1">
        <v>53</v>
      </c>
      <c r="B63" s="15">
        <v>523</v>
      </c>
      <c r="C63" s="15">
        <v>523</v>
      </c>
      <c r="D63" s="15">
        <v>515</v>
      </c>
      <c r="E63" s="16">
        <v>518</v>
      </c>
      <c r="F63" s="16">
        <v>515</v>
      </c>
      <c r="G63" s="16">
        <v>516</v>
      </c>
      <c r="H63" s="16">
        <v>526</v>
      </c>
      <c r="I63" s="16">
        <v>525</v>
      </c>
      <c r="J63" s="16">
        <v>515</v>
      </c>
      <c r="K63" s="19">
        <f t="shared" si="13"/>
        <v>509.85</v>
      </c>
      <c r="L63" s="16">
        <v>523</v>
      </c>
      <c r="M63" s="16">
        <v>515</v>
      </c>
      <c r="N63" s="16">
        <v>520</v>
      </c>
      <c r="O63" s="16">
        <v>514</v>
      </c>
      <c r="P63" s="16">
        <v>520</v>
      </c>
      <c r="Q63" s="16">
        <v>518</v>
      </c>
      <c r="R63" s="15">
        <v>515</v>
      </c>
      <c r="S63" s="15">
        <v>514</v>
      </c>
      <c r="T63" s="15">
        <v>524</v>
      </c>
      <c r="U63" s="15">
        <v>518</v>
      </c>
      <c r="V63" s="15">
        <v>518</v>
      </c>
      <c r="W63" s="15">
        <v>518</v>
      </c>
      <c r="X63" s="20">
        <f t="shared" si="14"/>
        <v>517.77</v>
      </c>
      <c r="Y63" s="20">
        <f t="shared" si="15"/>
        <v>509.85</v>
      </c>
      <c r="Z63" s="20">
        <f t="shared" si="16"/>
        <v>514.8</v>
      </c>
      <c r="AA63" s="20">
        <f t="shared" si="17"/>
        <v>508.86</v>
      </c>
      <c r="AB63" s="20">
        <f t="shared" si="18"/>
        <v>514.8</v>
      </c>
      <c r="AC63" s="20">
        <f t="shared" si="19"/>
        <v>512.82</v>
      </c>
      <c r="AD63" s="20">
        <f t="shared" si="20"/>
        <v>509.85</v>
      </c>
      <c r="AE63" s="20">
        <f t="shared" si="21"/>
        <v>508.86</v>
      </c>
      <c r="AF63" s="20">
        <f t="shared" si="22"/>
        <v>518.76</v>
      </c>
      <c r="AG63" s="20">
        <f t="shared" si="23"/>
        <v>512.82</v>
      </c>
      <c r="AH63" s="20">
        <f t="shared" si="24"/>
        <v>512.82</v>
      </c>
      <c r="AI63" s="20">
        <f t="shared" si="25"/>
        <v>512.82</v>
      </c>
    </row>
    <row r="64" spans="1:35">
      <c r="A64" s="1">
        <v>54</v>
      </c>
      <c r="B64" s="15">
        <v>515</v>
      </c>
      <c r="C64" s="15">
        <v>518</v>
      </c>
      <c r="D64" s="15">
        <v>517</v>
      </c>
      <c r="E64" s="16">
        <v>528</v>
      </c>
      <c r="F64" s="16">
        <v>523</v>
      </c>
      <c r="G64" s="16">
        <v>523</v>
      </c>
      <c r="H64" s="16">
        <v>530</v>
      </c>
      <c r="I64" s="16">
        <v>517</v>
      </c>
      <c r="J64" s="16">
        <v>524</v>
      </c>
      <c r="K64" s="19">
        <f t="shared" si="13"/>
        <v>518.76</v>
      </c>
      <c r="L64" s="16">
        <v>516</v>
      </c>
      <c r="M64" s="16">
        <v>516</v>
      </c>
      <c r="N64" s="16">
        <v>515</v>
      </c>
      <c r="O64" s="16">
        <v>515</v>
      </c>
      <c r="P64" s="16">
        <v>514</v>
      </c>
      <c r="Q64" s="16">
        <v>515</v>
      </c>
      <c r="R64" s="15">
        <v>514</v>
      </c>
      <c r="S64" s="15">
        <v>514</v>
      </c>
      <c r="T64" s="15">
        <v>522</v>
      </c>
      <c r="U64" s="15">
        <v>525</v>
      </c>
      <c r="V64" s="15">
        <v>512</v>
      </c>
      <c r="W64" s="15">
        <v>530</v>
      </c>
      <c r="X64" s="20">
        <f t="shared" si="14"/>
        <v>510.84</v>
      </c>
      <c r="Y64" s="20">
        <f t="shared" si="15"/>
        <v>510.84</v>
      </c>
      <c r="Z64" s="20">
        <f t="shared" si="16"/>
        <v>509.85</v>
      </c>
      <c r="AA64" s="20">
        <f t="shared" si="17"/>
        <v>509.85</v>
      </c>
      <c r="AB64" s="20">
        <f t="shared" si="18"/>
        <v>508.86</v>
      </c>
      <c r="AC64" s="20">
        <f t="shared" si="19"/>
        <v>509.85</v>
      </c>
      <c r="AD64" s="20">
        <f t="shared" si="20"/>
        <v>508.86</v>
      </c>
      <c r="AE64" s="20">
        <f t="shared" si="21"/>
        <v>508.86</v>
      </c>
      <c r="AF64" s="20">
        <f t="shared" si="22"/>
        <v>516.78</v>
      </c>
      <c r="AG64" s="20">
        <f t="shared" si="23"/>
        <v>519.75</v>
      </c>
      <c r="AH64" s="20">
        <f t="shared" si="24"/>
        <v>506.88</v>
      </c>
      <c r="AI64" s="20">
        <f t="shared" si="25"/>
        <v>524.7</v>
      </c>
    </row>
    <row r="65" spans="1:35">
      <c r="A65" s="1">
        <v>55</v>
      </c>
      <c r="B65" s="15">
        <v>521</v>
      </c>
      <c r="C65" s="15">
        <v>529</v>
      </c>
      <c r="D65" s="15">
        <v>520</v>
      </c>
      <c r="E65" s="16">
        <v>523</v>
      </c>
      <c r="F65" s="16">
        <v>524</v>
      </c>
      <c r="G65" s="16">
        <v>517</v>
      </c>
      <c r="H65" s="16">
        <v>526</v>
      </c>
      <c r="I65" s="16">
        <v>524</v>
      </c>
      <c r="J65" s="16">
        <v>521</v>
      </c>
      <c r="K65" s="19">
        <f t="shared" si="13"/>
        <v>515.79</v>
      </c>
      <c r="L65" s="16">
        <v>518</v>
      </c>
      <c r="M65" s="16">
        <v>518</v>
      </c>
      <c r="N65" s="16">
        <v>542</v>
      </c>
      <c r="O65" s="16">
        <v>520</v>
      </c>
      <c r="P65" s="16">
        <v>521</v>
      </c>
      <c r="Q65" s="16">
        <v>523</v>
      </c>
      <c r="R65" s="15">
        <v>514</v>
      </c>
      <c r="S65" s="15">
        <v>524</v>
      </c>
      <c r="T65" s="15">
        <v>516</v>
      </c>
      <c r="U65" s="15">
        <v>518</v>
      </c>
      <c r="V65" s="15">
        <v>516</v>
      </c>
      <c r="W65" s="15">
        <v>528</v>
      </c>
      <c r="X65" s="20">
        <f t="shared" si="14"/>
        <v>512.82</v>
      </c>
      <c r="Y65" s="20">
        <f t="shared" si="15"/>
        <v>512.82</v>
      </c>
      <c r="Z65" s="20">
        <f t="shared" si="16"/>
        <v>536.58</v>
      </c>
      <c r="AA65" s="20">
        <f t="shared" si="17"/>
        <v>514.8</v>
      </c>
      <c r="AB65" s="20">
        <f t="shared" si="18"/>
        <v>515.79</v>
      </c>
      <c r="AC65" s="20">
        <f t="shared" si="19"/>
        <v>517.77</v>
      </c>
      <c r="AD65" s="20">
        <f t="shared" si="20"/>
        <v>508.86</v>
      </c>
      <c r="AE65" s="20">
        <f t="shared" si="21"/>
        <v>518.76</v>
      </c>
      <c r="AF65" s="20">
        <f t="shared" si="22"/>
        <v>510.84</v>
      </c>
      <c r="AG65" s="20">
        <f t="shared" si="23"/>
        <v>512.82</v>
      </c>
      <c r="AH65" s="20">
        <f t="shared" si="24"/>
        <v>510.84</v>
      </c>
      <c r="AI65" s="20">
        <f t="shared" si="25"/>
        <v>522.72</v>
      </c>
    </row>
    <row r="66" spans="1:35">
      <c r="A66" s="1">
        <v>56</v>
      </c>
      <c r="B66" s="15">
        <v>516</v>
      </c>
      <c r="C66" s="15">
        <v>516</v>
      </c>
      <c r="D66" s="15">
        <v>515</v>
      </c>
      <c r="E66" s="16">
        <v>521</v>
      </c>
      <c r="F66" s="16">
        <v>526</v>
      </c>
      <c r="G66" s="16">
        <v>530</v>
      </c>
      <c r="H66" s="16">
        <v>515</v>
      </c>
      <c r="I66" s="16">
        <v>526</v>
      </c>
      <c r="J66" s="16">
        <v>516</v>
      </c>
      <c r="K66" s="19">
        <f t="shared" si="13"/>
        <v>510.84</v>
      </c>
      <c r="L66" s="16">
        <v>525</v>
      </c>
      <c r="M66" s="16">
        <v>526</v>
      </c>
      <c r="N66" s="16">
        <v>515</v>
      </c>
      <c r="O66" s="16">
        <v>517</v>
      </c>
      <c r="P66" s="16">
        <v>518</v>
      </c>
      <c r="Q66" s="16">
        <v>520</v>
      </c>
      <c r="R66" s="15">
        <v>524</v>
      </c>
      <c r="S66" s="15">
        <v>522</v>
      </c>
      <c r="T66" s="15">
        <v>515</v>
      </c>
      <c r="U66" s="15">
        <v>522</v>
      </c>
      <c r="V66" s="15">
        <v>521</v>
      </c>
      <c r="W66" s="15">
        <v>517</v>
      </c>
      <c r="X66" s="20">
        <f t="shared" si="14"/>
        <v>519.75</v>
      </c>
      <c r="Y66" s="20">
        <f t="shared" si="15"/>
        <v>520.74</v>
      </c>
      <c r="Z66" s="20">
        <f t="shared" si="16"/>
        <v>509.85</v>
      </c>
      <c r="AA66" s="20">
        <f t="shared" si="17"/>
        <v>511.83</v>
      </c>
      <c r="AB66" s="20">
        <f t="shared" si="18"/>
        <v>512.82</v>
      </c>
      <c r="AC66" s="20">
        <f t="shared" si="19"/>
        <v>514.8</v>
      </c>
      <c r="AD66" s="20">
        <f t="shared" si="20"/>
        <v>518.76</v>
      </c>
      <c r="AE66" s="20">
        <f t="shared" si="21"/>
        <v>516.78</v>
      </c>
      <c r="AF66" s="20">
        <f t="shared" si="22"/>
        <v>509.85</v>
      </c>
      <c r="AG66" s="20">
        <f t="shared" si="23"/>
        <v>516.78</v>
      </c>
      <c r="AH66" s="20">
        <f t="shared" si="24"/>
        <v>515.79</v>
      </c>
      <c r="AI66" s="20">
        <f t="shared" si="25"/>
        <v>511.83</v>
      </c>
    </row>
    <row r="67" spans="1:35">
      <c r="A67" s="1">
        <v>57</v>
      </c>
      <c r="B67" s="15">
        <v>531</v>
      </c>
      <c r="C67" s="15">
        <v>518</v>
      </c>
      <c r="D67" s="15">
        <v>517</v>
      </c>
      <c r="E67" s="16">
        <v>516</v>
      </c>
      <c r="F67" s="16">
        <v>516</v>
      </c>
      <c r="G67" s="16">
        <v>528</v>
      </c>
      <c r="H67" s="16">
        <v>522</v>
      </c>
      <c r="I67" s="16">
        <v>519</v>
      </c>
      <c r="J67" s="16">
        <v>523</v>
      </c>
      <c r="K67" s="19">
        <f t="shared" si="13"/>
        <v>517.77</v>
      </c>
      <c r="L67" s="16">
        <v>521</v>
      </c>
      <c r="M67" s="16">
        <v>517</v>
      </c>
      <c r="N67" s="16">
        <v>516</v>
      </c>
      <c r="O67" s="16">
        <v>518</v>
      </c>
      <c r="P67" s="16">
        <v>515</v>
      </c>
      <c r="Q67" s="16">
        <v>522</v>
      </c>
      <c r="R67" s="15">
        <v>522</v>
      </c>
      <c r="S67" s="15">
        <v>516</v>
      </c>
      <c r="T67" s="15">
        <v>516</v>
      </c>
      <c r="U67" s="15">
        <v>525</v>
      </c>
      <c r="V67" s="15">
        <v>515</v>
      </c>
      <c r="W67" s="15">
        <v>518</v>
      </c>
      <c r="X67" s="20">
        <f t="shared" si="14"/>
        <v>515.79</v>
      </c>
      <c r="Y67" s="20">
        <f t="shared" si="15"/>
        <v>511.83</v>
      </c>
      <c r="Z67" s="20">
        <f t="shared" si="16"/>
        <v>510.84</v>
      </c>
      <c r="AA67" s="20">
        <f t="shared" si="17"/>
        <v>512.82</v>
      </c>
      <c r="AB67" s="20">
        <f t="shared" si="18"/>
        <v>509.85</v>
      </c>
      <c r="AC67" s="20">
        <f t="shared" si="19"/>
        <v>516.78</v>
      </c>
      <c r="AD67" s="20">
        <f t="shared" si="20"/>
        <v>516.78</v>
      </c>
      <c r="AE67" s="20">
        <f t="shared" si="21"/>
        <v>510.84</v>
      </c>
      <c r="AF67" s="20">
        <f t="shared" si="22"/>
        <v>510.84</v>
      </c>
      <c r="AG67" s="20">
        <f t="shared" si="23"/>
        <v>519.75</v>
      </c>
      <c r="AH67" s="20">
        <f t="shared" si="24"/>
        <v>509.85</v>
      </c>
      <c r="AI67" s="20">
        <f t="shared" si="25"/>
        <v>512.82</v>
      </c>
    </row>
    <row r="68" spans="1:35">
      <c r="A68" s="1">
        <v>58</v>
      </c>
      <c r="B68" s="15">
        <v>525</v>
      </c>
      <c r="C68" s="15">
        <v>517</v>
      </c>
      <c r="D68" s="15">
        <v>527</v>
      </c>
      <c r="E68" s="16">
        <v>522</v>
      </c>
      <c r="F68" s="16">
        <v>520</v>
      </c>
      <c r="G68" s="16">
        <v>516</v>
      </c>
      <c r="H68" s="16">
        <v>529</v>
      </c>
      <c r="I68" s="16">
        <v>523</v>
      </c>
      <c r="J68" s="16">
        <v>517</v>
      </c>
      <c r="K68" s="19">
        <f t="shared" si="13"/>
        <v>511.83</v>
      </c>
      <c r="L68" s="16">
        <v>516</v>
      </c>
      <c r="M68" s="16">
        <v>518</v>
      </c>
      <c r="N68" s="16">
        <v>519</v>
      </c>
      <c r="O68" s="16">
        <v>518</v>
      </c>
      <c r="P68" s="16">
        <v>520</v>
      </c>
      <c r="Q68" s="16">
        <v>518</v>
      </c>
      <c r="R68" s="15">
        <v>516</v>
      </c>
      <c r="S68" s="15">
        <v>515</v>
      </c>
      <c r="T68" s="15">
        <v>522</v>
      </c>
      <c r="U68" s="15">
        <v>522</v>
      </c>
      <c r="V68" s="15">
        <v>521</v>
      </c>
      <c r="W68" s="15">
        <v>522</v>
      </c>
      <c r="X68" s="20">
        <f t="shared" si="14"/>
        <v>510.84</v>
      </c>
      <c r="Y68" s="20">
        <f t="shared" si="15"/>
        <v>512.82</v>
      </c>
      <c r="Z68" s="20">
        <f t="shared" si="16"/>
        <v>513.81</v>
      </c>
      <c r="AA68" s="20">
        <f t="shared" si="17"/>
        <v>512.82</v>
      </c>
      <c r="AB68" s="20">
        <f t="shared" si="18"/>
        <v>514.8</v>
      </c>
      <c r="AC68" s="20">
        <f t="shared" si="19"/>
        <v>512.82</v>
      </c>
      <c r="AD68" s="20">
        <f t="shared" si="20"/>
        <v>510.84</v>
      </c>
      <c r="AE68" s="20">
        <f t="shared" si="21"/>
        <v>509.85</v>
      </c>
      <c r="AF68" s="20">
        <f t="shared" si="22"/>
        <v>516.78</v>
      </c>
      <c r="AG68" s="20">
        <f t="shared" si="23"/>
        <v>516.78</v>
      </c>
      <c r="AH68" s="20">
        <f t="shared" si="24"/>
        <v>515.79</v>
      </c>
      <c r="AI68" s="20">
        <f t="shared" si="25"/>
        <v>516.78</v>
      </c>
    </row>
    <row r="69" spans="1:35">
      <c r="A69" s="1">
        <v>59</v>
      </c>
      <c r="B69" s="15">
        <v>515</v>
      </c>
      <c r="C69" s="15">
        <v>512</v>
      </c>
      <c r="D69" s="15">
        <v>526</v>
      </c>
      <c r="E69" s="16">
        <v>518</v>
      </c>
      <c r="F69" s="16">
        <v>519</v>
      </c>
      <c r="G69" s="16">
        <v>517</v>
      </c>
      <c r="H69" s="16">
        <v>516</v>
      </c>
      <c r="I69" s="16">
        <v>526</v>
      </c>
      <c r="J69" s="16">
        <v>531</v>
      </c>
      <c r="K69" s="19">
        <f t="shared" si="13"/>
        <v>525.69</v>
      </c>
      <c r="L69" s="16">
        <v>521</v>
      </c>
      <c r="M69" s="16">
        <v>519</v>
      </c>
      <c r="N69" s="16">
        <v>517</v>
      </c>
      <c r="O69" s="16">
        <v>517</v>
      </c>
      <c r="P69" s="16">
        <v>516</v>
      </c>
      <c r="Q69" s="16">
        <v>519</v>
      </c>
      <c r="R69" s="15">
        <v>515</v>
      </c>
      <c r="S69" s="15">
        <v>516</v>
      </c>
      <c r="T69" s="15">
        <v>521</v>
      </c>
      <c r="U69" s="15">
        <v>518</v>
      </c>
      <c r="V69" s="15">
        <v>524</v>
      </c>
      <c r="W69" s="15">
        <v>516</v>
      </c>
      <c r="X69" s="20">
        <f t="shared" si="14"/>
        <v>515.79</v>
      </c>
      <c r="Y69" s="20">
        <f t="shared" si="15"/>
        <v>513.81</v>
      </c>
      <c r="Z69" s="20">
        <f t="shared" si="16"/>
        <v>511.83</v>
      </c>
      <c r="AA69" s="20">
        <f t="shared" si="17"/>
        <v>511.83</v>
      </c>
      <c r="AB69" s="20">
        <f t="shared" si="18"/>
        <v>510.84</v>
      </c>
      <c r="AC69" s="20">
        <f t="shared" si="19"/>
        <v>513.81</v>
      </c>
      <c r="AD69" s="20">
        <f t="shared" si="20"/>
        <v>509.85</v>
      </c>
      <c r="AE69" s="20">
        <f t="shared" si="21"/>
        <v>510.84</v>
      </c>
      <c r="AF69" s="20">
        <f t="shared" si="22"/>
        <v>515.79</v>
      </c>
      <c r="AG69" s="20">
        <f t="shared" si="23"/>
        <v>512.82</v>
      </c>
      <c r="AH69" s="20">
        <f t="shared" si="24"/>
        <v>518.76</v>
      </c>
      <c r="AI69" s="20">
        <f t="shared" si="25"/>
        <v>510.84</v>
      </c>
    </row>
    <row r="70" spans="1:35">
      <c r="A70" s="1">
        <v>60</v>
      </c>
      <c r="B70" s="15">
        <v>524</v>
      </c>
      <c r="C70" s="15">
        <v>516</v>
      </c>
      <c r="D70" s="15">
        <v>526</v>
      </c>
      <c r="E70" s="16">
        <v>531</v>
      </c>
      <c r="F70" s="16">
        <v>523</v>
      </c>
      <c r="G70" s="16">
        <v>525</v>
      </c>
      <c r="H70" s="16">
        <v>526</v>
      </c>
      <c r="I70" s="16">
        <v>523</v>
      </c>
      <c r="J70" s="16">
        <v>529</v>
      </c>
      <c r="K70" s="19">
        <f t="shared" si="13"/>
        <v>523.71</v>
      </c>
      <c r="L70" s="16">
        <v>517</v>
      </c>
      <c r="M70" s="16">
        <v>516</v>
      </c>
      <c r="N70" s="16">
        <v>517</v>
      </c>
      <c r="O70" s="16">
        <v>515</v>
      </c>
      <c r="P70" s="16">
        <v>515</v>
      </c>
      <c r="Q70" s="16">
        <v>522</v>
      </c>
      <c r="R70" s="15">
        <v>522</v>
      </c>
      <c r="S70" s="15">
        <v>522</v>
      </c>
      <c r="T70" s="15">
        <v>526</v>
      </c>
      <c r="U70" s="15">
        <v>528</v>
      </c>
      <c r="V70" s="15">
        <v>526</v>
      </c>
      <c r="W70" s="15">
        <v>527</v>
      </c>
      <c r="X70" s="20">
        <f t="shared" si="14"/>
        <v>511.83</v>
      </c>
      <c r="Y70" s="20">
        <f t="shared" si="15"/>
        <v>510.84</v>
      </c>
      <c r="Z70" s="20">
        <f t="shared" si="16"/>
        <v>511.83</v>
      </c>
      <c r="AA70" s="20">
        <f t="shared" si="17"/>
        <v>509.85</v>
      </c>
      <c r="AB70" s="20">
        <f t="shared" si="18"/>
        <v>509.85</v>
      </c>
      <c r="AC70" s="20">
        <f t="shared" si="19"/>
        <v>516.78</v>
      </c>
      <c r="AD70" s="20">
        <f t="shared" si="20"/>
        <v>516.78</v>
      </c>
      <c r="AE70" s="20">
        <f t="shared" si="21"/>
        <v>516.78</v>
      </c>
      <c r="AF70" s="20">
        <f t="shared" si="22"/>
        <v>520.74</v>
      </c>
      <c r="AG70" s="20">
        <f t="shared" si="23"/>
        <v>522.72</v>
      </c>
      <c r="AH70" s="20">
        <f t="shared" si="24"/>
        <v>520.74</v>
      </c>
      <c r="AI70" s="20">
        <f t="shared" si="25"/>
        <v>521.73</v>
      </c>
    </row>
    <row r="71" spans="1:35">
      <c r="A71" s="1">
        <v>61</v>
      </c>
      <c r="B71" s="15">
        <v>524</v>
      </c>
      <c r="C71" s="15">
        <v>517</v>
      </c>
      <c r="D71" s="15">
        <v>517</v>
      </c>
      <c r="E71" s="16">
        <v>524</v>
      </c>
      <c r="F71" s="16">
        <v>525</v>
      </c>
      <c r="G71" s="16">
        <v>519</v>
      </c>
      <c r="H71" s="16">
        <v>524</v>
      </c>
      <c r="I71" s="16">
        <v>518</v>
      </c>
      <c r="J71" s="16">
        <v>516</v>
      </c>
      <c r="K71" s="19">
        <f t="shared" si="13"/>
        <v>510.84</v>
      </c>
      <c r="L71" s="16">
        <v>514</v>
      </c>
      <c r="M71" s="16">
        <v>516</v>
      </c>
      <c r="N71" s="16">
        <v>515</v>
      </c>
      <c r="O71" s="16">
        <v>519</v>
      </c>
      <c r="P71" s="16">
        <v>514</v>
      </c>
      <c r="Q71" s="16">
        <v>517</v>
      </c>
      <c r="R71" s="15">
        <v>518</v>
      </c>
      <c r="S71" s="15">
        <v>521</v>
      </c>
      <c r="T71" s="15">
        <v>518</v>
      </c>
      <c r="U71" s="15">
        <v>521</v>
      </c>
      <c r="V71" s="15">
        <v>524</v>
      </c>
      <c r="W71" s="15">
        <v>524</v>
      </c>
      <c r="X71" s="20">
        <f t="shared" si="14"/>
        <v>508.86</v>
      </c>
      <c r="Y71" s="20">
        <f t="shared" si="15"/>
        <v>510.84</v>
      </c>
      <c r="Z71" s="20">
        <f t="shared" si="16"/>
        <v>509.85</v>
      </c>
      <c r="AA71" s="20">
        <f t="shared" si="17"/>
        <v>513.81</v>
      </c>
      <c r="AB71" s="20">
        <f t="shared" si="18"/>
        <v>508.86</v>
      </c>
      <c r="AC71" s="20">
        <f t="shared" si="19"/>
        <v>511.83</v>
      </c>
      <c r="AD71" s="20">
        <f t="shared" si="20"/>
        <v>512.82</v>
      </c>
      <c r="AE71" s="20">
        <f t="shared" si="21"/>
        <v>515.79</v>
      </c>
      <c r="AF71" s="20">
        <f t="shared" si="22"/>
        <v>512.82</v>
      </c>
      <c r="AG71" s="20">
        <f t="shared" si="23"/>
        <v>515.79</v>
      </c>
      <c r="AH71" s="20">
        <f t="shared" si="24"/>
        <v>518.76</v>
      </c>
      <c r="AI71" s="20">
        <f t="shared" si="25"/>
        <v>518.76</v>
      </c>
    </row>
    <row r="72" spans="1:35">
      <c r="A72" s="1">
        <v>62</v>
      </c>
      <c r="B72" s="15">
        <v>527</v>
      </c>
      <c r="C72" s="15">
        <v>528</v>
      </c>
      <c r="D72" s="15">
        <v>528</v>
      </c>
      <c r="E72" s="16">
        <v>521</v>
      </c>
      <c r="F72" s="16">
        <v>516</v>
      </c>
      <c r="G72" s="16">
        <v>523</v>
      </c>
      <c r="H72" s="16">
        <v>514</v>
      </c>
      <c r="I72" s="16">
        <v>529</v>
      </c>
      <c r="J72" s="16">
        <v>517</v>
      </c>
      <c r="K72" s="19">
        <f t="shared" si="13"/>
        <v>511.83</v>
      </c>
      <c r="L72" s="16">
        <v>515</v>
      </c>
      <c r="M72" s="16">
        <v>523</v>
      </c>
      <c r="N72" s="16">
        <v>516</v>
      </c>
      <c r="O72" s="16">
        <v>520</v>
      </c>
      <c r="P72" s="16">
        <v>522</v>
      </c>
      <c r="Q72" s="16">
        <v>516</v>
      </c>
      <c r="R72" s="15">
        <v>521</v>
      </c>
      <c r="S72" s="15">
        <v>526</v>
      </c>
      <c r="T72" s="15">
        <v>521</v>
      </c>
      <c r="U72" s="15">
        <v>517</v>
      </c>
      <c r="V72" s="15">
        <v>518</v>
      </c>
      <c r="W72" s="15">
        <v>514</v>
      </c>
      <c r="X72" s="20">
        <f t="shared" si="14"/>
        <v>509.85</v>
      </c>
      <c r="Y72" s="20">
        <f t="shared" si="15"/>
        <v>517.77</v>
      </c>
      <c r="Z72" s="20">
        <f t="shared" si="16"/>
        <v>510.84</v>
      </c>
      <c r="AA72" s="20">
        <f t="shared" si="17"/>
        <v>514.8</v>
      </c>
      <c r="AB72" s="20">
        <f t="shared" si="18"/>
        <v>516.78</v>
      </c>
      <c r="AC72" s="20">
        <f t="shared" si="19"/>
        <v>510.84</v>
      </c>
      <c r="AD72" s="20">
        <f t="shared" si="20"/>
        <v>515.79</v>
      </c>
      <c r="AE72" s="20">
        <f t="shared" si="21"/>
        <v>520.74</v>
      </c>
      <c r="AF72" s="20">
        <f t="shared" si="22"/>
        <v>515.79</v>
      </c>
      <c r="AG72" s="20">
        <f t="shared" si="23"/>
        <v>511.83</v>
      </c>
      <c r="AH72" s="20">
        <f t="shared" si="24"/>
        <v>512.82</v>
      </c>
      <c r="AI72" s="20">
        <f t="shared" si="25"/>
        <v>508.86</v>
      </c>
    </row>
    <row r="73" spans="1:35">
      <c r="A73" s="1">
        <v>63</v>
      </c>
      <c r="B73" s="15">
        <v>515</v>
      </c>
      <c r="C73" s="15">
        <v>518</v>
      </c>
      <c r="D73" s="15">
        <v>515</v>
      </c>
      <c r="E73" s="16">
        <v>518</v>
      </c>
      <c r="F73" s="16">
        <v>517</v>
      </c>
      <c r="G73" s="16">
        <v>526</v>
      </c>
      <c r="H73" s="16">
        <v>516</v>
      </c>
      <c r="I73" s="16">
        <v>516</v>
      </c>
      <c r="J73" s="16">
        <v>523</v>
      </c>
      <c r="K73" s="19">
        <f t="shared" si="13"/>
        <v>517.77</v>
      </c>
      <c r="L73" s="16">
        <v>518</v>
      </c>
      <c r="M73" s="16">
        <v>520</v>
      </c>
      <c r="N73" s="16">
        <v>517</v>
      </c>
      <c r="O73" s="16">
        <v>519</v>
      </c>
      <c r="P73" s="16">
        <v>517</v>
      </c>
      <c r="Q73" s="16">
        <v>517</v>
      </c>
      <c r="R73" s="15">
        <v>526</v>
      </c>
      <c r="S73" s="15">
        <v>518</v>
      </c>
      <c r="T73" s="15">
        <v>520</v>
      </c>
      <c r="U73" s="15">
        <v>515</v>
      </c>
      <c r="V73" s="15">
        <v>528</v>
      </c>
      <c r="W73" s="15">
        <v>520</v>
      </c>
      <c r="X73" s="20">
        <f t="shared" si="14"/>
        <v>512.82</v>
      </c>
      <c r="Y73" s="20">
        <f t="shared" si="15"/>
        <v>514.8</v>
      </c>
      <c r="Z73" s="20">
        <f t="shared" si="16"/>
        <v>511.83</v>
      </c>
      <c r="AA73" s="20">
        <f t="shared" si="17"/>
        <v>513.81</v>
      </c>
      <c r="AB73" s="20">
        <f t="shared" si="18"/>
        <v>511.83</v>
      </c>
      <c r="AC73" s="20">
        <f t="shared" si="19"/>
        <v>511.83</v>
      </c>
      <c r="AD73" s="20">
        <f t="shared" si="20"/>
        <v>520.74</v>
      </c>
      <c r="AE73" s="20">
        <f t="shared" si="21"/>
        <v>512.82</v>
      </c>
      <c r="AF73" s="20">
        <f t="shared" si="22"/>
        <v>514.8</v>
      </c>
      <c r="AG73" s="20">
        <f t="shared" si="23"/>
        <v>509.85</v>
      </c>
      <c r="AH73" s="20">
        <f t="shared" si="24"/>
        <v>522.72</v>
      </c>
      <c r="AI73" s="20">
        <f t="shared" si="25"/>
        <v>514.8</v>
      </c>
    </row>
    <row r="74" spans="1:35">
      <c r="A74" s="1">
        <v>64</v>
      </c>
      <c r="B74" s="15">
        <v>520</v>
      </c>
      <c r="C74" s="15">
        <v>526</v>
      </c>
      <c r="D74" s="15">
        <v>518</v>
      </c>
      <c r="E74" s="16">
        <v>526</v>
      </c>
      <c r="F74" s="16">
        <v>513</v>
      </c>
      <c r="G74" s="16">
        <v>523</v>
      </c>
      <c r="H74" s="16">
        <v>527</v>
      </c>
      <c r="I74" s="16">
        <v>518</v>
      </c>
      <c r="J74" s="16">
        <v>515</v>
      </c>
      <c r="K74" s="19">
        <f t="shared" si="13"/>
        <v>509.85</v>
      </c>
      <c r="L74" s="16">
        <v>523</v>
      </c>
      <c r="M74" s="16">
        <v>517</v>
      </c>
      <c r="N74" s="16">
        <v>514</v>
      </c>
      <c r="O74" s="16">
        <v>515</v>
      </c>
      <c r="P74" s="16">
        <v>517</v>
      </c>
      <c r="Q74" s="16">
        <v>514</v>
      </c>
      <c r="R74" s="15">
        <v>518</v>
      </c>
      <c r="S74" s="15">
        <v>520</v>
      </c>
      <c r="T74" s="15">
        <v>515</v>
      </c>
      <c r="U74" s="15">
        <v>520</v>
      </c>
      <c r="V74" s="15">
        <v>518</v>
      </c>
      <c r="W74" s="15">
        <v>516</v>
      </c>
      <c r="X74" s="20">
        <f t="shared" si="14"/>
        <v>517.77</v>
      </c>
      <c r="Y74" s="20">
        <f t="shared" si="15"/>
        <v>511.83</v>
      </c>
      <c r="Z74" s="20">
        <f t="shared" si="16"/>
        <v>508.86</v>
      </c>
      <c r="AA74" s="20">
        <f t="shared" si="17"/>
        <v>509.85</v>
      </c>
      <c r="AB74" s="20">
        <f t="shared" si="18"/>
        <v>511.83</v>
      </c>
      <c r="AC74" s="20">
        <f t="shared" si="19"/>
        <v>508.86</v>
      </c>
      <c r="AD74" s="20">
        <f t="shared" si="20"/>
        <v>512.82</v>
      </c>
      <c r="AE74" s="20">
        <f t="shared" si="21"/>
        <v>514.8</v>
      </c>
      <c r="AF74" s="20">
        <f t="shared" si="22"/>
        <v>509.85</v>
      </c>
      <c r="AG74" s="20">
        <f t="shared" si="23"/>
        <v>514.8</v>
      </c>
      <c r="AH74" s="20">
        <f t="shared" si="24"/>
        <v>512.82</v>
      </c>
      <c r="AI74" s="20">
        <f t="shared" si="25"/>
        <v>510.84</v>
      </c>
    </row>
    <row r="75" spans="1:35">
      <c r="A75" s="1">
        <v>65</v>
      </c>
      <c r="B75" s="15">
        <v>519</v>
      </c>
      <c r="C75" s="15">
        <v>523</v>
      </c>
      <c r="D75" s="15">
        <v>528</v>
      </c>
      <c r="E75" s="16">
        <v>516</v>
      </c>
      <c r="F75" s="16">
        <v>515</v>
      </c>
      <c r="G75" s="16">
        <v>518</v>
      </c>
      <c r="H75" s="16">
        <v>524</v>
      </c>
      <c r="I75" s="16">
        <v>517</v>
      </c>
      <c r="J75" s="16">
        <v>521</v>
      </c>
      <c r="K75" s="19">
        <f t="shared" si="13"/>
        <v>515.79</v>
      </c>
      <c r="L75" s="16">
        <v>515</v>
      </c>
      <c r="M75" s="16">
        <v>526</v>
      </c>
      <c r="N75" s="16">
        <v>515</v>
      </c>
      <c r="O75" s="16">
        <v>517</v>
      </c>
      <c r="P75" s="16">
        <v>518</v>
      </c>
      <c r="Q75" s="16">
        <v>515</v>
      </c>
      <c r="R75" s="15">
        <v>521</v>
      </c>
      <c r="S75" s="15">
        <v>515</v>
      </c>
      <c r="T75" s="15">
        <v>516</v>
      </c>
      <c r="U75" s="15">
        <v>516</v>
      </c>
      <c r="V75" s="15">
        <v>516</v>
      </c>
      <c r="W75" s="15">
        <v>530</v>
      </c>
      <c r="X75" s="20">
        <f t="shared" si="14"/>
        <v>509.85</v>
      </c>
      <c r="Y75" s="20">
        <f t="shared" si="15"/>
        <v>520.74</v>
      </c>
      <c r="Z75" s="20">
        <f t="shared" si="16"/>
        <v>509.85</v>
      </c>
      <c r="AA75" s="20">
        <f t="shared" si="17"/>
        <v>511.83</v>
      </c>
      <c r="AB75" s="20">
        <f t="shared" si="18"/>
        <v>512.82</v>
      </c>
      <c r="AC75" s="20">
        <f t="shared" si="19"/>
        <v>509.85</v>
      </c>
      <c r="AD75" s="20">
        <f t="shared" si="20"/>
        <v>515.79</v>
      </c>
      <c r="AE75" s="20">
        <f t="shared" si="21"/>
        <v>509.85</v>
      </c>
      <c r="AF75" s="20">
        <f t="shared" si="22"/>
        <v>510.84</v>
      </c>
      <c r="AG75" s="20">
        <f t="shared" si="23"/>
        <v>510.84</v>
      </c>
      <c r="AH75" s="20">
        <f t="shared" si="24"/>
        <v>510.84</v>
      </c>
      <c r="AI75" s="20">
        <f t="shared" si="25"/>
        <v>524.7</v>
      </c>
    </row>
    <row r="76" spans="1:35">
      <c r="A76" s="1">
        <v>66</v>
      </c>
      <c r="B76" s="15">
        <v>523</v>
      </c>
      <c r="C76" s="15">
        <v>515</v>
      </c>
      <c r="D76" s="15">
        <v>516</v>
      </c>
      <c r="E76" s="16">
        <v>519</v>
      </c>
      <c r="F76" s="16">
        <v>522</v>
      </c>
      <c r="G76" s="16">
        <v>529</v>
      </c>
      <c r="H76" s="16">
        <v>525</v>
      </c>
      <c r="I76" s="16">
        <v>523</v>
      </c>
      <c r="J76" s="16">
        <v>516</v>
      </c>
      <c r="K76" s="19">
        <f t="shared" ref="K76:K139" si="26">J76*(1-1%)</f>
        <v>510.84</v>
      </c>
      <c r="L76" s="16">
        <v>517</v>
      </c>
      <c r="M76" s="16">
        <v>515</v>
      </c>
      <c r="N76" s="16">
        <v>516</v>
      </c>
      <c r="O76" s="16">
        <v>516</v>
      </c>
      <c r="P76" s="16">
        <v>514</v>
      </c>
      <c r="Q76" s="16">
        <v>522</v>
      </c>
      <c r="R76" s="15">
        <v>520</v>
      </c>
      <c r="S76" s="15">
        <v>516</v>
      </c>
      <c r="T76" s="15">
        <v>521</v>
      </c>
      <c r="U76" s="15">
        <v>515</v>
      </c>
      <c r="V76" s="15">
        <v>518</v>
      </c>
      <c r="W76" s="15">
        <v>525</v>
      </c>
      <c r="X76" s="20">
        <f t="shared" ref="X76:X139" si="27">L76*(1-1%)</f>
        <v>511.83</v>
      </c>
      <c r="Y76" s="20">
        <f t="shared" ref="Y76:Y139" si="28">M76*(1-1%)</f>
        <v>509.85</v>
      </c>
      <c r="Z76" s="20">
        <f t="shared" ref="Z76:Z139" si="29">N76*(1-1%)</f>
        <v>510.84</v>
      </c>
      <c r="AA76" s="20">
        <f t="shared" ref="AA76:AA139" si="30">O76*(1-1%)</f>
        <v>510.84</v>
      </c>
      <c r="AB76" s="20">
        <f t="shared" ref="AB76:AB139" si="31">P76*(1-1%)</f>
        <v>508.86</v>
      </c>
      <c r="AC76" s="20">
        <f t="shared" ref="AC76:AC139" si="32">Q76*(1-1%)</f>
        <v>516.78</v>
      </c>
      <c r="AD76" s="20">
        <f t="shared" ref="AD76:AD139" si="33">R76*(1-1%)</f>
        <v>514.8</v>
      </c>
      <c r="AE76" s="20">
        <f t="shared" ref="AE76:AE139" si="34">S76*(1-1%)</f>
        <v>510.84</v>
      </c>
      <c r="AF76" s="20">
        <f t="shared" ref="AF76:AF139" si="35">T76*(1-1%)</f>
        <v>515.79</v>
      </c>
      <c r="AG76" s="20">
        <f t="shared" ref="AG76:AG139" si="36">U76*(1-1%)</f>
        <v>509.85</v>
      </c>
      <c r="AH76" s="20">
        <f t="shared" ref="AH76:AH139" si="37">V76*(1-1%)</f>
        <v>512.82</v>
      </c>
      <c r="AI76" s="20">
        <f t="shared" ref="AI76:AI139" si="38">W76*(1-1%)</f>
        <v>519.75</v>
      </c>
    </row>
    <row r="77" spans="1:35">
      <c r="A77" s="1">
        <v>67</v>
      </c>
      <c r="B77" s="15">
        <v>525</v>
      </c>
      <c r="C77" s="15">
        <v>522</v>
      </c>
      <c r="D77" s="15">
        <v>526</v>
      </c>
      <c r="E77" s="16">
        <v>515</v>
      </c>
      <c r="F77" s="16">
        <v>523</v>
      </c>
      <c r="G77" s="16">
        <v>516</v>
      </c>
      <c r="H77" s="16">
        <v>518</v>
      </c>
      <c r="I77" s="16">
        <v>516</v>
      </c>
      <c r="J77" s="16">
        <v>515</v>
      </c>
      <c r="K77" s="19">
        <f t="shared" si="26"/>
        <v>509.85</v>
      </c>
      <c r="L77" s="16">
        <v>519</v>
      </c>
      <c r="M77" s="16">
        <v>514</v>
      </c>
      <c r="N77" s="16">
        <v>514</v>
      </c>
      <c r="O77" s="16">
        <v>515</v>
      </c>
      <c r="P77" s="16">
        <v>513</v>
      </c>
      <c r="Q77" s="16">
        <v>514</v>
      </c>
      <c r="R77" s="15">
        <v>515</v>
      </c>
      <c r="S77" s="15">
        <v>521</v>
      </c>
      <c r="T77" s="15">
        <v>518</v>
      </c>
      <c r="U77" s="15">
        <v>527</v>
      </c>
      <c r="V77" s="15">
        <v>519</v>
      </c>
      <c r="W77" s="15">
        <v>517</v>
      </c>
      <c r="X77" s="20">
        <f t="shared" si="27"/>
        <v>513.81</v>
      </c>
      <c r="Y77" s="20">
        <f t="shared" si="28"/>
        <v>508.86</v>
      </c>
      <c r="Z77" s="20">
        <f t="shared" si="29"/>
        <v>508.86</v>
      </c>
      <c r="AA77" s="20">
        <f t="shared" si="30"/>
        <v>509.85</v>
      </c>
      <c r="AB77" s="20">
        <f t="shared" si="31"/>
        <v>507.87</v>
      </c>
      <c r="AC77" s="20">
        <f t="shared" si="32"/>
        <v>508.86</v>
      </c>
      <c r="AD77" s="20">
        <f t="shared" si="33"/>
        <v>509.85</v>
      </c>
      <c r="AE77" s="20">
        <f t="shared" si="34"/>
        <v>515.79</v>
      </c>
      <c r="AF77" s="20">
        <f t="shared" si="35"/>
        <v>512.82</v>
      </c>
      <c r="AG77" s="20">
        <f t="shared" si="36"/>
        <v>521.73</v>
      </c>
      <c r="AH77" s="20">
        <f t="shared" si="37"/>
        <v>513.81</v>
      </c>
      <c r="AI77" s="20">
        <f t="shared" si="38"/>
        <v>511.83</v>
      </c>
    </row>
    <row r="78" spans="1:35">
      <c r="A78" s="1">
        <v>68</v>
      </c>
      <c r="B78" s="15">
        <v>523</v>
      </c>
      <c r="C78" s="15">
        <v>520</v>
      </c>
      <c r="D78" s="15">
        <v>523</v>
      </c>
      <c r="E78" s="16">
        <v>517</v>
      </c>
      <c r="F78" s="16">
        <v>515</v>
      </c>
      <c r="G78" s="16">
        <v>518</v>
      </c>
      <c r="H78" s="16">
        <v>529</v>
      </c>
      <c r="I78" s="16">
        <v>514</v>
      </c>
      <c r="J78" s="16">
        <v>525</v>
      </c>
      <c r="K78" s="19">
        <f t="shared" si="26"/>
        <v>519.75</v>
      </c>
      <c r="L78" s="16">
        <v>531</v>
      </c>
      <c r="M78" s="16">
        <v>516</v>
      </c>
      <c r="N78" s="16">
        <v>522</v>
      </c>
      <c r="O78" s="16">
        <v>518</v>
      </c>
      <c r="P78" s="16">
        <v>518</v>
      </c>
      <c r="Q78" s="16">
        <v>517</v>
      </c>
      <c r="R78" s="15">
        <v>516</v>
      </c>
      <c r="S78" s="15">
        <v>518</v>
      </c>
      <c r="T78" s="15">
        <v>515</v>
      </c>
      <c r="U78" s="15">
        <v>519</v>
      </c>
      <c r="V78" s="15">
        <v>518</v>
      </c>
      <c r="W78" s="15">
        <v>523</v>
      </c>
      <c r="X78" s="20">
        <f t="shared" si="27"/>
        <v>525.69</v>
      </c>
      <c r="Y78" s="20">
        <f t="shared" si="28"/>
        <v>510.84</v>
      </c>
      <c r="Z78" s="20">
        <f t="shared" si="29"/>
        <v>516.78</v>
      </c>
      <c r="AA78" s="20">
        <f t="shared" si="30"/>
        <v>512.82</v>
      </c>
      <c r="AB78" s="20">
        <f t="shared" si="31"/>
        <v>512.82</v>
      </c>
      <c r="AC78" s="20">
        <f t="shared" si="32"/>
        <v>511.83</v>
      </c>
      <c r="AD78" s="20">
        <f t="shared" si="33"/>
        <v>510.84</v>
      </c>
      <c r="AE78" s="20">
        <f t="shared" si="34"/>
        <v>512.82</v>
      </c>
      <c r="AF78" s="20">
        <f t="shared" si="35"/>
        <v>509.85</v>
      </c>
      <c r="AG78" s="20">
        <f t="shared" si="36"/>
        <v>513.81</v>
      </c>
      <c r="AH78" s="20">
        <f t="shared" si="37"/>
        <v>512.82</v>
      </c>
      <c r="AI78" s="20">
        <f t="shared" si="38"/>
        <v>517.77</v>
      </c>
    </row>
    <row r="79" spans="1:35">
      <c r="A79" s="1">
        <v>69</v>
      </c>
      <c r="B79" s="15">
        <v>518</v>
      </c>
      <c r="C79" s="15">
        <v>525</v>
      </c>
      <c r="D79" s="15">
        <v>524</v>
      </c>
      <c r="E79" s="16">
        <v>520</v>
      </c>
      <c r="F79" s="16">
        <v>521</v>
      </c>
      <c r="G79" s="16">
        <v>517</v>
      </c>
      <c r="H79" s="16">
        <v>523</v>
      </c>
      <c r="I79" s="16">
        <v>528</v>
      </c>
      <c r="J79" s="16">
        <v>517</v>
      </c>
      <c r="K79" s="19">
        <f t="shared" si="26"/>
        <v>511.83</v>
      </c>
      <c r="L79" s="16">
        <v>525</v>
      </c>
      <c r="M79" s="16">
        <v>525</v>
      </c>
      <c r="N79" s="16">
        <v>516</v>
      </c>
      <c r="O79" s="16">
        <v>517</v>
      </c>
      <c r="P79" s="16">
        <v>515</v>
      </c>
      <c r="Q79" s="16">
        <v>515</v>
      </c>
      <c r="R79" s="15">
        <v>521</v>
      </c>
      <c r="S79" s="15">
        <v>515</v>
      </c>
      <c r="T79" s="15">
        <v>517</v>
      </c>
      <c r="U79" s="15">
        <v>525</v>
      </c>
      <c r="V79" s="15">
        <v>516</v>
      </c>
      <c r="W79" s="15">
        <v>524</v>
      </c>
      <c r="X79" s="20">
        <f t="shared" si="27"/>
        <v>519.75</v>
      </c>
      <c r="Y79" s="20">
        <f t="shared" si="28"/>
        <v>519.75</v>
      </c>
      <c r="Z79" s="20">
        <f t="shared" si="29"/>
        <v>510.84</v>
      </c>
      <c r="AA79" s="20">
        <f t="shared" si="30"/>
        <v>511.83</v>
      </c>
      <c r="AB79" s="20">
        <f t="shared" si="31"/>
        <v>509.85</v>
      </c>
      <c r="AC79" s="20">
        <f t="shared" si="32"/>
        <v>509.85</v>
      </c>
      <c r="AD79" s="20">
        <f t="shared" si="33"/>
        <v>515.79</v>
      </c>
      <c r="AE79" s="20">
        <f t="shared" si="34"/>
        <v>509.85</v>
      </c>
      <c r="AF79" s="20">
        <f t="shared" si="35"/>
        <v>511.83</v>
      </c>
      <c r="AG79" s="20">
        <f t="shared" si="36"/>
        <v>519.75</v>
      </c>
      <c r="AH79" s="20">
        <f t="shared" si="37"/>
        <v>510.84</v>
      </c>
      <c r="AI79" s="20">
        <f t="shared" si="38"/>
        <v>518.76</v>
      </c>
    </row>
    <row r="80" spans="1:35">
      <c r="A80" s="1">
        <v>70</v>
      </c>
      <c r="B80" s="15">
        <v>515</v>
      </c>
      <c r="C80" s="15">
        <v>515</v>
      </c>
      <c r="D80" s="15">
        <v>523</v>
      </c>
      <c r="E80" s="16">
        <v>515</v>
      </c>
      <c r="F80" s="16">
        <v>515</v>
      </c>
      <c r="G80" s="16">
        <v>522</v>
      </c>
      <c r="H80" s="16">
        <v>521</v>
      </c>
      <c r="I80" s="16">
        <v>518</v>
      </c>
      <c r="J80" s="16">
        <v>524</v>
      </c>
      <c r="K80" s="19">
        <f t="shared" si="26"/>
        <v>518.76</v>
      </c>
      <c r="L80" s="16">
        <v>515</v>
      </c>
      <c r="M80" s="16">
        <v>516</v>
      </c>
      <c r="N80" s="16">
        <v>521</v>
      </c>
      <c r="O80" s="16">
        <v>519</v>
      </c>
      <c r="P80" s="16">
        <v>515</v>
      </c>
      <c r="Q80" s="16">
        <v>518</v>
      </c>
      <c r="R80" s="15">
        <v>518</v>
      </c>
      <c r="S80" s="15">
        <v>517</v>
      </c>
      <c r="T80" s="15">
        <v>516</v>
      </c>
      <c r="U80" s="15">
        <v>517</v>
      </c>
      <c r="V80" s="15">
        <v>523</v>
      </c>
      <c r="W80" s="15">
        <v>528</v>
      </c>
      <c r="X80" s="20">
        <f t="shared" si="27"/>
        <v>509.85</v>
      </c>
      <c r="Y80" s="20">
        <f t="shared" si="28"/>
        <v>510.84</v>
      </c>
      <c r="Z80" s="20">
        <f t="shared" si="29"/>
        <v>515.79</v>
      </c>
      <c r="AA80" s="20">
        <f t="shared" si="30"/>
        <v>513.81</v>
      </c>
      <c r="AB80" s="20">
        <f t="shared" si="31"/>
        <v>509.85</v>
      </c>
      <c r="AC80" s="20">
        <f t="shared" si="32"/>
        <v>512.82</v>
      </c>
      <c r="AD80" s="20">
        <f t="shared" si="33"/>
        <v>512.82</v>
      </c>
      <c r="AE80" s="20">
        <f t="shared" si="34"/>
        <v>511.83</v>
      </c>
      <c r="AF80" s="20">
        <f t="shared" si="35"/>
        <v>510.84</v>
      </c>
      <c r="AG80" s="20">
        <f t="shared" si="36"/>
        <v>511.83</v>
      </c>
      <c r="AH80" s="20">
        <f t="shared" si="37"/>
        <v>517.77</v>
      </c>
      <c r="AI80" s="20">
        <f t="shared" si="38"/>
        <v>522.72</v>
      </c>
    </row>
    <row r="81" spans="1:35">
      <c r="A81" s="1">
        <v>71</v>
      </c>
      <c r="B81" s="15">
        <v>516</v>
      </c>
      <c r="C81" s="15">
        <v>523</v>
      </c>
      <c r="D81" s="15">
        <v>517</v>
      </c>
      <c r="E81" s="16">
        <v>517</v>
      </c>
      <c r="F81" s="16">
        <v>529</v>
      </c>
      <c r="G81" s="16">
        <v>516</v>
      </c>
      <c r="H81" s="16">
        <v>516</v>
      </c>
      <c r="I81" s="16">
        <v>526</v>
      </c>
      <c r="J81" s="16">
        <v>526</v>
      </c>
      <c r="K81" s="19">
        <f t="shared" si="26"/>
        <v>520.74</v>
      </c>
      <c r="L81" s="16">
        <v>524</v>
      </c>
      <c r="M81" s="16">
        <v>517</v>
      </c>
      <c r="N81" s="16">
        <v>517</v>
      </c>
      <c r="O81" s="16">
        <v>516</v>
      </c>
      <c r="P81" s="16">
        <v>517</v>
      </c>
      <c r="Q81" s="16">
        <v>516</v>
      </c>
      <c r="R81" s="15">
        <v>515</v>
      </c>
      <c r="S81" s="15">
        <v>516</v>
      </c>
      <c r="T81" s="15">
        <v>515</v>
      </c>
      <c r="U81" s="15">
        <v>530</v>
      </c>
      <c r="V81" s="15">
        <v>520</v>
      </c>
      <c r="W81" s="15">
        <v>527</v>
      </c>
      <c r="X81" s="20">
        <f t="shared" si="27"/>
        <v>518.76</v>
      </c>
      <c r="Y81" s="20">
        <f t="shared" si="28"/>
        <v>511.83</v>
      </c>
      <c r="Z81" s="20">
        <f t="shared" si="29"/>
        <v>511.83</v>
      </c>
      <c r="AA81" s="20">
        <f t="shared" si="30"/>
        <v>510.84</v>
      </c>
      <c r="AB81" s="20">
        <f t="shared" si="31"/>
        <v>511.83</v>
      </c>
      <c r="AC81" s="20">
        <f t="shared" si="32"/>
        <v>510.84</v>
      </c>
      <c r="AD81" s="20">
        <f t="shared" si="33"/>
        <v>509.85</v>
      </c>
      <c r="AE81" s="20">
        <f t="shared" si="34"/>
        <v>510.84</v>
      </c>
      <c r="AF81" s="20">
        <f t="shared" si="35"/>
        <v>509.85</v>
      </c>
      <c r="AG81" s="20">
        <f t="shared" si="36"/>
        <v>524.7</v>
      </c>
      <c r="AH81" s="20">
        <f t="shared" si="37"/>
        <v>514.8</v>
      </c>
      <c r="AI81" s="20">
        <f t="shared" si="38"/>
        <v>521.73</v>
      </c>
    </row>
    <row r="82" spans="1:35">
      <c r="A82" s="1">
        <v>72</v>
      </c>
      <c r="B82" s="15">
        <v>518</v>
      </c>
      <c r="C82" s="15">
        <v>527</v>
      </c>
      <c r="D82" s="15">
        <v>524</v>
      </c>
      <c r="E82" s="16">
        <v>527</v>
      </c>
      <c r="F82" s="16">
        <v>526</v>
      </c>
      <c r="G82" s="16">
        <v>514</v>
      </c>
      <c r="H82" s="16">
        <v>522</v>
      </c>
      <c r="I82" s="16">
        <v>517</v>
      </c>
      <c r="J82" s="16">
        <v>519</v>
      </c>
      <c r="K82" s="19">
        <f t="shared" si="26"/>
        <v>513.81</v>
      </c>
      <c r="L82" s="16">
        <v>524</v>
      </c>
      <c r="M82" s="16">
        <v>516</v>
      </c>
      <c r="N82" s="16">
        <v>515</v>
      </c>
      <c r="O82" s="16">
        <v>515</v>
      </c>
      <c r="P82" s="16">
        <v>521</v>
      </c>
      <c r="Q82" s="16">
        <v>515</v>
      </c>
      <c r="R82" s="15">
        <v>517</v>
      </c>
      <c r="S82" s="15">
        <v>515</v>
      </c>
      <c r="T82" s="15">
        <v>524</v>
      </c>
      <c r="U82" s="15">
        <v>516</v>
      </c>
      <c r="V82" s="15">
        <v>517</v>
      </c>
      <c r="W82" s="15">
        <v>523</v>
      </c>
      <c r="X82" s="20">
        <f t="shared" si="27"/>
        <v>518.76</v>
      </c>
      <c r="Y82" s="20">
        <f t="shared" si="28"/>
        <v>510.84</v>
      </c>
      <c r="Z82" s="20">
        <f t="shared" si="29"/>
        <v>509.85</v>
      </c>
      <c r="AA82" s="20">
        <f t="shared" si="30"/>
        <v>509.85</v>
      </c>
      <c r="AB82" s="20">
        <f t="shared" si="31"/>
        <v>515.79</v>
      </c>
      <c r="AC82" s="20">
        <f t="shared" si="32"/>
        <v>509.85</v>
      </c>
      <c r="AD82" s="20">
        <f t="shared" si="33"/>
        <v>511.83</v>
      </c>
      <c r="AE82" s="20">
        <f t="shared" si="34"/>
        <v>509.85</v>
      </c>
      <c r="AF82" s="20">
        <f t="shared" si="35"/>
        <v>518.76</v>
      </c>
      <c r="AG82" s="20">
        <f t="shared" si="36"/>
        <v>510.84</v>
      </c>
      <c r="AH82" s="20">
        <f t="shared" si="37"/>
        <v>511.83</v>
      </c>
      <c r="AI82" s="20">
        <f t="shared" si="38"/>
        <v>517.77</v>
      </c>
    </row>
    <row r="83" spans="1:35">
      <c r="A83" s="1">
        <v>73</v>
      </c>
      <c r="B83" s="15">
        <v>517</v>
      </c>
      <c r="C83" s="15">
        <v>515</v>
      </c>
      <c r="D83" s="15">
        <v>517</v>
      </c>
      <c r="E83" s="16">
        <v>528</v>
      </c>
      <c r="F83" s="16">
        <v>516</v>
      </c>
      <c r="G83" s="16">
        <v>528</v>
      </c>
      <c r="H83" s="16">
        <v>517</v>
      </c>
      <c r="I83" s="16">
        <v>531</v>
      </c>
      <c r="J83" s="16">
        <v>523</v>
      </c>
      <c r="K83" s="19">
        <f t="shared" si="26"/>
        <v>517.77</v>
      </c>
      <c r="L83" s="16">
        <v>520</v>
      </c>
      <c r="M83" s="16">
        <v>519</v>
      </c>
      <c r="N83" s="16">
        <v>517</v>
      </c>
      <c r="O83" s="16">
        <v>520</v>
      </c>
      <c r="P83" s="16">
        <v>518</v>
      </c>
      <c r="Q83" s="16">
        <v>515</v>
      </c>
      <c r="R83" s="15">
        <v>516</v>
      </c>
      <c r="S83" s="15">
        <v>524</v>
      </c>
      <c r="T83" s="15">
        <v>516</v>
      </c>
      <c r="U83" s="15">
        <v>516</v>
      </c>
      <c r="V83" s="15">
        <v>526</v>
      </c>
      <c r="W83" s="15">
        <v>524</v>
      </c>
      <c r="X83" s="20">
        <f t="shared" si="27"/>
        <v>514.8</v>
      </c>
      <c r="Y83" s="20">
        <f t="shared" si="28"/>
        <v>513.81</v>
      </c>
      <c r="Z83" s="20">
        <f t="shared" si="29"/>
        <v>511.83</v>
      </c>
      <c r="AA83" s="20">
        <f t="shared" si="30"/>
        <v>514.8</v>
      </c>
      <c r="AB83" s="20">
        <f t="shared" si="31"/>
        <v>512.82</v>
      </c>
      <c r="AC83" s="20">
        <f t="shared" si="32"/>
        <v>509.85</v>
      </c>
      <c r="AD83" s="20">
        <f t="shared" si="33"/>
        <v>510.84</v>
      </c>
      <c r="AE83" s="20">
        <f t="shared" si="34"/>
        <v>518.76</v>
      </c>
      <c r="AF83" s="20">
        <f t="shared" si="35"/>
        <v>510.84</v>
      </c>
      <c r="AG83" s="20">
        <f t="shared" si="36"/>
        <v>510.84</v>
      </c>
      <c r="AH83" s="20">
        <f t="shared" si="37"/>
        <v>520.74</v>
      </c>
      <c r="AI83" s="20">
        <f t="shared" si="38"/>
        <v>518.76</v>
      </c>
    </row>
    <row r="84" spans="1:35">
      <c r="A84" s="1">
        <v>74</v>
      </c>
      <c r="B84" s="15">
        <v>519</v>
      </c>
      <c r="C84" s="15">
        <v>520</v>
      </c>
      <c r="D84" s="15">
        <v>527</v>
      </c>
      <c r="E84" s="16">
        <v>526</v>
      </c>
      <c r="F84" s="16">
        <v>524</v>
      </c>
      <c r="G84" s="16">
        <v>518</v>
      </c>
      <c r="H84" s="16">
        <v>529</v>
      </c>
      <c r="I84" s="16">
        <v>515</v>
      </c>
      <c r="J84" s="16">
        <v>526</v>
      </c>
      <c r="K84" s="19">
        <f t="shared" si="26"/>
        <v>520.74</v>
      </c>
      <c r="L84" s="16">
        <v>520</v>
      </c>
      <c r="M84" s="16">
        <v>515</v>
      </c>
      <c r="N84" s="16">
        <v>518</v>
      </c>
      <c r="O84" s="16">
        <v>519</v>
      </c>
      <c r="P84" s="16">
        <v>516</v>
      </c>
      <c r="Q84" s="16">
        <v>519</v>
      </c>
      <c r="R84" s="15">
        <v>515</v>
      </c>
      <c r="S84" s="15">
        <v>521</v>
      </c>
      <c r="T84" s="15">
        <v>518</v>
      </c>
      <c r="U84" s="15">
        <v>520</v>
      </c>
      <c r="V84" s="15">
        <v>524</v>
      </c>
      <c r="W84" s="15">
        <v>518</v>
      </c>
      <c r="X84" s="20">
        <f t="shared" si="27"/>
        <v>514.8</v>
      </c>
      <c r="Y84" s="20">
        <f t="shared" si="28"/>
        <v>509.85</v>
      </c>
      <c r="Z84" s="20">
        <f t="shared" si="29"/>
        <v>512.82</v>
      </c>
      <c r="AA84" s="20">
        <f t="shared" si="30"/>
        <v>513.81</v>
      </c>
      <c r="AB84" s="20">
        <f t="shared" si="31"/>
        <v>510.84</v>
      </c>
      <c r="AC84" s="20">
        <f t="shared" si="32"/>
        <v>513.81</v>
      </c>
      <c r="AD84" s="20">
        <f t="shared" si="33"/>
        <v>509.85</v>
      </c>
      <c r="AE84" s="20">
        <f t="shared" si="34"/>
        <v>515.79</v>
      </c>
      <c r="AF84" s="20">
        <f t="shared" si="35"/>
        <v>512.82</v>
      </c>
      <c r="AG84" s="20">
        <f t="shared" si="36"/>
        <v>514.8</v>
      </c>
      <c r="AH84" s="20">
        <f t="shared" si="37"/>
        <v>518.76</v>
      </c>
      <c r="AI84" s="20">
        <f t="shared" si="38"/>
        <v>512.82</v>
      </c>
    </row>
    <row r="85" spans="1:35">
      <c r="A85" s="1">
        <v>75</v>
      </c>
      <c r="B85" s="15">
        <v>518</v>
      </c>
      <c r="C85" s="15">
        <v>519</v>
      </c>
      <c r="D85" s="15">
        <v>528</v>
      </c>
      <c r="E85" s="16">
        <v>513</v>
      </c>
      <c r="F85" s="16">
        <v>527</v>
      </c>
      <c r="G85" s="16">
        <v>526</v>
      </c>
      <c r="H85" s="16">
        <v>524</v>
      </c>
      <c r="I85" s="16">
        <v>524</v>
      </c>
      <c r="J85" s="16">
        <v>523</v>
      </c>
      <c r="K85" s="19">
        <f t="shared" si="26"/>
        <v>517.77</v>
      </c>
      <c r="L85" s="16">
        <v>525</v>
      </c>
      <c r="M85" s="16">
        <v>516</v>
      </c>
      <c r="N85" s="16">
        <v>515</v>
      </c>
      <c r="O85" s="16">
        <v>521</v>
      </c>
      <c r="P85" s="16">
        <v>514</v>
      </c>
      <c r="Q85" s="16">
        <v>519</v>
      </c>
      <c r="R85" s="15">
        <v>524</v>
      </c>
      <c r="S85" s="15">
        <v>522</v>
      </c>
      <c r="T85" s="15">
        <v>516</v>
      </c>
      <c r="U85" s="15">
        <v>517</v>
      </c>
      <c r="V85" s="15">
        <v>519</v>
      </c>
      <c r="W85" s="15">
        <v>526</v>
      </c>
      <c r="X85" s="20">
        <f t="shared" si="27"/>
        <v>519.75</v>
      </c>
      <c r="Y85" s="20">
        <f t="shared" si="28"/>
        <v>510.84</v>
      </c>
      <c r="Z85" s="20">
        <f t="shared" si="29"/>
        <v>509.85</v>
      </c>
      <c r="AA85" s="20">
        <f t="shared" si="30"/>
        <v>515.79</v>
      </c>
      <c r="AB85" s="20">
        <f t="shared" si="31"/>
        <v>508.86</v>
      </c>
      <c r="AC85" s="20">
        <f t="shared" si="32"/>
        <v>513.81</v>
      </c>
      <c r="AD85" s="20">
        <f t="shared" si="33"/>
        <v>518.76</v>
      </c>
      <c r="AE85" s="20">
        <f t="shared" si="34"/>
        <v>516.78</v>
      </c>
      <c r="AF85" s="20">
        <f t="shared" si="35"/>
        <v>510.84</v>
      </c>
      <c r="AG85" s="20">
        <f t="shared" si="36"/>
        <v>511.83</v>
      </c>
      <c r="AH85" s="20">
        <f t="shared" si="37"/>
        <v>513.81</v>
      </c>
      <c r="AI85" s="20">
        <f t="shared" si="38"/>
        <v>520.74</v>
      </c>
    </row>
    <row r="86" spans="1:35">
      <c r="A86" s="1">
        <v>76</v>
      </c>
      <c r="B86" s="15">
        <v>516</v>
      </c>
      <c r="C86" s="15">
        <v>517</v>
      </c>
      <c r="D86" s="15">
        <v>526</v>
      </c>
      <c r="E86" s="16">
        <v>528</v>
      </c>
      <c r="F86" s="16">
        <v>517</v>
      </c>
      <c r="G86" s="16">
        <v>517</v>
      </c>
      <c r="H86" s="16">
        <v>521</v>
      </c>
      <c r="I86" s="16">
        <v>521</v>
      </c>
      <c r="J86" s="16">
        <v>518</v>
      </c>
      <c r="K86" s="19">
        <f t="shared" si="26"/>
        <v>512.82</v>
      </c>
      <c r="L86" s="16">
        <v>514</v>
      </c>
      <c r="M86" s="16">
        <v>520</v>
      </c>
      <c r="N86" s="16">
        <v>514</v>
      </c>
      <c r="O86" s="16">
        <v>518</v>
      </c>
      <c r="P86" s="16">
        <v>516</v>
      </c>
      <c r="Q86" s="16">
        <v>516</v>
      </c>
      <c r="R86" s="15">
        <v>521</v>
      </c>
      <c r="S86" s="15">
        <v>518</v>
      </c>
      <c r="T86" s="15">
        <v>514</v>
      </c>
      <c r="U86" s="15">
        <v>522</v>
      </c>
      <c r="V86" s="15">
        <v>516</v>
      </c>
      <c r="W86" s="15">
        <v>524</v>
      </c>
      <c r="X86" s="20">
        <f t="shared" si="27"/>
        <v>508.86</v>
      </c>
      <c r="Y86" s="20">
        <f t="shared" si="28"/>
        <v>514.8</v>
      </c>
      <c r="Z86" s="20">
        <f t="shared" si="29"/>
        <v>508.86</v>
      </c>
      <c r="AA86" s="20">
        <f t="shared" si="30"/>
        <v>512.82</v>
      </c>
      <c r="AB86" s="20">
        <f t="shared" si="31"/>
        <v>510.84</v>
      </c>
      <c r="AC86" s="20">
        <f t="shared" si="32"/>
        <v>510.84</v>
      </c>
      <c r="AD86" s="20">
        <f t="shared" si="33"/>
        <v>515.79</v>
      </c>
      <c r="AE86" s="20">
        <f t="shared" si="34"/>
        <v>512.82</v>
      </c>
      <c r="AF86" s="20">
        <f t="shared" si="35"/>
        <v>508.86</v>
      </c>
      <c r="AG86" s="20">
        <f t="shared" si="36"/>
        <v>516.78</v>
      </c>
      <c r="AH86" s="20">
        <f t="shared" si="37"/>
        <v>510.84</v>
      </c>
      <c r="AI86" s="20">
        <f t="shared" si="38"/>
        <v>518.76</v>
      </c>
    </row>
    <row r="87" spans="1:35">
      <c r="A87" s="1">
        <v>77</v>
      </c>
      <c r="B87" s="15">
        <v>523</v>
      </c>
      <c r="C87" s="15">
        <v>518</v>
      </c>
      <c r="D87" s="15">
        <v>530</v>
      </c>
      <c r="E87" s="16">
        <v>515</v>
      </c>
      <c r="F87" s="16">
        <v>528</v>
      </c>
      <c r="G87" s="16">
        <v>531</v>
      </c>
      <c r="H87" s="16">
        <v>518</v>
      </c>
      <c r="I87" s="16">
        <v>516</v>
      </c>
      <c r="J87" s="16">
        <v>529</v>
      </c>
      <c r="K87" s="19">
        <f t="shared" si="26"/>
        <v>523.71</v>
      </c>
      <c r="L87" s="16">
        <v>522</v>
      </c>
      <c r="M87" s="16">
        <v>520</v>
      </c>
      <c r="N87" s="16">
        <v>518</v>
      </c>
      <c r="O87" s="16">
        <v>522</v>
      </c>
      <c r="P87" s="16">
        <v>515</v>
      </c>
      <c r="Q87" s="16">
        <v>515</v>
      </c>
      <c r="R87" s="15">
        <v>522</v>
      </c>
      <c r="S87" s="15">
        <v>523</v>
      </c>
      <c r="T87" s="15">
        <v>522</v>
      </c>
      <c r="U87" s="15">
        <v>518</v>
      </c>
      <c r="V87" s="15">
        <v>525</v>
      </c>
      <c r="W87" s="15">
        <v>520</v>
      </c>
      <c r="X87" s="20">
        <f t="shared" si="27"/>
        <v>516.78</v>
      </c>
      <c r="Y87" s="20">
        <f t="shared" si="28"/>
        <v>514.8</v>
      </c>
      <c r="Z87" s="20">
        <f t="shared" si="29"/>
        <v>512.82</v>
      </c>
      <c r="AA87" s="20">
        <f t="shared" si="30"/>
        <v>516.78</v>
      </c>
      <c r="AB87" s="20">
        <f t="shared" si="31"/>
        <v>509.85</v>
      </c>
      <c r="AC87" s="20">
        <f t="shared" si="32"/>
        <v>509.85</v>
      </c>
      <c r="AD87" s="20">
        <f t="shared" si="33"/>
        <v>516.78</v>
      </c>
      <c r="AE87" s="20">
        <f t="shared" si="34"/>
        <v>517.77</v>
      </c>
      <c r="AF87" s="20">
        <f t="shared" si="35"/>
        <v>516.78</v>
      </c>
      <c r="AG87" s="20">
        <f t="shared" si="36"/>
        <v>512.82</v>
      </c>
      <c r="AH87" s="20">
        <f t="shared" si="37"/>
        <v>519.75</v>
      </c>
      <c r="AI87" s="20">
        <f t="shared" si="38"/>
        <v>514.8</v>
      </c>
    </row>
    <row r="88" spans="1:35">
      <c r="A88" s="1">
        <v>78</v>
      </c>
      <c r="B88" s="15">
        <v>520</v>
      </c>
      <c r="C88" s="15">
        <v>527</v>
      </c>
      <c r="D88" s="15">
        <v>526</v>
      </c>
      <c r="E88" s="16">
        <v>522</v>
      </c>
      <c r="F88" s="16">
        <v>524</v>
      </c>
      <c r="G88" s="16">
        <v>515</v>
      </c>
      <c r="H88" s="16">
        <v>524</v>
      </c>
      <c r="I88" s="16">
        <v>523</v>
      </c>
      <c r="J88" s="16">
        <v>516</v>
      </c>
      <c r="K88" s="19">
        <f t="shared" si="26"/>
        <v>510.84</v>
      </c>
      <c r="L88" s="16">
        <v>525</v>
      </c>
      <c r="M88" s="16">
        <v>514</v>
      </c>
      <c r="N88" s="16">
        <v>517</v>
      </c>
      <c r="O88" s="16">
        <v>518</v>
      </c>
      <c r="P88" s="16">
        <v>514</v>
      </c>
      <c r="Q88" s="16">
        <v>516</v>
      </c>
      <c r="R88" s="15">
        <v>518</v>
      </c>
      <c r="S88" s="15">
        <v>524</v>
      </c>
      <c r="T88" s="15">
        <v>521</v>
      </c>
      <c r="U88" s="15">
        <v>528</v>
      </c>
      <c r="V88" s="15">
        <v>516</v>
      </c>
      <c r="W88" s="15">
        <v>517</v>
      </c>
      <c r="X88" s="20">
        <f t="shared" si="27"/>
        <v>519.75</v>
      </c>
      <c r="Y88" s="20">
        <f t="shared" si="28"/>
        <v>508.86</v>
      </c>
      <c r="Z88" s="20">
        <f t="shared" si="29"/>
        <v>511.83</v>
      </c>
      <c r="AA88" s="20">
        <f t="shared" si="30"/>
        <v>512.82</v>
      </c>
      <c r="AB88" s="20">
        <f t="shared" si="31"/>
        <v>508.86</v>
      </c>
      <c r="AC88" s="20">
        <f t="shared" si="32"/>
        <v>510.84</v>
      </c>
      <c r="AD88" s="20">
        <f t="shared" si="33"/>
        <v>512.82</v>
      </c>
      <c r="AE88" s="20">
        <f t="shared" si="34"/>
        <v>518.76</v>
      </c>
      <c r="AF88" s="20">
        <f t="shared" si="35"/>
        <v>515.79</v>
      </c>
      <c r="AG88" s="20">
        <f t="shared" si="36"/>
        <v>522.72</v>
      </c>
      <c r="AH88" s="20">
        <f t="shared" si="37"/>
        <v>510.84</v>
      </c>
      <c r="AI88" s="20">
        <f t="shared" si="38"/>
        <v>511.83</v>
      </c>
    </row>
    <row r="89" spans="1:35">
      <c r="A89" s="1">
        <v>79</v>
      </c>
      <c r="B89" s="15">
        <v>517</v>
      </c>
      <c r="C89" s="15">
        <v>518</v>
      </c>
      <c r="D89" s="15">
        <v>515</v>
      </c>
      <c r="E89" s="16">
        <v>528</v>
      </c>
      <c r="F89" s="16">
        <v>525</v>
      </c>
      <c r="G89" s="16">
        <v>524</v>
      </c>
      <c r="H89" s="16">
        <v>516</v>
      </c>
      <c r="I89" s="16">
        <v>517</v>
      </c>
      <c r="J89" s="16">
        <v>518</v>
      </c>
      <c r="K89" s="19">
        <f t="shared" si="26"/>
        <v>512.82</v>
      </c>
      <c r="L89" s="16">
        <v>523</v>
      </c>
      <c r="M89" s="16">
        <v>517</v>
      </c>
      <c r="N89" s="16">
        <v>515</v>
      </c>
      <c r="O89" s="16">
        <v>523</v>
      </c>
      <c r="P89" s="16">
        <v>515</v>
      </c>
      <c r="Q89" s="16">
        <v>513</v>
      </c>
      <c r="R89" s="15">
        <v>523</v>
      </c>
      <c r="S89" s="15">
        <v>518</v>
      </c>
      <c r="T89" s="15">
        <v>520</v>
      </c>
      <c r="U89" s="15">
        <v>528</v>
      </c>
      <c r="V89" s="15">
        <v>523</v>
      </c>
      <c r="W89" s="15">
        <v>522</v>
      </c>
      <c r="X89" s="20">
        <f t="shared" si="27"/>
        <v>517.77</v>
      </c>
      <c r="Y89" s="20">
        <f t="shared" si="28"/>
        <v>511.83</v>
      </c>
      <c r="Z89" s="20">
        <f t="shared" si="29"/>
        <v>509.85</v>
      </c>
      <c r="AA89" s="20">
        <f t="shared" si="30"/>
        <v>517.77</v>
      </c>
      <c r="AB89" s="20">
        <f t="shared" si="31"/>
        <v>509.85</v>
      </c>
      <c r="AC89" s="20">
        <f t="shared" si="32"/>
        <v>507.87</v>
      </c>
      <c r="AD89" s="20">
        <f t="shared" si="33"/>
        <v>517.77</v>
      </c>
      <c r="AE89" s="20">
        <f t="shared" si="34"/>
        <v>512.82</v>
      </c>
      <c r="AF89" s="20">
        <f t="shared" si="35"/>
        <v>514.8</v>
      </c>
      <c r="AG89" s="20">
        <f t="shared" si="36"/>
        <v>522.72</v>
      </c>
      <c r="AH89" s="20">
        <f t="shared" si="37"/>
        <v>517.77</v>
      </c>
      <c r="AI89" s="20">
        <f t="shared" si="38"/>
        <v>516.78</v>
      </c>
    </row>
    <row r="90" spans="1:35">
      <c r="A90" s="1">
        <v>80</v>
      </c>
      <c r="B90" s="15">
        <v>527</v>
      </c>
      <c r="C90" s="15">
        <v>525</v>
      </c>
      <c r="D90" s="15">
        <v>522</v>
      </c>
      <c r="E90" s="16">
        <v>516</v>
      </c>
      <c r="F90" s="16">
        <v>518</v>
      </c>
      <c r="G90" s="16">
        <v>521</v>
      </c>
      <c r="H90" s="16">
        <v>519</v>
      </c>
      <c r="I90" s="16">
        <v>531</v>
      </c>
      <c r="J90" s="16">
        <v>517</v>
      </c>
      <c r="K90" s="19">
        <f t="shared" si="26"/>
        <v>511.83</v>
      </c>
      <c r="L90" s="16">
        <v>518</v>
      </c>
      <c r="M90" s="16">
        <v>519</v>
      </c>
      <c r="N90" s="16">
        <v>516</v>
      </c>
      <c r="O90" s="16">
        <v>519</v>
      </c>
      <c r="P90" s="16">
        <v>515</v>
      </c>
      <c r="Q90" s="16">
        <v>515</v>
      </c>
      <c r="R90" s="15">
        <v>521</v>
      </c>
      <c r="S90" s="15">
        <v>517</v>
      </c>
      <c r="T90" s="15">
        <v>518</v>
      </c>
      <c r="U90" s="15">
        <v>517</v>
      </c>
      <c r="V90" s="15">
        <v>513</v>
      </c>
      <c r="W90" s="15">
        <v>521</v>
      </c>
      <c r="X90" s="20">
        <f t="shared" si="27"/>
        <v>512.82</v>
      </c>
      <c r="Y90" s="20">
        <f t="shared" si="28"/>
        <v>513.81</v>
      </c>
      <c r="Z90" s="20">
        <f t="shared" si="29"/>
        <v>510.84</v>
      </c>
      <c r="AA90" s="20">
        <f t="shared" si="30"/>
        <v>513.81</v>
      </c>
      <c r="AB90" s="20">
        <f t="shared" si="31"/>
        <v>509.85</v>
      </c>
      <c r="AC90" s="20">
        <f t="shared" si="32"/>
        <v>509.85</v>
      </c>
      <c r="AD90" s="20">
        <f t="shared" si="33"/>
        <v>515.79</v>
      </c>
      <c r="AE90" s="20">
        <f t="shared" si="34"/>
        <v>511.83</v>
      </c>
      <c r="AF90" s="20">
        <f t="shared" si="35"/>
        <v>512.82</v>
      </c>
      <c r="AG90" s="20">
        <f t="shared" si="36"/>
        <v>511.83</v>
      </c>
      <c r="AH90" s="20">
        <f t="shared" si="37"/>
        <v>507.87</v>
      </c>
      <c r="AI90" s="20">
        <f t="shared" si="38"/>
        <v>515.79</v>
      </c>
    </row>
    <row r="91" spans="1:35">
      <c r="A91" s="1">
        <v>81</v>
      </c>
      <c r="B91" s="15">
        <v>528</v>
      </c>
      <c r="C91" s="15">
        <v>521</v>
      </c>
      <c r="D91" s="15">
        <v>528</v>
      </c>
      <c r="E91" s="16">
        <v>526</v>
      </c>
      <c r="F91" s="16">
        <v>527</v>
      </c>
      <c r="G91" s="16">
        <v>516</v>
      </c>
      <c r="H91" s="16">
        <v>514</v>
      </c>
      <c r="I91" s="16">
        <v>529</v>
      </c>
      <c r="J91" s="16">
        <v>523</v>
      </c>
      <c r="K91" s="19">
        <f t="shared" si="26"/>
        <v>517.77</v>
      </c>
      <c r="L91" s="16">
        <v>529</v>
      </c>
      <c r="M91" s="16">
        <v>522</v>
      </c>
      <c r="N91" s="16">
        <v>515</v>
      </c>
      <c r="O91" s="16">
        <v>518</v>
      </c>
      <c r="P91" s="16">
        <v>520</v>
      </c>
      <c r="Q91" s="16">
        <v>514</v>
      </c>
      <c r="R91" s="15">
        <v>518</v>
      </c>
      <c r="S91" s="15">
        <v>514</v>
      </c>
      <c r="T91" s="15">
        <v>522</v>
      </c>
      <c r="U91" s="15">
        <v>518</v>
      </c>
      <c r="V91" s="15">
        <v>517</v>
      </c>
      <c r="W91" s="15">
        <v>530</v>
      </c>
      <c r="X91" s="20">
        <f t="shared" si="27"/>
        <v>523.71</v>
      </c>
      <c r="Y91" s="20">
        <f t="shared" si="28"/>
        <v>516.78</v>
      </c>
      <c r="Z91" s="20">
        <f t="shared" si="29"/>
        <v>509.85</v>
      </c>
      <c r="AA91" s="20">
        <f t="shared" si="30"/>
        <v>512.82</v>
      </c>
      <c r="AB91" s="20">
        <f t="shared" si="31"/>
        <v>514.8</v>
      </c>
      <c r="AC91" s="20">
        <f t="shared" si="32"/>
        <v>508.86</v>
      </c>
      <c r="AD91" s="20">
        <f t="shared" si="33"/>
        <v>512.82</v>
      </c>
      <c r="AE91" s="20">
        <f t="shared" si="34"/>
        <v>508.86</v>
      </c>
      <c r="AF91" s="20">
        <f t="shared" si="35"/>
        <v>516.78</v>
      </c>
      <c r="AG91" s="20">
        <f t="shared" si="36"/>
        <v>512.82</v>
      </c>
      <c r="AH91" s="20">
        <f t="shared" si="37"/>
        <v>511.83</v>
      </c>
      <c r="AI91" s="20">
        <f t="shared" si="38"/>
        <v>524.7</v>
      </c>
    </row>
    <row r="92" spans="1:35">
      <c r="A92" s="1">
        <v>82</v>
      </c>
      <c r="B92" s="15">
        <v>526</v>
      </c>
      <c r="C92" s="15">
        <v>516</v>
      </c>
      <c r="D92" s="15">
        <v>516</v>
      </c>
      <c r="E92" s="16">
        <v>523</v>
      </c>
      <c r="F92" s="16">
        <v>523</v>
      </c>
      <c r="G92" s="16">
        <v>524</v>
      </c>
      <c r="H92" s="16">
        <v>516</v>
      </c>
      <c r="I92" s="16">
        <v>516</v>
      </c>
      <c r="J92" s="16">
        <v>516</v>
      </c>
      <c r="K92" s="19">
        <f t="shared" si="26"/>
        <v>510.84</v>
      </c>
      <c r="L92" s="16">
        <v>516</v>
      </c>
      <c r="M92" s="16">
        <v>515</v>
      </c>
      <c r="N92" s="16">
        <v>515</v>
      </c>
      <c r="O92" s="16">
        <v>514</v>
      </c>
      <c r="P92" s="16">
        <v>519</v>
      </c>
      <c r="Q92" s="16">
        <v>515</v>
      </c>
      <c r="R92" s="15">
        <v>517</v>
      </c>
      <c r="S92" s="15">
        <v>515</v>
      </c>
      <c r="T92" s="15">
        <v>521</v>
      </c>
      <c r="U92" s="15">
        <v>522</v>
      </c>
      <c r="V92" s="15">
        <v>525</v>
      </c>
      <c r="W92" s="15">
        <v>523</v>
      </c>
      <c r="X92" s="20">
        <f t="shared" si="27"/>
        <v>510.84</v>
      </c>
      <c r="Y92" s="20">
        <f t="shared" si="28"/>
        <v>509.85</v>
      </c>
      <c r="Z92" s="20">
        <f t="shared" si="29"/>
        <v>509.85</v>
      </c>
      <c r="AA92" s="20">
        <f t="shared" si="30"/>
        <v>508.86</v>
      </c>
      <c r="AB92" s="20">
        <f t="shared" si="31"/>
        <v>513.81</v>
      </c>
      <c r="AC92" s="20">
        <f t="shared" si="32"/>
        <v>509.85</v>
      </c>
      <c r="AD92" s="20">
        <f t="shared" si="33"/>
        <v>511.83</v>
      </c>
      <c r="AE92" s="20">
        <f t="shared" si="34"/>
        <v>509.85</v>
      </c>
      <c r="AF92" s="20">
        <f t="shared" si="35"/>
        <v>515.79</v>
      </c>
      <c r="AG92" s="20">
        <f t="shared" si="36"/>
        <v>516.78</v>
      </c>
      <c r="AH92" s="20">
        <f t="shared" si="37"/>
        <v>519.75</v>
      </c>
      <c r="AI92" s="20">
        <f t="shared" si="38"/>
        <v>517.77</v>
      </c>
    </row>
    <row r="93" spans="1:35">
      <c r="A93" s="1">
        <v>83</v>
      </c>
      <c r="B93" s="15">
        <v>530</v>
      </c>
      <c r="C93" s="15">
        <v>515</v>
      </c>
      <c r="D93" s="15">
        <v>526</v>
      </c>
      <c r="E93" s="16">
        <v>524</v>
      </c>
      <c r="F93" s="16">
        <v>521</v>
      </c>
      <c r="G93" s="16">
        <v>517</v>
      </c>
      <c r="H93" s="16">
        <v>520</v>
      </c>
      <c r="I93" s="16">
        <v>517</v>
      </c>
      <c r="J93" s="16">
        <v>514</v>
      </c>
      <c r="K93" s="19">
        <f t="shared" si="26"/>
        <v>508.86</v>
      </c>
      <c r="L93" s="16">
        <v>518</v>
      </c>
      <c r="M93" s="16">
        <v>516</v>
      </c>
      <c r="N93" s="16">
        <v>516</v>
      </c>
      <c r="O93" s="16">
        <v>519</v>
      </c>
      <c r="P93" s="16">
        <v>516</v>
      </c>
      <c r="Q93" s="16">
        <v>517</v>
      </c>
      <c r="R93" s="15">
        <v>514</v>
      </c>
      <c r="S93" s="15">
        <v>517</v>
      </c>
      <c r="T93" s="15">
        <v>523</v>
      </c>
      <c r="U93" s="15">
        <v>516</v>
      </c>
      <c r="V93" s="15">
        <v>523</v>
      </c>
      <c r="W93" s="15">
        <v>520</v>
      </c>
      <c r="X93" s="20">
        <f t="shared" si="27"/>
        <v>512.82</v>
      </c>
      <c r="Y93" s="20">
        <f t="shared" si="28"/>
        <v>510.84</v>
      </c>
      <c r="Z93" s="20">
        <f t="shared" si="29"/>
        <v>510.84</v>
      </c>
      <c r="AA93" s="20">
        <f t="shared" si="30"/>
        <v>513.81</v>
      </c>
      <c r="AB93" s="20">
        <f t="shared" si="31"/>
        <v>510.84</v>
      </c>
      <c r="AC93" s="20">
        <f t="shared" si="32"/>
        <v>511.83</v>
      </c>
      <c r="AD93" s="20">
        <f t="shared" si="33"/>
        <v>508.86</v>
      </c>
      <c r="AE93" s="20">
        <f t="shared" si="34"/>
        <v>511.83</v>
      </c>
      <c r="AF93" s="20">
        <f t="shared" si="35"/>
        <v>517.77</v>
      </c>
      <c r="AG93" s="20">
        <f t="shared" si="36"/>
        <v>510.84</v>
      </c>
      <c r="AH93" s="20">
        <f t="shared" si="37"/>
        <v>517.77</v>
      </c>
      <c r="AI93" s="20">
        <f t="shared" si="38"/>
        <v>514.8</v>
      </c>
    </row>
    <row r="94" spans="1:35">
      <c r="A94" s="1">
        <v>84</v>
      </c>
      <c r="B94" s="15">
        <v>526</v>
      </c>
      <c r="C94" s="15">
        <v>525</v>
      </c>
      <c r="D94" s="15">
        <v>524</v>
      </c>
      <c r="E94" s="16">
        <v>523</v>
      </c>
      <c r="F94" s="16">
        <v>516</v>
      </c>
      <c r="G94" s="16">
        <v>530</v>
      </c>
      <c r="H94" s="16">
        <v>515</v>
      </c>
      <c r="I94" s="16">
        <v>523</v>
      </c>
      <c r="J94" s="16">
        <v>528</v>
      </c>
      <c r="K94" s="19">
        <f t="shared" si="26"/>
        <v>522.72</v>
      </c>
      <c r="L94" s="16">
        <v>519</v>
      </c>
      <c r="M94" s="16">
        <v>518</v>
      </c>
      <c r="N94" s="16">
        <v>516</v>
      </c>
      <c r="O94" s="16">
        <v>519</v>
      </c>
      <c r="P94" s="16">
        <v>515</v>
      </c>
      <c r="Q94" s="16">
        <v>517</v>
      </c>
      <c r="R94" s="15">
        <v>515</v>
      </c>
      <c r="S94" s="15">
        <v>520</v>
      </c>
      <c r="T94" s="15">
        <v>514</v>
      </c>
      <c r="U94" s="15">
        <v>527</v>
      </c>
      <c r="V94" s="15">
        <v>517</v>
      </c>
      <c r="W94" s="15">
        <v>519</v>
      </c>
      <c r="X94" s="20">
        <f t="shared" si="27"/>
        <v>513.81</v>
      </c>
      <c r="Y94" s="20">
        <f t="shared" si="28"/>
        <v>512.82</v>
      </c>
      <c r="Z94" s="20">
        <f t="shared" si="29"/>
        <v>510.84</v>
      </c>
      <c r="AA94" s="20">
        <f t="shared" si="30"/>
        <v>513.81</v>
      </c>
      <c r="AB94" s="20">
        <f t="shared" si="31"/>
        <v>509.85</v>
      </c>
      <c r="AC94" s="20">
        <f t="shared" si="32"/>
        <v>511.83</v>
      </c>
      <c r="AD94" s="20">
        <f t="shared" si="33"/>
        <v>509.85</v>
      </c>
      <c r="AE94" s="20">
        <f t="shared" si="34"/>
        <v>514.8</v>
      </c>
      <c r="AF94" s="20">
        <f t="shared" si="35"/>
        <v>508.86</v>
      </c>
      <c r="AG94" s="20">
        <f t="shared" si="36"/>
        <v>521.73</v>
      </c>
      <c r="AH94" s="20">
        <f t="shared" si="37"/>
        <v>511.83</v>
      </c>
      <c r="AI94" s="20">
        <f t="shared" si="38"/>
        <v>513.81</v>
      </c>
    </row>
    <row r="95" spans="1:35">
      <c r="A95" s="1">
        <v>85</v>
      </c>
      <c r="B95" s="15">
        <v>515</v>
      </c>
      <c r="C95" s="15">
        <v>523</v>
      </c>
      <c r="D95" s="15">
        <v>514</v>
      </c>
      <c r="E95" s="16">
        <v>517</v>
      </c>
      <c r="F95" s="16">
        <v>522</v>
      </c>
      <c r="G95" s="16">
        <v>524</v>
      </c>
      <c r="H95" s="16">
        <v>516</v>
      </c>
      <c r="I95" s="16">
        <v>515</v>
      </c>
      <c r="J95" s="16">
        <v>528</v>
      </c>
      <c r="K95" s="19">
        <f t="shared" si="26"/>
        <v>522.72</v>
      </c>
      <c r="L95" s="16">
        <v>518</v>
      </c>
      <c r="M95" s="16">
        <v>517</v>
      </c>
      <c r="N95" s="16">
        <v>517</v>
      </c>
      <c r="O95" s="16">
        <v>515</v>
      </c>
      <c r="P95" s="16">
        <v>516</v>
      </c>
      <c r="Q95" s="16">
        <v>515</v>
      </c>
      <c r="R95" s="15">
        <v>517</v>
      </c>
      <c r="S95" s="15">
        <v>519</v>
      </c>
      <c r="T95" s="15">
        <v>520</v>
      </c>
      <c r="U95" s="15">
        <v>524</v>
      </c>
      <c r="V95" s="15">
        <v>524</v>
      </c>
      <c r="W95" s="15">
        <v>527</v>
      </c>
      <c r="X95" s="20">
        <f t="shared" si="27"/>
        <v>512.82</v>
      </c>
      <c r="Y95" s="20">
        <f t="shared" si="28"/>
        <v>511.83</v>
      </c>
      <c r="Z95" s="20">
        <f t="shared" si="29"/>
        <v>511.83</v>
      </c>
      <c r="AA95" s="20">
        <f t="shared" si="30"/>
        <v>509.85</v>
      </c>
      <c r="AB95" s="20">
        <f t="shared" si="31"/>
        <v>510.84</v>
      </c>
      <c r="AC95" s="20">
        <f t="shared" si="32"/>
        <v>509.85</v>
      </c>
      <c r="AD95" s="20">
        <f t="shared" si="33"/>
        <v>511.83</v>
      </c>
      <c r="AE95" s="20">
        <f t="shared" si="34"/>
        <v>513.81</v>
      </c>
      <c r="AF95" s="20">
        <f t="shared" si="35"/>
        <v>514.8</v>
      </c>
      <c r="AG95" s="20">
        <f t="shared" si="36"/>
        <v>518.76</v>
      </c>
      <c r="AH95" s="20">
        <f t="shared" si="37"/>
        <v>518.76</v>
      </c>
      <c r="AI95" s="20">
        <f t="shared" si="38"/>
        <v>521.73</v>
      </c>
    </row>
    <row r="96" spans="1:35">
      <c r="A96" s="1">
        <v>86</v>
      </c>
      <c r="B96" s="15">
        <v>522</v>
      </c>
      <c r="C96" s="15">
        <v>515</v>
      </c>
      <c r="D96" s="15">
        <v>516</v>
      </c>
      <c r="E96" s="16">
        <v>524</v>
      </c>
      <c r="F96" s="16">
        <v>518</v>
      </c>
      <c r="G96" s="16">
        <v>516</v>
      </c>
      <c r="H96" s="16">
        <v>524</v>
      </c>
      <c r="I96" s="16">
        <v>528</v>
      </c>
      <c r="J96" s="16">
        <v>523</v>
      </c>
      <c r="K96" s="19">
        <f t="shared" si="26"/>
        <v>517.77</v>
      </c>
      <c r="L96" s="16">
        <v>524</v>
      </c>
      <c r="M96" s="16">
        <v>515</v>
      </c>
      <c r="N96" s="16">
        <v>532</v>
      </c>
      <c r="O96" s="16">
        <v>519</v>
      </c>
      <c r="P96" s="16">
        <v>521</v>
      </c>
      <c r="Q96" s="16">
        <v>518</v>
      </c>
      <c r="R96" s="15">
        <v>520</v>
      </c>
      <c r="S96" s="15">
        <v>514</v>
      </c>
      <c r="T96" s="15">
        <v>516</v>
      </c>
      <c r="U96" s="15">
        <v>521</v>
      </c>
      <c r="V96" s="15">
        <v>528</v>
      </c>
      <c r="W96" s="15">
        <v>516</v>
      </c>
      <c r="X96" s="20">
        <f t="shared" si="27"/>
        <v>518.76</v>
      </c>
      <c r="Y96" s="20">
        <f t="shared" si="28"/>
        <v>509.85</v>
      </c>
      <c r="Z96" s="20">
        <f t="shared" si="29"/>
        <v>526.68</v>
      </c>
      <c r="AA96" s="20">
        <f t="shared" si="30"/>
        <v>513.81</v>
      </c>
      <c r="AB96" s="20">
        <f t="shared" si="31"/>
        <v>515.79</v>
      </c>
      <c r="AC96" s="20">
        <f t="shared" si="32"/>
        <v>512.82</v>
      </c>
      <c r="AD96" s="20">
        <f t="shared" si="33"/>
        <v>514.8</v>
      </c>
      <c r="AE96" s="20">
        <f t="shared" si="34"/>
        <v>508.86</v>
      </c>
      <c r="AF96" s="20">
        <f t="shared" si="35"/>
        <v>510.84</v>
      </c>
      <c r="AG96" s="20">
        <f t="shared" si="36"/>
        <v>515.79</v>
      </c>
      <c r="AH96" s="20">
        <f t="shared" si="37"/>
        <v>522.72</v>
      </c>
      <c r="AI96" s="20">
        <f t="shared" si="38"/>
        <v>510.84</v>
      </c>
    </row>
    <row r="97" spans="1:35">
      <c r="A97" s="1">
        <v>87</v>
      </c>
      <c r="B97" s="15">
        <v>529</v>
      </c>
      <c r="C97" s="15">
        <v>513</v>
      </c>
      <c r="D97" s="15">
        <v>527</v>
      </c>
      <c r="E97" s="16">
        <v>523</v>
      </c>
      <c r="F97" s="16">
        <v>526</v>
      </c>
      <c r="G97" s="16">
        <v>517</v>
      </c>
      <c r="H97" s="16">
        <v>521</v>
      </c>
      <c r="I97" s="16">
        <v>523</v>
      </c>
      <c r="J97" s="16">
        <v>515</v>
      </c>
      <c r="K97" s="19">
        <f t="shared" si="26"/>
        <v>509.85</v>
      </c>
      <c r="L97" s="16">
        <v>523</v>
      </c>
      <c r="M97" s="16">
        <v>516</v>
      </c>
      <c r="N97" s="16">
        <v>517</v>
      </c>
      <c r="O97" s="16">
        <v>519</v>
      </c>
      <c r="P97" s="16">
        <v>520</v>
      </c>
      <c r="Q97" s="16">
        <v>514</v>
      </c>
      <c r="R97" s="15">
        <v>519</v>
      </c>
      <c r="S97" s="15">
        <v>517</v>
      </c>
      <c r="T97" s="15">
        <v>517</v>
      </c>
      <c r="U97" s="15">
        <v>520</v>
      </c>
      <c r="V97" s="15">
        <v>527</v>
      </c>
      <c r="W97" s="15">
        <v>520</v>
      </c>
      <c r="X97" s="20">
        <f t="shared" si="27"/>
        <v>517.77</v>
      </c>
      <c r="Y97" s="20">
        <f t="shared" si="28"/>
        <v>510.84</v>
      </c>
      <c r="Z97" s="20">
        <f t="shared" si="29"/>
        <v>511.83</v>
      </c>
      <c r="AA97" s="20">
        <f t="shared" si="30"/>
        <v>513.81</v>
      </c>
      <c r="AB97" s="20">
        <f t="shared" si="31"/>
        <v>514.8</v>
      </c>
      <c r="AC97" s="20">
        <f t="shared" si="32"/>
        <v>508.86</v>
      </c>
      <c r="AD97" s="20">
        <f t="shared" si="33"/>
        <v>513.81</v>
      </c>
      <c r="AE97" s="20">
        <f t="shared" si="34"/>
        <v>511.83</v>
      </c>
      <c r="AF97" s="20">
        <f t="shared" si="35"/>
        <v>511.83</v>
      </c>
      <c r="AG97" s="20">
        <f t="shared" si="36"/>
        <v>514.8</v>
      </c>
      <c r="AH97" s="20">
        <f t="shared" si="37"/>
        <v>521.73</v>
      </c>
      <c r="AI97" s="20">
        <f t="shared" si="38"/>
        <v>514.8</v>
      </c>
    </row>
    <row r="98" spans="1:35">
      <c r="A98" s="1">
        <v>88</v>
      </c>
      <c r="B98" s="15">
        <v>516</v>
      </c>
      <c r="C98" s="15">
        <v>523</v>
      </c>
      <c r="D98" s="15">
        <v>524</v>
      </c>
      <c r="E98" s="16">
        <v>515</v>
      </c>
      <c r="F98" s="16">
        <v>516</v>
      </c>
      <c r="G98" s="16">
        <v>523</v>
      </c>
      <c r="H98" s="16">
        <v>517</v>
      </c>
      <c r="I98" s="16">
        <v>514</v>
      </c>
      <c r="J98" s="16">
        <v>521</v>
      </c>
      <c r="K98" s="19">
        <f t="shared" si="26"/>
        <v>515.79</v>
      </c>
      <c r="L98" s="16">
        <v>520</v>
      </c>
      <c r="M98" s="16">
        <v>522</v>
      </c>
      <c r="N98" s="16">
        <v>516</v>
      </c>
      <c r="O98" s="16">
        <v>516</v>
      </c>
      <c r="P98" s="16">
        <v>520</v>
      </c>
      <c r="Q98" s="16">
        <v>515</v>
      </c>
      <c r="R98" s="15">
        <v>514</v>
      </c>
      <c r="S98" s="15">
        <v>516</v>
      </c>
      <c r="T98" s="15">
        <v>513</v>
      </c>
      <c r="U98" s="15">
        <v>516</v>
      </c>
      <c r="V98" s="15">
        <v>523</v>
      </c>
      <c r="W98" s="15">
        <v>515</v>
      </c>
      <c r="X98" s="20">
        <f t="shared" si="27"/>
        <v>514.8</v>
      </c>
      <c r="Y98" s="20">
        <f t="shared" si="28"/>
        <v>516.78</v>
      </c>
      <c r="Z98" s="20">
        <f t="shared" si="29"/>
        <v>510.84</v>
      </c>
      <c r="AA98" s="20">
        <f t="shared" si="30"/>
        <v>510.84</v>
      </c>
      <c r="AB98" s="20">
        <f t="shared" si="31"/>
        <v>514.8</v>
      </c>
      <c r="AC98" s="20">
        <f t="shared" si="32"/>
        <v>509.85</v>
      </c>
      <c r="AD98" s="20">
        <f t="shared" si="33"/>
        <v>508.86</v>
      </c>
      <c r="AE98" s="20">
        <f t="shared" si="34"/>
        <v>510.84</v>
      </c>
      <c r="AF98" s="20">
        <f t="shared" si="35"/>
        <v>507.87</v>
      </c>
      <c r="AG98" s="20">
        <f t="shared" si="36"/>
        <v>510.84</v>
      </c>
      <c r="AH98" s="20">
        <f t="shared" si="37"/>
        <v>517.77</v>
      </c>
      <c r="AI98" s="20">
        <f t="shared" si="38"/>
        <v>509.85</v>
      </c>
    </row>
    <row r="99" spans="1:35">
      <c r="A99" s="1">
        <v>89</v>
      </c>
      <c r="B99" s="15">
        <v>526</v>
      </c>
      <c r="C99" s="15">
        <v>515</v>
      </c>
      <c r="D99" s="15">
        <v>525</v>
      </c>
      <c r="E99" s="16">
        <v>522</v>
      </c>
      <c r="F99" s="16">
        <v>519</v>
      </c>
      <c r="G99" s="16">
        <v>515</v>
      </c>
      <c r="H99" s="16">
        <v>523</v>
      </c>
      <c r="I99" s="16">
        <v>521</v>
      </c>
      <c r="J99" s="16">
        <v>515</v>
      </c>
      <c r="K99" s="19">
        <f t="shared" si="26"/>
        <v>509.85</v>
      </c>
      <c r="L99" s="16">
        <v>517</v>
      </c>
      <c r="M99" s="16">
        <v>519</v>
      </c>
      <c r="N99" s="16">
        <v>519</v>
      </c>
      <c r="O99" s="16">
        <v>518</v>
      </c>
      <c r="P99" s="16">
        <v>519</v>
      </c>
      <c r="Q99" s="16">
        <v>517</v>
      </c>
      <c r="R99" s="15">
        <v>517</v>
      </c>
      <c r="S99" s="15">
        <v>514</v>
      </c>
      <c r="T99" s="15">
        <v>516</v>
      </c>
      <c r="U99" s="15">
        <v>513</v>
      </c>
      <c r="V99" s="15">
        <v>524</v>
      </c>
      <c r="W99" s="15">
        <v>517</v>
      </c>
      <c r="X99" s="20">
        <f t="shared" si="27"/>
        <v>511.83</v>
      </c>
      <c r="Y99" s="20">
        <f t="shared" si="28"/>
        <v>513.81</v>
      </c>
      <c r="Z99" s="20">
        <f t="shared" si="29"/>
        <v>513.81</v>
      </c>
      <c r="AA99" s="20">
        <f t="shared" si="30"/>
        <v>512.82</v>
      </c>
      <c r="AB99" s="20">
        <f t="shared" si="31"/>
        <v>513.81</v>
      </c>
      <c r="AC99" s="20">
        <f t="shared" si="32"/>
        <v>511.83</v>
      </c>
      <c r="AD99" s="20">
        <f t="shared" si="33"/>
        <v>511.83</v>
      </c>
      <c r="AE99" s="20">
        <f t="shared" si="34"/>
        <v>508.86</v>
      </c>
      <c r="AF99" s="20">
        <f t="shared" si="35"/>
        <v>510.84</v>
      </c>
      <c r="AG99" s="20">
        <f t="shared" si="36"/>
        <v>507.87</v>
      </c>
      <c r="AH99" s="20">
        <f t="shared" si="37"/>
        <v>518.76</v>
      </c>
      <c r="AI99" s="20">
        <f t="shared" si="38"/>
        <v>511.83</v>
      </c>
    </row>
    <row r="100" spans="1:35">
      <c r="A100" s="1">
        <v>90</v>
      </c>
      <c r="B100" s="15">
        <v>524</v>
      </c>
      <c r="C100" s="15">
        <v>521</v>
      </c>
      <c r="D100" s="15">
        <v>518</v>
      </c>
      <c r="E100" s="16">
        <v>530</v>
      </c>
      <c r="F100" s="16">
        <v>517</v>
      </c>
      <c r="G100" s="16">
        <v>527</v>
      </c>
      <c r="H100" s="16">
        <v>524</v>
      </c>
      <c r="I100" s="16">
        <v>515</v>
      </c>
      <c r="J100" s="16">
        <v>532</v>
      </c>
      <c r="K100" s="19">
        <f t="shared" si="26"/>
        <v>526.68</v>
      </c>
      <c r="L100" s="16">
        <v>521</v>
      </c>
      <c r="M100" s="16">
        <v>517</v>
      </c>
      <c r="N100" s="16">
        <v>517</v>
      </c>
      <c r="O100" s="16">
        <v>517</v>
      </c>
      <c r="P100" s="16">
        <v>516</v>
      </c>
      <c r="Q100" s="16">
        <v>516</v>
      </c>
      <c r="R100" s="15">
        <v>516</v>
      </c>
      <c r="S100" s="15">
        <v>518</v>
      </c>
      <c r="T100" s="15">
        <v>523</v>
      </c>
      <c r="U100" s="15">
        <v>525</v>
      </c>
      <c r="V100" s="15">
        <v>518</v>
      </c>
      <c r="W100" s="15">
        <v>521</v>
      </c>
      <c r="X100" s="20">
        <f t="shared" si="27"/>
        <v>515.79</v>
      </c>
      <c r="Y100" s="20">
        <f t="shared" si="28"/>
        <v>511.83</v>
      </c>
      <c r="Z100" s="20">
        <f t="shared" si="29"/>
        <v>511.83</v>
      </c>
      <c r="AA100" s="20">
        <f t="shared" si="30"/>
        <v>511.83</v>
      </c>
      <c r="AB100" s="20">
        <f t="shared" si="31"/>
        <v>510.84</v>
      </c>
      <c r="AC100" s="20">
        <f t="shared" si="32"/>
        <v>510.84</v>
      </c>
      <c r="AD100" s="20">
        <f t="shared" si="33"/>
        <v>510.84</v>
      </c>
      <c r="AE100" s="20">
        <f t="shared" si="34"/>
        <v>512.82</v>
      </c>
      <c r="AF100" s="20">
        <f t="shared" si="35"/>
        <v>517.77</v>
      </c>
      <c r="AG100" s="20">
        <f t="shared" si="36"/>
        <v>519.75</v>
      </c>
      <c r="AH100" s="20">
        <f t="shared" si="37"/>
        <v>512.82</v>
      </c>
      <c r="AI100" s="20">
        <f t="shared" si="38"/>
        <v>515.79</v>
      </c>
    </row>
    <row r="101" spans="1:35">
      <c r="A101" s="1">
        <v>91</v>
      </c>
      <c r="B101" s="15">
        <v>520</v>
      </c>
      <c r="C101" s="15">
        <v>516</v>
      </c>
      <c r="D101" s="15">
        <v>529</v>
      </c>
      <c r="E101" s="16">
        <v>525</v>
      </c>
      <c r="F101" s="16">
        <v>517</v>
      </c>
      <c r="G101" s="16">
        <v>523</v>
      </c>
      <c r="H101" s="16">
        <v>518</v>
      </c>
      <c r="I101" s="16">
        <v>532</v>
      </c>
      <c r="J101" s="16">
        <v>526</v>
      </c>
      <c r="K101" s="19">
        <f t="shared" si="26"/>
        <v>520.74</v>
      </c>
      <c r="L101" s="16">
        <v>517</v>
      </c>
      <c r="M101" s="16">
        <v>522</v>
      </c>
      <c r="N101" s="16">
        <v>520</v>
      </c>
      <c r="O101" s="16">
        <v>515</v>
      </c>
      <c r="P101" s="16">
        <v>515</v>
      </c>
      <c r="Q101" s="16">
        <v>517</v>
      </c>
      <c r="R101" s="15">
        <v>514</v>
      </c>
      <c r="S101" s="15">
        <v>517</v>
      </c>
      <c r="T101" s="15">
        <v>519</v>
      </c>
      <c r="U101" s="15">
        <v>517</v>
      </c>
      <c r="V101" s="15">
        <v>526</v>
      </c>
      <c r="W101" s="15">
        <v>515</v>
      </c>
      <c r="X101" s="20">
        <f t="shared" si="27"/>
        <v>511.83</v>
      </c>
      <c r="Y101" s="20">
        <f t="shared" si="28"/>
        <v>516.78</v>
      </c>
      <c r="Z101" s="20">
        <f t="shared" si="29"/>
        <v>514.8</v>
      </c>
      <c r="AA101" s="20">
        <f t="shared" si="30"/>
        <v>509.85</v>
      </c>
      <c r="AB101" s="20">
        <f t="shared" si="31"/>
        <v>509.85</v>
      </c>
      <c r="AC101" s="20">
        <f t="shared" si="32"/>
        <v>511.83</v>
      </c>
      <c r="AD101" s="20">
        <f t="shared" si="33"/>
        <v>508.86</v>
      </c>
      <c r="AE101" s="20">
        <f t="shared" si="34"/>
        <v>511.83</v>
      </c>
      <c r="AF101" s="20">
        <f t="shared" si="35"/>
        <v>513.81</v>
      </c>
      <c r="AG101" s="20">
        <f t="shared" si="36"/>
        <v>511.83</v>
      </c>
      <c r="AH101" s="20">
        <f t="shared" si="37"/>
        <v>520.74</v>
      </c>
      <c r="AI101" s="20">
        <f t="shared" si="38"/>
        <v>509.85</v>
      </c>
    </row>
    <row r="102" spans="1:35">
      <c r="A102" s="1">
        <v>92</v>
      </c>
      <c r="B102" s="15">
        <v>516</v>
      </c>
      <c r="C102" s="15">
        <v>517</v>
      </c>
      <c r="D102" s="15">
        <v>523</v>
      </c>
      <c r="E102" s="16">
        <v>515</v>
      </c>
      <c r="F102" s="16">
        <v>520</v>
      </c>
      <c r="G102" s="16">
        <v>514</v>
      </c>
      <c r="H102" s="16">
        <v>524</v>
      </c>
      <c r="I102" s="16">
        <v>526</v>
      </c>
      <c r="J102" s="16">
        <v>515</v>
      </c>
      <c r="K102" s="19">
        <f t="shared" si="26"/>
        <v>509.85</v>
      </c>
      <c r="L102" s="16">
        <v>520</v>
      </c>
      <c r="M102" s="16">
        <v>518</v>
      </c>
      <c r="N102" s="16">
        <v>521</v>
      </c>
      <c r="O102" s="16">
        <v>519</v>
      </c>
      <c r="P102" s="16">
        <v>515</v>
      </c>
      <c r="Q102" s="16">
        <v>514</v>
      </c>
      <c r="R102" s="15">
        <v>521</v>
      </c>
      <c r="S102" s="15">
        <v>516</v>
      </c>
      <c r="T102" s="15">
        <v>521</v>
      </c>
      <c r="U102" s="15">
        <v>523</v>
      </c>
      <c r="V102" s="15">
        <v>524</v>
      </c>
      <c r="W102" s="15">
        <v>517</v>
      </c>
      <c r="X102" s="20">
        <f t="shared" si="27"/>
        <v>514.8</v>
      </c>
      <c r="Y102" s="20">
        <f t="shared" si="28"/>
        <v>512.82</v>
      </c>
      <c r="Z102" s="20">
        <f t="shared" si="29"/>
        <v>515.79</v>
      </c>
      <c r="AA102" s="20">
        <f t="shared" si="30"/>
        <v>513.81</v>
      </c>
      <c r="AB102" s="20">
        <f t="shared" si="31"/>
        <v>509.85</v>
      </c>
      <c r="AC102" s="20">
        <f t="shared" si="32"/>
        <v>508.86</v>
      </c>
      <c r="AD102" s="20">
        <f t="shared" si="33"/>
        <v>515.79</v>
      </c>
      <c r="AE102" s="20">
        <f t="shared" si="34"/>
        <v>510.84</v>
      </c>
      <c r="AF102" s="20">
        <f t="shared" si="35"/>
        <v>515.79</v>
      </c>
      <c r="AG102" s="20">
        <f t="shared" si="36"/>
        <v>517.77</v>
      </c>
      <c r="AH102" s="20">
        <f t="shared" si="37"/>
        <v>518.76</v>
      </c>
      <c r="AI102" s="20">
        <f t="shared" si="38"/>
        <v>511.83</v>
      </c>
    </row>
    <row r="103" spans="1:35">
      <c r="A103" s="1">
        <v>93</v>
      </c>
      <c r="B103" s="15">
        <v>527</v>
      </c>
      <c r="C103" s="15">
        <v>525</v>
      </c>
      <c r="D103" s="15">
        <v>521</v>
      </c>
      <c r="E103" s="16">
        <v>523</v>
      </c>
      <c r="F103" s="16">
        <v>515</v>
      </c>
      <c r="G103" s="16">
        <v>521</v>
      </c>
      <c r="H103" s="16">
        <v>526</v>
      </c>
      <c r="I103" s="16">
        <v>516</v>
      </c>
      <c r="J103" s="16">
        <v>524</v>
      </c>
      <c r="K103" s="19">
        <f t="shared" si="26"/>
        <v>518.76</v>
      </c>
      <c r="L103" s="16">
        <v>517</v>
      </c>
      <c r="M103" s="16">
        <v>516</v>
      </c>
      <c r="N103" s="16">
        <v>514</v>
      </c>
      <c r="O103" s="16">
        <v>515</v>
      </c>
      <c r="P103" s="16">
        <v>515</v>
      </c>
      <c r="Q103" s="16">
        <v>513</v>
      </c>
      <c r="R103" s="15">
        <v>513</v>
      </c>
      <c r="S103" s="15">
        <v>519</v>
      </c>
      <c r="T103" s="15">
        <v>520</v>
      </c>
      <c r="U103" s="15">
        <v>527</v>
      </c>
      <c r="V103" s="15">
        <v>520</v>
      </c>
      <c r="W103" s="15">
        <v>527</v>
      </c>
      <c r="X103" s="20">
        <f t="shared" si="27"/>
        <v>511.83</v>
      </c>
      <c r="Y103" s="20">
        <f t="shared" si="28"/>
        <v>510.84</v>
      </c>
      <c r="Z103" s="20">
        <f t="shared" si="29"/>
        <v>508.86</v>
      </c>
      <c r="AA103" s="20">
        <f t="shared" si="30"/>
        <v>509.85</v>
      </c>
      <c r="AB103" s="20">
        <f t="shared" si="31"/>
        <v>509.85</v>
      </c>
      <c r="AC103" s="20">
        <f t="shared" si="32"/>
        <v>507.87</v>
      </c>
      <c r="AD103" s="20">
        <f t="shared" si="33"/>
        <v>507.87</v>
      </c>
      <c r="AE103" s="20">
        <f t="shared" si="34"/>
        <v>513.81</v>
      </c>
      <c r="AF103" s="20">
        <f t="shared" si="35"/>
        <v>514.8</v>
      </c>
      <c r="AG103" s="20">
        <f t="shared" si="36"/>
        <v>521.73</v>
      </c>
      <c r="AH103" s="20">
        <f t="shared" si="37"/>
        <v>514.8</v>
      </c>
      <c r="AI103" s="20">
        <f t="shared" si="38"/>
        <v>521.73</v>
      </c>
    </row>
    <row r="104" spans="1:35">
      <c r="A104" s="1">
        <v>94</v>
      </c>
      <c r="B104" s="15">
        <v>524</v>
      </c>
      <c r="C104" s="15">
        <v>515</v>
      </c>
      <c r="D104" s="15">
        <v>516</v>
      </c>
      <c r="E104" s="16">
        <v>527</v>
      </c>
      <c r="F104" s="16">
        <v>517</v>
      </c>
      <c r="G104" s="16">
        <v>515</v>
      </c>
      <c r="H104" s="16">
        <v>521</v>
      </c>
      <c r="I104" s="16">
        <v>524</v>
      </c>
      <c r="J104" s="16">
        <v>527</v>
      </c>
      <c r="K104" s="19">
        <f t="shared" si="26"/>
        <v>521.73</v>
      </c>
      <c r="L104" s="16">
        <v>514</v>
      </c>
      <c r="M104" s="16">
        <v>520</v>
      </c>
      <c r="N104" s="16">
        <v>515</v>
      </c>
      <c r="O104" s="16">
        <v>517</v>
      </c>
      <c r="P104" s="16">
        <v>517</v>
      </c>
      <c r="Q104" s="16">
        <v>517</v>
      </c>
      <c r="R104" s="15">
        <v>516</v>
      </c>
      <c r="S104" s="15">
        <v>518</v>
      </c>
      <c r="T104" s="15">
        <v>520</v>
      </c>
      <c r="U104" s="15">
        <v>523</v>
      </c>
      <c r="V104" s="15">
        <v>517</v>
      </c>
      <c r="W104" s="15">
        <v>528</v>
      </c>
      <c r="X104" s="20">
        <f t="shared" si="27"/>
        <v>508.86</v>
      </c>
      <c r="Y104" s="20">
        <f t="shared" si="28"/>
        <v>514.8</v>
      </c>
      <c r="Z104" s="20">
        <f t="shared" si="29"/>
        <v>509.85</v>
      </c>
      <c r="AA104" s="20">
        <f t="shared" si="30"/>
        <v>511.83</v>
      </c>
      <c r="AB104" s="20">
        <f t="shared" si="31"/>
        <v>511.83</v>
      </c>
      <c r="AC104" s="20">
        <f t="shared" si="32"/>
        <v>511.83</v>
      </c>
      <c r="AD104" s="20">
        <f t="shared" si="33"/>
        <v>510.84</v>
      </c>
      <c r="AE104" s="20">
        <f t="shared" si="34"/>
        <v>512.82</v>
      </c>
      <c r="AF104" s="20">
        <f t="shared" si="35"/>
        <v>514.8</v>
      </c>
      <c r="AG104" s="20">
        <f t="shared" si="36"/>
        <v>517.77</v>
      </c>
      <c r="AH104" s="20">
        <f t="shared" si="37"/>
        <v>511.83</v>
      </c>
      <c r="AI104" s="20">
        <f t="shared" si="38"/>
        <v>522.72</v>
      </c>
    </row>
    <row r="105" spans="1:35">
      <c r="A105" s="1">
        <v>95</v>
      </c>
      <c r="B105" s="15">
        <v>525</v>
      </c>
      <c r="C105" s="15">
        <v>524</v>
      </c>
      <c r="D105" s="15">
        <v>522</v>
      </c>
      <c r="E105" s="16">
        <v>515</v>
      </c>
      <c r="F105" s="16">
        <v>528</v>
      </c>
      <c r="G105" s="16">
        <v>529</v>
      </c>
      <c r="H105" s="16">
        <v>523</v>
      </c>
      <c r="I105" s="16">
        <v>527</v>
      </c>
      <c r="J105" s="16">
        <v>510</v>
      </c>
      <c r="K105" s="19">
        <f t="shared" si="26"/>
        <v>504.9</v>
      </c>
      <c r="L105" s="16">
        <v>515</v>
      </c>
      <c r="M105" s="16">
        <v>514</v>
      </c>
      <c r="N105" s="16">
        <v>514</v>
      </c>
      <c r="O105" s="16">
        <v>519</v>
      </c>
      <c r="P105" s="16">
        <v>520</v>
      </c>
      <c r="Q105" s="16">
        <v>516</v>
      </c>
      <c r="R105" s="15">
        <v>522</v>
      </c>
      <c r="S105" s="15">
        <v>515</v>
      </c>
      <c r="T105" s="15">
        <v>514</v>
      </c>
      <c r="U105" s="15">
        <v>515</v>
      </c>
      <c r="V105" s="15">
        <v>522</v>
      </c>
      <c r="W105" s="15">
        <v>526</v>
      </c>
      <c r="X105" s="20">
        <f t="shared" si="27"/>
        <v>509.85</v>
      </c>
      <c r="Y105" s="20">
        <f t="shared" si="28"/>
        <v>508.86</v>
      </c>
      <c r="Z105" s="20">
        <f t="shared" si="29"/>
        <v>508.86</v>
      </c>
      <c r="AA105" s="20">
        <f t="shared" si="30"/>
        <v>513.81</v>
      </c>
      <c r="AB105" s="20">
        <f t="shared" si="31"/>
        <v>514.8</v>
      </c>
      <c r="AC105" s="20">
        <f t="shared" si="32"/>
        <v>510.84</v>
      </c>
      <c r="AD105" s="20">
        <f t="shared" si="33"/>
        <v>516.78</v>
      </c>
      <c r="AE105" s="20">
        <f t="shared" si="34"/>
        <v>509.85</v>
      </c>
      <c r="AF105" s="20">
        <f t="shared" si="35"/>
        <v>508.86</v>
      </c>
      <c r="AG105" s="20">
        <f t="shared" si="36"/>
        <v>509.85</v>
      </c>
      <c r="AH105" s="20">
        <f t="shared" si="37"/>
        <v>516.78</v>
      </c>
      <c r="AI105" s="20">
        <f t="shared" si="38"/>
        <v>520.74</v>
      </c>
    </row>
    <row r="106" spans="1:35">
      <c r="A106" s="1">
        <v>96</v>
      </c>
      <c r="B106" s="15">
        <v>518</v>
      </c>
      <c r="C106" s="15">
        <v>524</v>
      </c>
      <c r="D106" s="15">
        <v>518</v>
      </c>
      <c r="E106" s="16">
        <v>520</v>
      </c>
      <c r="F106" s="16">
        <v>527</v>
      </c>
      <c r="G106" s="16">
        <v>526</v>
      </c>
      <c r="H106" s="16">
        <v>524</v>
      </c>
      <c r="I106" s="16">
        <v>510</v>
      </c>
      <c r="J106" s="16">
        <v>528</v>
      </c>
      <c r="K106" s="19">
        <f t="shared" si="26"/>
        <v>522.72</v>
      </c>
      <c r="L106" s="16">
        <v>522</v>
      </c>
      <c r="M106" s="16">
        <v>516</v>
      </c>
      <c r="N106" s="16">
        <v>517</v>
      </c>
      <c r="O106" s="16">
        <v>515</v>
      </c>
      <c r="P106" s="16">
        <v>516</v>
      </c>
      <c r="Q106" s="16">
        <v>519</v>
      </c>
      <c r="R106" s="15">
        <v>518</v>
      </c>
      <c r="S106" s="15">
        <v>514</v>
      </c>
      <c r="T106" s="15">
        <v>521</v>
      </c>
      <c r="U106" s="15">
        <v>522</v>
      </c>
      <c r="V106" s="15">
        <v>521</v>
      </c>
      <c r="W106" s="15">
        <v>531</v>
      </c>
      <c r="X106" s="20">
        <f t="shared" si="27"/>
        <v>516.78</v>
      </c>
      <c r="Y106" s="20">
        <f t="shared" si="28"/>
        <v>510.84</v>
      </c>
      <c r="Z106" s="20">
        <f t="shared" si="29"/>
        <v>511.83</v>
      </c>
      <c r="AA106" s="20">
        <f t="shared" si="30"/>
        <v>509.85</v>
      </c>
      <c r="AB106" s="20">
        <f t="shared" si="31"/>
        <v>510.84</v>
      </c>
      <c r="AC106" s="20">
        <f t="shared" si="32"/>
        <v>513.81</v>
      </c>
      <c r="AD106" s="20">
        <f t="shared" si="33"/>
        <v>512.82</v>
      </c>
      <c r="AE106" s="20">
        <f t="shared" si="34"/>
        <v>508.86</v>
      </c>
      <c r="AF106" s="20">
        <f t="shared" si="35"/>
        <v>515.79</v>
      </c>
      <c r="AG106" s="20">
        <f t="shared" si="36"/>
        <v>516.78</v>
      </c>
      <c r="AH106" s="20">
        <f t="shared" si="37"/>
        <v>515.79</v>
      </c>
      <c r="AI106" s="20">
        <f t="shared" si="38"/>
        <v>525.69</v>
      </c>
    </row>
    <row r="107" spans="1:35">
      <c r="A107" s="1">
        <v>97</v>
      </c>
      <c r="B107" s="15">
        <v>529</v>
      </c>
      <c r="C107" s="15">
        <v>527</v>
      </c>
      <c r="D107" s="15">
        <v>529</v>
      </c>
      <c r="E107" s="16">
        <v>519</v>
      </c>
      <c r="F107" s="16">
        <v>526</v>
      </c>
      <c r="G107" s="16">
        <v>516</v>
      </c>
      <c r="H107" s="16">
        <v>518</v>
      </c>
      <c r="I107" s="16">
        <v>528</v>
      </c>
      <c r="J107" s="16">
        <v>524</v>
      </c>
      <c r="K107" s="19">
        <f t="shared" si="26"/>
        <v>518.76</v>
      </c>
      <c r="L107" s="16">
        <v>521</v>
      </c>
      <c r="M107" s="16">
        <v>522</v>
      </c>
      <c r="N107" s="16">
        <v>515</v>
      </c>
      <c r="O107" s="16">
        <v>517</v>
      </c>
      <c r="P107" s="16">
        <v>517</v>
      </c>
      <c r="Q107" s="16">
        <v>515</v>
      </c>
      <c r="R107" s="15">
        <v>515</v>
      </c>
      <c r="S107" s="15">
        <v>517</v>
      </c>
      <c r="T107" s="15">
        <v>517</v>
      </c>
      <c r="U107" s="15">
        <v>516</v>
      </c>
      <c r="V107" s="15">
        <v>522</v>
      </c>
      <c r="W107" s="15">
        <v>526</v>
      </c>
      <c r="X107" s="20">
        <f t="shared" si="27"/>
        <v>515.79</v>
      </c>
      <c r="Y107" s="20">
        <f t="shared" si="28"/>
        <v>516.78</v>
      </c>
      <c r="Z107" s="20">
        <f t="shared" si="29"/>
        <v>509.85</v>
      </c>
      <c r="AA107" s="20">
        <f t="shared" si="30"/>
        <v>511.83</v>
      </c>
      <c r="AB107" s="20">
        <f t="shared" si="31"/>
        <v>511.83</v>
      </c>
      <c r="AC107" s="20">
        <f t="shared" si="32"/>
        <v>509.85</v>
      </c>
      <c r="AD107" s="20">
        <f t="shared" si="33"/>
        <v>509.85</v>
      </c>
      <c r="AE107" s="20">
        <f t="shared" si="34"/>
        <v>511.83</v>
      </c>
      <c r="AF107" s="20">
        <f t="shared" si="35"/>
        <v>511.83</v>
      </c>
      <c r="AG107" s="20">
        <f t="shared" si="36"/>
        <v>510.84</v>
      </c>
      <c r="AH107" s="20">
        <f t="shared" si="37"/>
        <v>516.78</v>
      </c>
      <c r="AI107" s="20">
        <f t="shared" si="38"/>
        <v>520.74</v>
      </c>
    </row>
    <row r="108" spans="1:35">
      <c r="A108" s="1">
        <v>98</v>
      </c>
      <c r="B108" s="15">
        <v>523</v>
      </c>
      <c r="C108" s="15">
        <v>515</v>
      </c>
      <c r="D108" s="15">
        <v>524</v>
      </c>
      <c r="E108" s="16">
        <v>517</v>
      </c>
      <c r="F108" s="16">
        <v>532</v>
      </c>
      <c r="G108" s="16">
        <v>524</v>
      </c>
      <c r="H108" s="16">
        <v>524</v>
      </c>
      <c r="I108" s="16">
        <v>524</v>
      </c>
      <c r="J108" s="16">
        <v>525</v>
      </c>
      <c r="K108" s="19">
        <f t="shared" si="26"/>
        <v>519.75</v>
      </c>
      <c r="L108" s="16">
        <v>516</v>
      </c>
      <c r="M108" s="16">
        <v>515</v>
      </c>
      <c r="N108" s="16">
        <v>516</v>
      </c>
      <c r="O108" s="16">
        <v>518</v>
      </c>
      <c r="P108" s="16">
        <v>514</v>
      </c>
      <c r="Q108" s="16">
        <v>514</v>
      </c>
      <c r="R108" s="15">
        <v>514</v>
      </c>
      <c r="S108" s="15">
        <v>516</v>
      </c>
      <c r="T108" s="15">
        <v>515</v>
      </c>
      <c r="U108" s="15">
        <v>531</v>
      </c>
      <c r="V108" s="15">
        <v>523</v>
      </c>
      <c r="W108" s="15">
        <v>513</v>
      </c>
      <c r="X108" s="20">
        <f t="shared" si="27"/>
        <v>510.84</v>
      </c>
      <c r="Y108" s="20">
        <f t="shared" si="28"/>
        <v>509.85</v>
      </c>
      <c r="Z108" s="20">
        <f t="shared" si="29"/>
        <v>510.84</v>
      </c>
      <c r="AA108" s="20">
        <f t="shared" si="30"/>
        <v>512.82</v>
      </c>
      <c r="AB108" s="20">
        <f t="shared" si="31"/>
        <v>508.86</v>
      </c>
      <c r="AC108" s="20">
        <f t="shared" si="32"/>
        <v>508.86</v>
      </c>
      <c r="AD108" s="20">
        <f t="shared" si="33"/>
        <v>508.86</v>
      </c>
      <c r="AE108" s="20">
        <f t="shared" si="34"/>
        <v>510.84</v>
      </c>
      <c r="AF108" s="20">
        <f t="shared" si="35"/>
        <v>509.85</v>
      </c>
      <c r="AG108" s="20">
        <f t="shared" si="36"/>
        <v>525.69</v>
      </c>
      <c r="AH108" s="20">
        <f t="shared" si="37"/>
        <v>517.77</v>
      </c>
      <c r="AI108" s="20">
        <f t="shared" si="38"/>
        <v>507.87</v>
      </c>
    </row>
    <row r="109" spans="1:35">
      <c r="A109" s="1">
        <v>99</v>
      </c>
      <c r="B109" s="15">
        <v>521</v>
      </c>
      <c r="C109" s="15">
        <v>520</v>
      </c>
      <c r="D109" s="15">
        <v>521</v>
      </c>
      <c r="E109" s="16">
        <v>523</v>
      </c>
      <c r="F109" s="16">
        <v>527</v>
      </c>
      <c r="G109" s="16">
        <v>527</v>
      </c>
      <c r="H109" s="16">
        <v>524</v>
      </c>
      <c r="I109" s="16">
        <v>525</v>
      </c>
      <c r="J109" s="16">
        <v>518</v>
      </c>
      <c r="K109" s="19">
        <f t="shared" si="26"/>
        <v>512.82</v>
      </c>
      <c r="L109" s="16">
        <v>520</v>
      </c>
      <c r="M109" s="16">
        <v>514</v>
      </c>
      <c r="N109" s="16">
        <v>518</v>
      </c>
      <c r="O109" s="16">
        <v>518</v>
      </c>
      <c r="P109" s="16">
        <v>519</v>
      </c>
      <c r="Q109" s="16">
        <v>515</v>
      </c>
      <c r="R109" s="15">
        <v>517</v>
      </c>
      <c r="S109" s="15">
        <v>520</v>
      </c>
      <c r="T109" s="15">
        <v>522</v>
      </c>
      <c r="U109" s="15">
        <v>525</v>
      </c>
      <c r="V109" s="15">
        <v>520</v>
      </c>
      <c r="W109" s="15">
        <v>522</v>
      </c>
      <c r="X109" s="20">
        <f t="shared" si="27"/>
        <v>514.8</v>
      </c>
      <c r="Y109" s="20">
        <f t="shared" si="28"/>
        <v>508.86</v>
      </c>
      <c r="Z109" s="20">
        <f t="shared" si="29"/>
        <v>512.82</v>
      </c>
      <c r="AA109" s="20">
        <f t="shared" si="30"/>
        <v>512.82</v>
      </c>
      <c r="AB109" s="20">
        <f t="shared" si="31"/>
        <v>513.81</v>
      </c>
      <c r="AC109" s="20">
        <f t="shared" si="32"/>
        <v>509.85</v>
      </c>
      <c r="AD109" s="20">
        <f t="shared" si="33"/>
        <v>511.83</v>
      </c>
      <c r="AE109" s="20">
        <f t="shared" si="34"/>
        <v>514.8</v>
      </c>
      <c r="AF109" s="20">
        <f t="shared" si="35"/>
        <v>516.78</v>
      </c>
      <c r="AG109" s="20">
        <f t="shared" si="36"/>
        <v>519.75</v>
      </c>
      <c r="AH109" s="20">
        <f t="shared" si="37"/>
        <v>514.8</v>
      </c>
      <c r="AI109" s="20">
        <f t="shared" si="38"/>
        <v>516.78</v>
      </c>
    </row>
    <row r="110" spans="1:35">
      <c r="A110" s="1">
        <v>100</v>
      </c>
      <c r="B110" s="15">
        <v>516</v>
      </c>
      <c r="C110" s="15">
        <v>519</v>
      </c>
      <c r="D110" s="15">
        <v>518</v>
      </c>
      <c r="E110" s="16">
        <v>527</v>
      </c>
      <c r="F110" s="16">
        <v>515</v>
      </c>
      <c r="G110" s="16">
        <v>517</v>
      </c>
      <c r="H110" s="16">
        <v>515</v>
      </c>
      <c r="I110" s="16">
        <v>518</v>
      </c>
      <c r="J110" s="16">
        <v>529</v>
      </c>
      <c r="K110" s="19">
        <f t="shared" si="26"/>
        <v>523.71</v>
      </c>
      <c r="L110" s="16">
        <v>521</v>
      </c>
      <c r="M110" s="16">
        <v>524</v>
      </c>
      <c r="N110" s="16">
        <v>517</v>
      </c>
      <c r="O110" s="16">
        <v>520</v>
      </c>
      <c r="P110" s="16">
        <v>518</v>
      </c>
      <c r="Q110" s="16">
        <v>520</v>
      </c>
      <c r="R110" s="15">
        <v>516</v>
      </c>
      <c r="S110" s="15">
        <v>516</v>
      </c>
      <c r="T110" s="15">
        <v>518</v>
      </c>
      <c r="U110" s="15">
        <v>516</v>
      </c>
      <c r="V110" s="15">
        <v>519</v>
      </c>
      <c r="W110" s="15">
        <v>528</v>
      </c>
      <c r="X110" s="20">
        <f t="shared" si="27"/>
        <v>515.79</v>
      </c>
      <c r="Y110" s="20">
        <f t="shared" si="28"/>
        <v>518.76</v>
      </c>
      <c r="Z110" s="20">
        <f t="shared" si="29"/>
        <v>511.83</v>
      </c>
      <c r="AA110" s="20">
        <f t="shared" si="30"/>
        <v>514.8</v>
      </c>
      <c r="AB110" s="20">
        <f t="shared" si="31"/>
        <v>512.82</v>
      </c>
      <c r="AC110" s="20">
        <f t="shared" si="32"/>
        <v>514.8</v>
      </c>
      <c r="AD110" s="20">
        <f t="shared" si="33"/>
        <v>510.84</v>
      </c>
      <c r="AE110" s="20">
        <f t="shared" si="34"/>
        <v>510.84</v>
      </c>
      <c r="AF110" s="20">
        <f t="shared" si="35"/>
        <v>512.82</v>
      </c>
      <c r="AG110" s="20">
        <f t="shared" si="36"/>
        <v>510.84</v>
      </c>
      <c r="AH110" s="20">
        <f t="shared" si="37"/>
        <v>513.81</v>
      </c>
      <c r="AI110" s="20">
        <f t="shared" si="38"/>
        <v>522.72</v>
      </c>
    </row>
    <row r="111" spans="1:35">
      <c r="A111" s="1">
        <v>101</v>
      </c>
      <c r="B111" s="15">
        <v>522</v>
      </c>
      <c r="C111" s="15">
        <v>523</v>
      </c>
      <c r="D111" s="15">
        <v>516</v>
      </c>
      <c r="E111" s="16">
        <v>518</v>
      </c>
      <c r="F111" s="16">
        <v>522</v>
      </c>
      <c r="G111" s="16">
        <v>528</v>
      </c>
      <c r="H111" s="16">
        <v>522</v>
      </c>
      <c r="I111" s="16">
        <v>529</v>
      </c>
      <c r="J111" s="16">
        <v>523</v>
      </c>
      <c r="K111" s="19">
        <f t="shared" si="26"/>
        <v>517.77</v>
      </c>
      <c r="L111" s="16">
        <v>514</v>
      </c>
      <c r="M111" s="16">
        <v>522</v>
      </c>
      <c r="N111" s="16">
        <v>518</v>
      </c>
      <c r="O111" s="16">
        <v>517</v>
      </c>
      <c r="P111" s="16">
        <v>517</v>
      </c>
      <c r="Q111" s="16">
        <v>513</v>
      </c>
      <c r="R111" s="15">
        <v>518</v>
      </c>
      <c r="S111" s="15">
        <v>520</v>
      </c>
      <c r="T111" s="15">
        <v>522</v>
      </c>
      <c r="U111" s="15">
        <v>526</v>
      </c>
      <c r="V111" s="15">
        <v>527</v>
      </c>
      <c r="W111" s="15">
        <v>516</v>
      </c>
      <c r="X111" s="20">
        <f t="shared" si="27"/>
        <v>508.86</v>
      </c>
      <c r="Y111" s="20">
        <f t="shared" si="28"/>
        <v>516.78</v>
      </c>
      <c r="Z111" s="20">
        <f t="shared" si="29"/>
        <v>512.82</v>
      </c>
      <c r="AA111" s="20">
        <f t="shared" si="30"/>
        <v>511.83</v>
      </c>
      <c r="AB111" s="20">
        <f t="shared" si="31"/>
        <v>511.83</v>
      </c>
      <c r="AC111" s="20">
        <f t="shared" si="32"/>
        <v>507.87</v>
      </c>
      <c r="AD111" s="20">
        <f t="shared" si="33"/>
        <v>512.82</v>
      </c>
      <c r="AE111" s="20">
        <f t="shared" si="34"/>
        <v>514.8</v>
      </c>
      <c r="AF111" s="20">
        <f t="shared" si="35"/>
        <v>516.78</v>
      </c>
      <c r="AG111" s="20">
        <f t="shared" si="36"/>
        <v>520.74</v>
      </c>
      <c r="AH111" s="20">
        <f t="shared" si="37"/>
        <v>521.73</v>
      </c>
      <c r="AI111" s="20">
        <f t="shared" si="38"/>
        <v>510.84</v>
      </c>
    </row>
    <row r="112" spans="1:35">
      <c r="A112" s="1">
        <v>102</v>
      </c>
      <c r="B112" s="15">
        <v>513</v>
      </c>
      <c r="C112" s="15">
        <v>525</v>
      </c>
      <c r="D112" s="15">
        <v>516</v>
      </c>
      <c r="E112" s="16">
        <v>525</v>
      </c>
      <c r="F112" s="16">
        <v>528</v>
      </c>
      <c r="G112" s="16">
        <v>524</v>
      </c>
      <c r="H112" s="16">
        <v>531</v>
      </c>
      <c r="I112" s="16">
        <v>523</v>
      </c>
      <c r="J112" s="16">
        <v>521</v>
      </c>
      <c r="K112" s="19">
        <f t="shared" si="26"/>
        <v>515.79</v>
      </c>
      <c r="L112" s="16">
        <v>514</v>
      </c>
      <c r="M112" s="16">
        <v>516</v>
      </c>
      <c r="N112" s="16">
        <v>517</v>
      </c>
      <c r="O112" s="16">
        <v>521</v>
      </c>
      <c r="P112" s="16">
        <v>514</v>
      </c>
      <c r="Q112" s="16">
        <v>514</v>
      </c>
      <c r="R112" s="15">
        <v>520</v>
      </c>
      <c r="S112" s="15">
        <v>513</v>
      </c>
      <c r="T112" s="15">
        <v>514</v>
      </c>
      <c r="U112" s="15">
        <v>525</v>
      </c>
      <c r="V112" s="15">
        <v>516</v>
      </c>
      <c r="W112" s="15">
        <v>524</v>
      </c>
      <c r="X112" s="20">
        <f t="shared" si="27"/>
        <v>508.86</v>
      </c>
      <c r="Y112" s="20">
        <f t="shared" si="28"/>
        <v>510.84</v>
      </c>
      <c r="Z112" s="20">
        <f t="shared" si="29"/>
        <v>511.83</v>
      </c>
      <c r="AA112" s="20">
        <f t="shared" si="30"/>
        <v>515.79</v>
      </c>
      <c r="AB112" s="20">
        <f t="shared" si="31"/>
        <v>508.86</v>
      </c>
      <c r="AC112" s="20">
        <f t="shared" si="32"/>
        <v>508.86</v>
      </c>
      <c r="AD112" s="20">
        <f t="shared" si="33"/>
        <v>514.8</v>
      </c>
      <c r="AE112" s="20">
        <f t="shared" si="34"/>
        <v>507.87</v>
      </c>
      <c r="AF112" s="20">
        <f t="shared" si="35"/>
        <v>508.86</v>
      </c>
      <c r="AG112" s="20">
        <f t="shared" si="36"/>
        <v>519.75</v>
      </c>
      <c r="AH112" s="20">
        <f t="shared" si="37"/>
        <v>510.84</v>
      </c>
      <c r="AI112" s="20">
        <f t="shared" si="38"/>
        <v>518.76</v>
      </c>
    </row>
    <row r="113" spans="1:35">
      <c r="A113" s="1">
        <v>103</v>
      </c>
      <c r="B113" s="15">
        <v>529</v>
      </c>
      <c r="C113" s="15">
        <v>523</v>
      </c>
      <c r="D113" s="15">
        <v>519</v>
      </c>
      <c r="E113" s="16">
        <v>521</v>
      </c>
      <c r="F113" s="16">
        <v>516</v>
      </c>
      <c r="G113" s="16">
        <v>525</v>
      </c>
      <c r="H113" s="16">
        <v>526</v>
      </c>
      <c r="I113" s="16">
        <v>521</v>
      </c>
      <c r="J113" s="16">
        <v>516</v>
      </c>
      <c r="K113" s="19">
        <f t="shared" si="26"/>
        <v>510.84</v>
      </c>
      <c r="L113" s="16">
        <v>517</v>
      </c>
      <c r="M113" s="16">
        <v>515</v>
      </c>
      <c r="N113" s="16">
        <v>519</v>
      </c>
      <c r="O113" s="16">
        <v>519</v>
      </c>
      <c r="P113" s="16">
        <v>516</v>
      </c>
      <c r="Q113" s="16">
        <v>515</v>
      </c>
      <c r="R113" s="15">
        <v>514</v>
      </c>
      <c r="S113" s="15">
        <v>518</v>
      </c>
      <c r="T113" s="15">
        <v>518</v>
      </c>
      <c r="U113" s="15">
        <v>526</v>
      </c>
      <c r="V113" s="15">
        <v>520</v>
      </c>
      <c r="W113" s="15">
        <v>525</v>
      </c>
      <c r="X113" s="20">
        <f t="shared" si="27"/>
        <v>511.83</v>
      </c>
      <c r="Y113" s="20">
        <f t="shared" si="28"/>
        <v>509.85</v>
      </c>
      <c r="Z113" s="20">
        <f t="shared" si="29"/>
        <v>513.81</v>
      </c>
      <c r="AA113" s="20">
        <f t="shared" si="30"/>
        <v>513.81</v>
      </c>
      <c r="AB113" s="20">
        <f t="shared" si="31"/>
        <v>510.84</v>
      </c>
      <c r="AC113" s="20">
        <f t="shared" si="32"/>
        <v>509.85</v>
      </c>
      <c r="AD113" s="20">
        <f t="shared" si="33"/>
        <v>508.86</v>
      </c>
      <c r="AE113" s="20">
        <f t="shared" si="34"/>
        <v>512.82</v>
      </c>
      <c r="AF113" s="20">
        <f t="shared" si="35"/>
        <v>512.82</v>
      </c>
      <c r="AG113" s="20">
        <f t="shared" si="36"/>
        <v>520.74</v>
      </c>
      <c r="AH113" s="20">
        <f t="shared" si="37"/>
        <v>514.8</v>
      </c>
      <c r="AI113" s="20">
        <f t="shared" si="38"/>
        <v>519.75</v>
      </c>
    </row>
    <row r="114" spans="1:35">
      <c r="A114" s="1">
        <v>104</v>
      </c>
      <c r="B114" s="15">
        <v>524</v>
      </c>
      <c r="C114" s="15">
        <v>518</v>
      </c>
      <c r="D114" s="15">
        <v>514</v>
      </c>
      <c r="E114" s="16">
        <v>516</v>
      </c>
      <c r="F114" s="16">
        <v>526</v>
      </c>
      <c r="G114" s="16">
        <v>518</v>
      </c>
      <c r="H114" s="16">
        <v>514</v>
      </c>
      <c r="I114" s="16">
        <v>516</v>
      </c>
      <c r="J114" s="16">
        <v>522</v>
      </c>
      <c r="K114" s="19">
        <f t="shared" si="26"/>
        <v>516.78</v>
      </c>
      <c r="L114" s="16">
        <v>518</v>
      </c>
      <c r="M114" s="16">
        <v>515</v>
      </c>
      <c r="N114" s="16">
        <v>542</v>
      </c>
      <c r="O114" s="16">
        <v>520</v>
      </c>
      <c r="P114" s="16">
        <v>518</v>
      </c>
      <c r="Q114" s="16">
        <v>516</v>
      </c>
      <c r="R114" s="15">
        <v>518</v>
      </c>
      <c r="S114" s="15">
        <v>525</v>
      </c>
      <c r="T114" s="15">
        <v>517</v>
      </c>
      <c r="U114" s="15">
        <v>515</v>
      </c>
      <c r="V114" s="15">
        <v>526</v>
      </c>
      <c r="W114" s="15">
        <v>523</v>
      </c>
      <c r="X114" s="20">
        <f t="shared" si="27"/>
        <v>512.82</v>
      </c>
      <c r="Y114" s="20">
        <f t="shared" si="28"/>
        <v>509.85</v>
      </c>
      <c r="Z114" s="20">
        <f t="shared" si="29"/>
        <v>536.58</v>
      </c>
      <c r="AA114" s="20">
        <f t="shared" si="30"/>
        <v>514.8</v>
      </c>
      <c r="AB114" s="20">
        <f t="shared" si="31"/>
        <v>512.82</v>
      </c>
      <c r="AC114" s="20">
        <f t="shared" si="32"/>
        <v>510.84</v>
      </c>
      <c r="AD114" s="20">
        <f t="shared" si="33"/>
        <v>512.82</v>
      </c>
      <c r="AE114" s="20">
        <f t="shared" si="34"/>
        <v>519.75</v>
      </c>
      <c r="AF114" s="20">
        <f t="shared" si="35"/>
        <v>511.83</v>
      </c>
      <c r="AG114" s="20">
        <f t="shared" si="36"/>
        <v>509.85</v>
      </c>
      <c r="AH114" s="20">
        <f t="shared" si="37"/>
        <v>520.74</v>
      </c>
      <c r="AI114" s="20">
        <f t="shared" si="38"/>
        <v>517.77</v>
      </c>
    </row>
    <row r="115" spans="1:35">
      <c r="A115" s="1">
        <v>105</v>
      </c>
      <c r="B115" s="15">
        <v>521</v>
      </c>
      <c r="C115" s="15">
        <v>516</v>
      </c>
      <c r="D115" s="15">
        <v>516</v>
      </c>
      <c r="E115" s="16">
        <v>515</v>
      </c>
      <c r="F115" s="16">
        <v>523</v>
      </c>
      <c r="G115" s="16">
        <v>527</v>
      </c>
      <c r="H115" s="16">
        <v>517</v>
      </c>
      <c r="I115" s="16">
        <v>522</v>
      </c>
      <c r="J115" s="16">
        <v>518</v>
      </c>
      <c r="K115" s="19">
        <f t="shared" si="26"/>
        <v>512.82</v>
      </c>
      <c r="L115" s="16">
        <v>525</v>
      </c>
      <c r="M115" s="16">
        <v>520</v>
      </c>
      <c r="N115" s="16">
        <v>515</v>
      </c>
      <c r="O115" s="16">
        <v>516</v>
      </c>
      <c r="P115" s="16">
        <v>517</v>
      </c>
      <c r="Q115" s="16">
        <v>515</v>
      </c>
      <c r="R115" s="15">
        <v>516</v>
      </c>
      <c r="S115" s="15">
        <v>522</v>
      </c>
      <c r="T115" s="15">
        <v>520</v>
      </c>
      <c r="U115" s="15">
        <v>522</v>
      </c>
      <c r="V115" s="15">
        <v>519</v>
      </c>
      <c r="W115" s="15">
        <v>522</v>
      </c>
      <c r="X115" s="20">
        <f t="shared" si="27"/>
        <v>519.75</v>
      </c>
      <c r="Y115" s="20">
        <f t="shared" si="28"/>
        <v>514.8</v>
      </c>
      <c r="Z115" s="20">
        <f t="shared" si="29"/>
        <v>509.85</v>
      </c>
      <c r="AA115" s="20">
        <f t="shared" si="30"/>
        <v>510.84</v>
      </c>
      <c r="AB115" s="20">
        <f t="shared" si="31"/>
        <v>511.83</v>
      </c>
      <c r="AC115" s="20">
        <f t="shared" si="32"/>
        <v>509.85</v>
      </c>
      <c r="AD115" s="20">
        <f t="shared" si="33"/>
        <v>510.84</v>
      </c>
      <c r="AE115" s="20">
        <f t="shared" si="34"/>
        <v>516.78</v>
      </c>
      <c r="AF115" s="20">
        <f t="shared" si="35"/>
        <v>514.8</v>
      </c>
      <c r="AG115" s="20">
        <f t="shared" si="36"/>
        <v>516.78</v>
      </c>
      <c r="AH115" s="20">
        <f t="shared" si="37"/>
        <v>513.81</v>
      </c>
      <c r="AI115" s="20">
        <f t="shared" si="38"/>
        <v>516.78</v>
      </c>
    </row>
    <row r="116" spans="1:35">
      <c r="A116" s="1">
        <v>106</v>
      </c>
      <c r="B116" s="15">
        <v>518</v>
      </c>
      <c r="C116" s="15">
        <v>518</v>
      </c>
      <c r="D116" s="15">
        <v>520</v>
      </c>
      <c r="E116" s="16">
        <v>525</v>
      </c>
      <c r="F116" s="16">
        <v>524</v>
      </c>
      <c r="G116" s="16">
        <v>523</v>
      </c>
      <c r="H116" s="16">
        <v>523</v>
      </c>
      <c r="I116" s="16">
        <v>518</v>
      </c>
      <c r="J116" s="16">
        <v>530</v>
      </c>
      <c r="K116" s="19">
        <f t="shared" si="26"/>
        <v>524.7</v>
      </c>
      <c r="L116" s="16">
        <v>513</v>
      </c>
      <c r="M116" s="16">
        <v>524</v>
      </c>
      <c r="N116" s="16">
        <v>519</v>
      </c>
      <c r="O116" s="16">
        <v>517</v>
      </c>
      <c r="P116" s="16">
        <v>515</v>
      </c>
      <c r="Q116" s="16">
        <v>514</v>
      </c>
      <c r="R116" s="15">
        <v>514</v>
      </c>
      <c r="S116" s="15">
        <v>515</v>
      </c>
      <c r="T116" s="15">
        <v>514</v>
      </c>
      <c r="U116" s="15">
        <v>515</v>
      </c>
      <c r="V116" s="15">
        <v>523</v>
      </c>
      <c r="W116" s="15">
        <v>518</v>
      </c>
      <c r="X116" s="20">
        <f t="shared" si="27"/>
        <v>507.87</v>
      </c>
      <c r="Y116" s="20">
        <f t="shared" si="28"/>
        <v>518.76</v>
      </c>
      <c r="Z116" s="20">
        <f t="shared" si="29"/>
        <v>513.81</v>
      </c>
      <c r="AA116" s="20">
        <f t="shared" si="30"/>
        <v>511.83</v>
      </c>
      <c r="AB116" s="20">
        <f t="shared" si="31"/>
        <v>509.85</v>
      </c>
      <c r="AC116" s="20">
        <f t="shared" si="32"/>
        <v>508.86</v>
      </c>
      <c r="AD116" s="20">
        <f t="shared" si="33"/>
        <v>508.86</v>
      </c>
      <c r="AE116" s="20">
        <f t="shared" si="34"/>
        <v>509.85</v>
      </c>
      <c r="AF116" s="20">
        <f t="shared" si="35"/>
        <v>508.86</v>
      </c>
      <c r="AG116" s="20">
        <f t="shared" si="36"/>
        <v>509.85</v>
      </c>
      <c r="AH116" s="20">
        <f t="shared" si="37"/>
        <v>517.77</v>
      </c>
      <c r="AI116" s="20">
        <f t="shared" si="38"/>
        <v>512.82</v>
      </c>
    </row>
    <row r="117" spans="1:35">
      <c r="A117" s="1">
        <v>107</v>
      </c>
      <c r="B117" s="15">
        <v>524</v>
      </c>
      <c r="C117" s="15">
        <v>517</v>
      </c>
      <c r="D117" s="15">
        <v>515</v>
      </c>
      <c r="E117" s="16">
        <v>523</v>
      </c>
      <c r="F117" s="16">
        <v>523</v>
      </c>
      <c r="G117" s="16">
        <v>521</v>
      </c>
      <c r="H117" s="16">
        <v>527</v>
      </c>
      <c r="I117" s="16">
        <v>530</v>
      </c>
      <c r="J117" s="16">
        <v>524</v>
      </c>
      <c r="K117" s="19">
        <f t="shared" si="26"/>
        <v>518.76</v>
      </c>
      <c r="L117" s="16">
        <v>515</v>
      </c>
      <c r="M117" s="16">
        <v>520</v>
      </c>
      <c r="N117" s="16">
        <v>515</v>
      </c>
      <c r="O117" s="16">
        <v>521</v>
      </c>
      <c r="P117" s="16">
        <v>522</v>
      </c>
      <c r="Q117" s="16">
        <v>516</v>
      </c>
      <c r="R117" s="15">
        <v>517</v>
      </c>
      <c r="S117" s="15">
        <v>516</v>
      </c>
      <c r="T117" s="15">
        <v>519</v>
      </c>
      <c r="U117" s="15">
        <v>517</v>
      </c>
      <c r="V117" s="15">
        <v>524</v>
      </c>
      <c r="W117" s="15">
        <v>522</v>
      </c>
      <c r="X117" s="20">
        <f t="shared" si="27"/>
        <v>509.85</v>
      </c>
      <c r="Y117" s="20">
        <f t="shared" si="28"/>
        <v>514.8</v>
      </c>
      <c r="Z117" s="20">
        <f t="shared" si="29"/>
        <v>509.85</v>
      </c>
      <c r="AA117" s="20">
        <f t="shared" si="30"/>
        <v>515.79</v>
      </c>
      <c r="AB117" s="20">
        <f t="shared" si="31"/>
        <v>516.78</v>
      </c>
      <c r="AC117" s="20">
        <f t="shared" si="32"/>
        <v>510.84</v>
      </c>
      <c r="AD117" s="20">
        <f t="shared" si="33"/>
        <v>511.83</v>
      </c>
      <c r="AE117" s="20">
        <f t="shared" si="34"/>
        <v>510.84</v>
      </c>
      <c r="AF117" s="20">
        <f t="shared" si="35"/>
        <v>513.81</v>
      </c>
      <c r="AG117" s="20">
        <f t="shared" si="36"/>
        <v>511.83</v>
      </c>
      <c r="AH117" s="20">
        <f t="shared" si="37"/>
        <v>518.76</v>
      </c>
      <c r="AI117" s="20">
        <f t="shared" si="38"/>
        <v>516.78</v>
      </c>
    </row>
    <row r="118" spans="1:35">
      <c r="A118" s="1">
        <v>108</v>
      </c>
      <c r="B118" s="15">
        <v>516</v>
      </c>
      <c r="C118" s="15">
        <v>519</v>
      </c>
      <c r="D118" s="15">
        <v>514</v>
      </c>
      <c r="E118" s="16">
        <v>515</v>
      </c>
      <c r="F118" s="16">
        <v>518</v>
      </c>
      <c r="G118" s="16">
        <v>516</v>
      </c>
      <c r="H118" s="16">
        <v>524</v>
      </c>
      <c r="I118" s="16">
        <v>524</v>
      </c>
      <c r="J118" s="16">
        <v>521</v>
      </c>
      <c r="K118" s="19">
        <f t="shared" si="26"/>
        <v>515.79</v>
      </c>
      <c r="L118" s="16">
        <v>523</v>
      </c>
      <c r="M118" s="16">
        <v>518</v>
      </c>
      <c r="N118" s="16">
        <v>518</v>
      </c>
      <c r="O118" s="16">
        <v>519</v>
      </c>
      <c r="P118" s="16">
        <v>515</v>
      </c>
      <c r="Q118" s="16">
        <v>517</v>
      </c>
      <c r="R118" s="15">
        <v>515</v>
      </c>
      <c r="S118" s="15">
        <v>515</v>
      </c>
      <c r="T118" s="15">
        <v>516</v>
      </c>
      <c r="U118" s="15">
        <v>521</v>
      </c>
      <c r="V118" s="15">
        <v>516</v>
      </c>
      <c r="W118" s="15">
        <v>524</v>
      </c>
      <c r="X118" s="20">
        <f t="shared" si="27"/>
        <v>517.77</v>
      </c>
      <c r="Y118" s="20">
        <f t="shared" si="28"/>
        <v>512.82</v>
      </c>
      <c r="Z118" s="20">
        <f t="shared" si="29"/>
        <v>512.82</v>
      </c>
      <c r="AA118" s="20">
        <f t="shared" si="30"/>
        <v>513.81</v>
      </c>
      <c r="AB118" s="20">
        <f t="shared" si="31"/>
        <v>509.85</v>
      </c>
      <c r="AC118" s="20">
        <f t="shared" si="32"/>
        <v>511.83</v>
      </c>
      <c r="AD118" s="20">
        <f t="shared" si="33"/>
        <v>509.85</v>
      </c>
      <c r="AE118" s="20">
        <f t="shared" si="34"/>
        <v>509.85</v>
      </c>
      <c r="AF118" s="20">
        <f t="shared" si="35"/>
        <v>510.84</v>
      </c>
      <c r="AG118" s="20">
        <f t="shared" si="36"/>
        <v>515.79</v>
      </c>
      <c r="AH118" s="20">
        <f t="shared" si="37"/>
        <v>510.84</v>
      </c>
      <c r="AI118" s="20">
        <f t="shared" si="38"/>
        <v>518.76</v>
      </c>
    </row>
    <row r="119" spans="1:35">
      <c r="A119" s="1">
        <v>109</v>
      </c>
      <c r="B119" s="15">
        <v>519</v>
      </c>
      <c r="C119" s="15">
        <v>518</v>
      </c>
      <c r="D119" s="15">
        <v>513</v>
      </c>
      <c r="E119" s="16">
        <v>528</v>
      </c>
      <c r="F119" s="16">
        <v>523</v>
      </c>
      <c r="G119" s="16">
        <v>522</v>
      </c>
      <c r="H119" s="16">
        <v>523</v>
      </c>
      <c r="I119" s="16">
        <v>521</v>
      </c>
      <c r="J119" s="16">
        <v>526</v>
      </c>
      <c r="K119" s="19">
        <f t="shared" si="26"/>
        <v>520.74</v>
      </c>
      <c r="L119" s="16">
        <v>521</v>
      </c>
      <c r="M119" s="16">
        <v>522</v>
      </c>
      <c r="N119" s="16">
        <v>519</v>
      </c>
      <c r="O119" s="16">
        <v>518</v>
      </c>
      <c r="P119" s="16">
        <v>515</v>
      </c>
      <c r="Q119" s="16">
        <v>518</v>
      </c>
      <c r="R119" s="15">
        <v>516</v>
      </c>
      <c r="S119" s="15">
        <v>516</v>
      </c>
      <c r="T119" s="15">
        <v>521</v>
      </c>
      <c r="U119" s="15">
        <v>515</v>
      </c>
      <c r="V119" s="15">
        <v>517</v>
      </c>
      <c r="W119" s="15">
        <v>516</v>
      </c>
      <c r="X119" s="20">
        <f t="shared" si="27"/>
        <v>515.79</v>
      </c>
      <c r="Y119" s="20">
        <f t="shared" si="28"/>
        <v>516.78</v>
      </c>
      <c r="Z119" s="20">
        <f t="shared" si="29"/>
        <v>513.81</v>
      </c>
      <c r="AA119" s="20">
        <f t="shared" si="30"/>
        <v>512.82</v>
      </c>
      <c r="AB119" s="20">
        <f t="shared" si="31"/>
        <v>509.85</v>
      </c>
      <c r="AC119" s="20">
        <f t="shared" si="32"/>
        <v>512.82</v>
      </c>
      <c r="AD119" s="20">
        <f t="shared" si="33"/>
        <v>510.84</v>
      </c>
      <c r="AE119" s="20">
        <f t="shared" si="34"/>
        <v>510.84</v>
      </c>
      <c r="AF119" s="20">
        <f t="shared" si="35"/>
        <v>515.79</v>
      </c>
      <c r="AG119" s="20">
        <f t="shared" si="36"/>
        <v>509.85</v>
      </c>
      <c r="AH119" s="20">
        <f t="shared" si="37"/>
        <v>511.83</v>
      </c>
      <c r="AI119" s="20">
        <f t="shared" si="38"/>
        <v>510.84</v>
      </c>
    </row>
    <row r="120" spans="1:35">
      <c r="A120" s="1">
        <v>110</v>
      </c>
      <c r="B120" s="15">
        <v>514</v>
      </c>
      <c r="C120" s="15">
        <v>516</v>
      </c>
      <c r="D120" s="15">
        <v>515</v>
      </c>
      <c r="E120" s="16">
        <v>523</v>
      </c>
      <c r="F120" s="16">
        <v>523</v>
      </c>
      <c r="G120" s="16">
        <v>518</v>
      </c>
      <c r="H120" s="16">
        <v>516</v>
      </c>
      <c r="I120" s="16">
        <v>518</v>
      </c>
      <c r="J120" s="16">
        <v>523</v>
      </c>
      <c r="K120" s="19">
        <f t="shared" si="26"/>
        <v>517.77</v>
      </c>
      <c r="L120" s="16">
        <v>522</v>
      </c>
      <c r="M120" s="16">
        <v>523</v>
      </c>
      <c r="N120" s="16">
        <v>514</v>
      </c>
      <c r="O120" s="16">
        <v>517</v>
      </c>
      <c r="P120" s="16">
        <v>516</v>
      </c>
      <c r="Q120" s="16">
        <v>518</v>
      </c>
      <c r="R120" s="15">
        <v>515</v>
      </c>
      <c r="S120" s="15">
        <v>523</v>
      </c>
      <c r="T120" s="15">
        <v>515</v>
      </c>
      <c r="U120" s="15">
        <v>514</v>
      </c>
      <c r="V120" s="15">
        <v>522</v>
      </c>
      <c r="W120" s="15">
        <v>523</v>
      </c>
      <c r="X120" s="20">
        <f t="shared" si="27"/>
        <v>516.78</v>
      </c>
      <c r="Y120" s="20">
        <f t="shared" si="28"/>
        <v>517.77</v>
      </c>
      <c r="Z120" s="20">
        <f t="shared" si="29"/>
        <v>508.86</v>
      </c>
      <c r="AA120" s="20">
        <f t="shared" si="30"/>
        <v>511.83</v>
      </c>
      <c r="AB120" s="20">
        <f t="shared" si="31"/>
        <v>510.84</v>
      </c>
      <c r="AC120" s="20">
        <f t="shared" si="32"/>
        <v>512.82</v>
      </c>
      <c r="AD120" s="20">
        <f t="shared" si="33"/>
        <v>509.85</v>
      </c>
      <c r="AE120" s="20">
        <f t="shared" si="34"/>
        <v>517.77</v>
      </c>
      <c r="AF120" s="20">
        <f t="shared" si="35"/>
        <v>509.85</v>
      </c>
      <c r="AG120" s="20">
        <f t="shared" si="36"/>
        <v>508.86</v>
      </c>
      <c r="AH120" s="20">
        <f t="shared" si="37"/>
        <v>516.78</v>
      </c>
      <c r="AI120" s="20">
        <f t="shared" si="38"/>
        <v>517.77</v>
      </c>
    </row>
    <row r="121" spans="1:35">
      <c r="A121" s="1">
        <v>111</v>
      </c>
      <c r="B121" s="15">
        <v>516</v>
      </c>
      <c r="C121" s="15">
        <v>523</v>
      </c>
      <c r="D121" s="15">
        <v>524</v>
      </c>
      <c r="E121" s="16">
        <v>515</v>
      </c>
      <c r="F121" s="16">
        <v>515</v>
      </c>
      <c r="G121" s="16">
        <v>530</v>
      </c>
      <c r="H121" s="16">
        <v>524</v>
      </c>
      <c r="I121" s="16">
        <v>526</v>
      </c>
      <c r="J121" s="16">
        <v>524</v>
      </c>
      <c r="K121" s="19">
        <f t="shared" si="26"/>
        <v>518.76</v>
      </c>
      <c r="L121" s="16">
        <v>522</v>
      </c>
      <c r="M121" s="16">
        <v>520</v>
      </c>
      <c r="N121" s="16">
        <v>516</v>
      </c>
      <c r="O121" s="16">
        <v>518</v>
      </c>
      <c r="P121" s="16">
        <v>516</v>
      </c>
      <c r="Q121" s="16">
        <v>522</v>
      </c>
      <c r="R121" s="15">
        <v>516</v>
      </c>
      <c r="S121" s="15">
        <v>516</v>
      </c>
      <c r="T121" s="15">
        <v>518</v>
      </c>
      <c r="U121" s="15">
        <v>515</v>
      </c>
      <c r="V121" s="15">
        <v>513</v>
      </c>
      <c r="W121" s="15">
        <v>529</v>
      </c>
      <c r="X121" s="20">
        <f t="shared" si="27"/>
        <v>516.78</v>
      </c>
      <c r="Y121" s="20">
        <f t="shared" si="28"/>
        <v>514.8</v>
      </c>
      <c r="Z121" s="20">
        <f t="shared" si="29"/>
        <v>510.84</v>
      </c>
      <c r="AA121" s="20">
        <f t="shared" si="30"/>
        <v>512.82</v>
      </c>
      <c r="AB121" s="20">
        <f t="shared" si="31"/>
        <v>510.84</v>
      </c>
      <c r="AC121" s="20">
        <f t="shared" si="32"/>
        <v>516.78</v>
      </c>
      <c r="AD121" s="20">
        <f t="shared" si="33"/>
        <v>510.84</v>
      </c>
      <c r="AE121" s="20">
        <f t="shared" si="34"/>
        <v>510.84</v>
      </c>
      <c r="AF121" s="20">
        <f t="shared" si="35"/>
        <v>512.82</v>
      </c>
      <c r="AG121" s="20">
        <f t="shared" si="36"/>
        <v>509.85</v>
      </c>
      <c r="AH121" s="20">
        <f t="shared" si="37"/>
        <v>507.87</v>
      </c>
      <c r="AI121" s="20">
        <f t="shared" si="38"/>
        <v>523.71</v>
      </c>
    </row>
    <row r="122" spans="1:35">
      <c r="A122" s="1">
        <v>112</v>
      </c>
      <c r="B122" s="15">
        <v>520</v>
      </c>
      <c r="C122" s="15">
        <v>520</v>
      </c>
      <c r="D122" s="15">
        <v>521</v>
      </c>
      <c r="E122" s="16">
        <v>521</v>
      </c>
      <c r="F122" s="16">
        <v>521</v>
      </c>
      <c r="G122" s="16">
        <v>521</v>
      </c>
      <c r="H122" s="16">
        <v>523</v>
      </c>
      <c r="I122" s="16">
        <v>516</v>
      </c>
      <c r="J122" s="16">
        <v>523</v>
      </c>
      <c r="K122" s="19">
        <f t="shared" si="26"/>
        <v>517.77</v>
      </c>
      <c r="L122" s="16">
        <v>517</v>
      </c>
      <c r="M122" s="16">
        <v>516</v>
      </c>
      <c r="N122" s="16">
        <v>515</v>
      </c>
      <c r="O122" s="16">
        <v>517</v>
      </c>
      <c r="P122" s="16">
        <v>515</v>
      </c>
      <c r="Q122" s="16">
        <v>517</v>
      </c>
      <c r="R122" s="15">
        <v>521</v>
      </c>
      <c r="S122" s="15">
        <v>519</v>
      </c>
      <c r="T122" s="15">
        <v>523</v>
      </c>
      <c r="U122" s="15">
        <v>528</v>
      </c>
      <c r="V122" s="15">
        <v>522</v>
      </c>
      <c r="W122" s="15">
        <v>524</v>
      </c>
      <c r="X122" s="20">
        <f t="shared" si="27"/>
        <v>511.83</v>
      </c>
      <c r="Y122" s="20">
        <f t="shared" si="28"/>
        <v>510.84</v>
      </c>
      <c r="Z122" s="20">
        <f t="shared" si="29"/>
        <v>509.85</v>
      </c>
      <c r="AA122" s="20">
        <f t="shared" si="30"/>
        <v>511.83</v>
      </c>
      <c r="AB122" s="20">
        <f t="shared" si="31"/>
        <v>509.85</v>
      </c>
      <c r="AC122" s="20">
        <f t="shared" si="32"/>
        <v>511.83</v>
      </c>
      <c r="AD122" s="20">
        <f t="shared" si="33"/>
        <v>515.79</v>
      </c>
      <c r="AE122" s="20">
        <f t="shared" si="34"/>
        <v>513.81</v>
      </c>
      <c r="AF122" s="20">
        <f t="shared" si="35"/>
        <v>517.77</v>
      </c>
      <c r="AG122" s="20">
        <f t="shared" si="36"/>
        <v>522.72</v>
      </c>
      <c r="AH122" s="20">
        <f t="shared" si="37"/>
        <v>516.78</v>
      </c>
      <c r="AI122" s="20">
        <f t="shared" si="38"/>
        <v>518.76</v>
      </c>
    </row>
    <row r="123" spans="1:35">
      <c r="A123" s="1">
        <v>113</v>
      </c>
      <c r="B123" s="15">
        <v>515</v>
      </c>
      <c r="C123" s="15">
        <v>517</v>
      </c>
      <c r="D123" s="15">
        <v>516</v>
      </c>
      <c r="E123" s="16">
        <v>516</v>
      </c>
      <c r="F123" s="16">
        <v>513</v>
      </c>
      <c r="G123" s="16">
        <v>518</v>
      </c>
      <c r="H123" s="16">
        <v>515</v>
      </c>
      <c r="I123" s="16">
        <v>519</v>
      </c>
      <c r="J123" s="16">
        <v>517</v>
      </c>
      <c r="K123" s="19">
        <f t="shared" si="26"/>
        <v>511.83</v>
      </c>
      <c r="L123" s="16">
        <v>520</v>
      </c>
      <c r="M123" s="16">
        <v>521</v>
      </c>
      <c r="N123" s="16">
        <v>519</v>
      </c>
      <c r="O123" s="16">
        <v>516</v>
      </c>
      <c r="P123" s="16">
        <v>514</v>
      </c>
      <c r="Q123" s="16">
        <v>516</v>
      </c>
      <c r="R123" s="15">
        <v>516</v>
      </c>
      <c r="S123" s="15">
        <v>517</v>
      </c>
      <c r="T123" s="15">
        <v>522</v>
      </c>
      <c r="U123" s="15">
        <v>526</v>
      </c>
      <c r="V123" s="15">
        <v>524</v>
      </c>
      <c r="W123" s="15">
        <v>516</v>
      </c>
      <c r="X123" s="20">
        <f t="shared" si="27"/>
        <v>514.8</v>
      </c>
      <c r="Y123" s="20">
        <f t="shared" si="28"/>
        <v>515.79</v>
      </c>
      <c r="Z123" s="20">
        <f t="shared" si="29"/>
        <v>513.81</v>
      </c>
      <c r="AA123" s="20">
        <f t="shared" si="30"/>
        <v>510.84</v>
      </c>
      <c r="AB123" s="20">
        <f t="shared" si="31"/>
        <v>508.86</v>
      </c>
      <c r="AC123" s="20">
        <f t="shared" si="32"/>
        <v>510.84</v>
      </c>
      <c r="AD123" s="20">
        <f t="shared" si="33"/>
        <v>510.84</v>
      </c>
      <c r="AE123" s="20">
        <f t="shared" si="34"/>
        <v>511.83</v>
      </c>
      <c r="AF123" s="20">
        <f t="shared" si="35"/>
        <v>516.78</v>
      </c>
      <c r="AG123" s="20">
        <f t="shared" si="36"/>
        <v>520.74</v>
      </c>
      <c r="AH123" s="20">
        <f t="shared" si="37"/>
        <v>518.76</v>
      </c>
      <c r="AI123" s="20">
        <f t="shared" si="38"/>
        <v>510.84</v>
      </c>
    </row>
    <row r="124" spans="1:35">
      <c r="A124" s="1">
        <v>114</v>
      </c>
      <c r="B124" s="15">
        <v>520</v>
      </c>
      <c r="C124" s="15">
        <v>516</v>
      </c>
      <c r="D124" s="15">
        <v>523</v>
      </c>
      <c r="E124" s="16">
        <v>531</v>
      </c>
      <c r="F124" s="16">
        <v>525</v>
      </c>
      <c r="G124" s="16">
        <v>526</v>
      </c>
      <c r="H124" s="16">
        <v>522</v>
      </c>
      <c r="I124" s="16">
        <v>514</v>
      </c>
      <c r="J124" s="16">
        <v>524</v>
      </c>
      <c r="K124" s="19">
        <f t="shared" si="26"/>
        <v>518.76</v>
      </c>
      <c r="L124" s="16">
        <v>524</v>
      </c>
      <c r="M124" s="16">
        <v>518</v>
      </c>
      <c r="N124" s="16">
        <v>518</v>
      </c>
      <c r="O124" s="16">
        <v>516</v>
      </c>
      <c r="P124" s="16">
        <v>517</v>
      </c>
      <c r="Q124" s="16">
        <v>515</v>
      </c>
      <c r="R124" s="15">
        <v>519</v>
      </c>
      <c r="S124" s="15">
        <v>520</v>
      </c>
      <c r="T124" s="15">
        <v>515</v>
      </c>
      <c r="U124" s="15">
        <v>518</v>
      </c>
      <c r="V124" s="15">
        <v>521</v>
      </c>
      <c r="W124" s="15">
        <v>524</v>
      </c>
      <c r="X124" s="20">
        <f t="shared" si="27"/>
        <v>518.76</v>
      </c>
      <c r="Y124" s="20">
        <f t="shared" si="28"/>
        <v>512.82</v>
      </c>
      <c r="Z124" s="20">
        <f t="shared" si="29"/>
        <v>512.82</v>
      </c>
      <c r="AA124" s="20">
        <f t="shared" si="30"/>
        <v>510.84</v>
      </c>
      <c r="AB124" s="20">
        <f t="shared" si="31"/>
        <v>511.83</v>
      </c>
      <c r="AC124" s="20">
        <f t="shared" si="32"/>
        <v>509.85</v>
      </c>
      <c r="AD124" s="20">
        <f t="shared" si="33"/>
        <v>513.81</v>
      </c>
      <c r="AE124" s="20">
        <f t="shared" si="34"/>
        <v>514.8</v>
      </c>
      <c r="AF124" s="20">
        <f t="shared" si="35"/>
        <v>509.85</v>
      </c>
      <c r="AG124" s="20">
        <f t="shared" si="36"/>
        <v>512.82</v>
      </c>
      <c r="AH124" s="20">
        <f t="shared" si="37"/>
        <v>515.79</v>
      </c>
      <c r="AI124" s="20">
        <f t="shared" si="38"/>
        <v>518.76</v>
      </c>
    </row>
    <row r="125" spans="1:35">
      <c r="A125" s="1">
        <v>115</v>
      </c>
      <c r="B125" s="15">
        <v>525</v>
      </c>
      <c r="C125" s="15">
        <v>524</v>
      </c>
      <c r="D125" s="15">
        <v>517</v>
      </c>
      <c r="E125" s="16">
        <v>525</v>
      </c>
      <c r="F125" s="16">
        <v>515</v>
      </c>
      <c r="G125" s="16">
        <v>516</v>
      </c>
      <c r="H125" s="16">
        <v>530</v>
      </c>
      <c r="I125" s="16">
        <v>517</v>
      </c>
      <c r="J125" s="16">
        <v>523</v>
      </c>
      <c r="K125" s="19">
        <f t="shared" si="26"/>
        <v>517.77</v>
      </c>
      <c r="L125" s="16">
        <v>523</v>
      </c>
      <c r="M125" s="16">
        <v>521</v>
      </c>
      <c r="N125" s="16">
        <v>514</v>
      </c>
      <c r="O125" s="16">
        <v>518</v>
      </c>
      <c r="P125" s="16">
        <v>515</v>
      </c>
      <c r="Q125" s="16">
        <v>518</v>
      </c>
      <c r="R125" s="15">
        <v>517</v>
      </c>
      <c r="S125" s="15">
        <v>519</v>
      </c>
      <c r="T125" s="15">
        <v>513</v>
      </c>
      <c r="U125" s="15">
        <v>526</v>
      </c>
      <c r="V125" s="15">
        <v>523</v>
      </c>
      <c r="W125" s="15">
        <v>526</v>
      </c>
      <c r="X125" s="20">
        <f t="shared" si="27"/>
        <v>517.77</v>
      </c>
      <c r="Y125" s="20">
        <f t="shared" si="28"/>
        <v>515.79</v>
      </c>
      <c r="Z125" s="20">
        <f t="shared" si="29"/>
        <v>508.86</v>
      </c>
      <c r="AA125" s="20">
        <f t="shared" si="30"/>
        <v>512.82</v>
      </c>
      <c r="AB125" s="20">
        <f t="shared" si="31"/>
        <v>509.85</v>
      </c>
      <c r="AC125" s="20">
        <f t="shared" si="32"/>
        <v>512.82</v>
      </c>
      <c r="AD125" s="20">
        <f t="shared" si="33"/>
        <v>511.83</v>
      </c>
      <c r="AE125" s="20">
        <f t="shared" si="34"/>
        <v>513.81</v>
      </c>
      <c r="AF125" s="20">
        <f t="shared" si="35"/>
        <v>507.87</v>
      </c>
      <c r="AG125" s="20">
        <f t="shared" si="36"/>
        <v>520.74</v>
      </c>
      <c r="AH125" s="20">
        <f t="shared" si="37"/>
        <v>517.77</v>
      </c>
      <c r="AI125" s="20">
        <f t="shared" si="38"/>
        <v>520.74</v>
      </c>
    </row>
    <row r="126" spans="1:35">
      <c r="A126" s="1">
        <v>116</v>
      </c>
      <c r="B126" s="15">
        <v>518</v>
      </c>
      <c r="C126" s="15">
        <v>521</v>
      </c>
      <c r="D126" s="15">
        <v>525</v>
      </c>
      <c r="E126" s="16">
        <v>515</v>
      </c>
      <c r="F126" s="16">
        <v>523</v>
      </c>
      <c r="G126" s="16">
        <v>519</v>
      </c>
      <c r="H126" s="16">
        <v>525</v>
      </c>
      <c r="I126" s="16">
        <v>520</v>
      </c>
      <c r="J126" s="16">
        <v>515</v>
      </c>
      <c r="K126" s="19">
        <f t="shared" si="26"/>
        <v>509.85</v>
      </c>
      <c r="L126" s="16">
        <v>518</v>
      </c>
      <c r="M126" s="16">
        <v>516</v>
      </c>
      <c r="N126" s="16">
        <v>518</v>
      </c>
      <c r="O126" s="16">
        <v>518</v>
      </c>
      <c r="P126" s="16">
        <v>517</v>
      </c>
      <c r="Q126" s="16">
        <v>515</v>
      </c>
      <c r="R126" s="15">
        <v>520</v>
      </c>
      <c r="S126" s="15">
        <v>518</v>
      </c>
      <c r="T126" s="15">
        <v>514</v>
      </c>
      <c r="U126" s="15">
        <v>517</v>
      </c>
      <c r="V126" s="15">
        <v>525</v>
      </c>
      <c r="W126" s="15">
        <v>516</v>
      </c>
      <c r="X126" s="20">
        <f t="shared" si="27"/>
        <v>512.82</v>
      </c>
      <c r="Y126" s="20">
        <f t="shared" si="28"/>
        <v>510.84</v>
      </c>
      <c r="Z126" s="20">
        <f t="shared" si="29"/>
        <v>512.82</v>
      </c>
      <c r="AA126" s="20">
        <f t="shared" si="30"/>
        <v>512.82</v>
      </c>
      <c r="AB126" s="20">
        <f t="shared" si="31"/>
        <v>511.83</v>
      </c>
      <c r="AC126" s="20">
        <f t="shared" si="32"/>
        <v>509.85</v>
      </c>
      <c r="AD126" s="20">
        <f t="shared" si="33"/>
        <v>514.8</v>
      </c>
      <c r="AE126" s="20">
        <f t="shared" si="34"/>
        <v>512.82</v>
      </c>
      <c r="AF126" s="20">
        <f t="shared" si="35"/>
        <v>508.86</v>
      </c>
      <c r="AG126" s="20">
        <f t="shared" si="36"/>
        <v>511.83</v>
      </c>
      <c r="AH126" s="20">
        <f t="shared" si="37"/>
        <v>519.75</v>
      </c>
      <c r="AI126" s="20">
        <f t="shared" si="38"/>
        <v>510.84</v>
      </c>
    </row>
    <row r="127" spans="1:35">
      <c r="A127" s="1">
        <v>117</v>
      </c>
      <c r="B127" s="15">
        <v>529</v>
      </c>
      <c r="C127" s="15">
        <v>517</v>
      </c>
      <c r="D127" s="15">
        <v>529</v>
      </c>
      <c r="E127" s="16">
        <v>524</v>
      </c>
      <c r="F127" s="16">
        <v>527</v>
      </c>
      <c r="G127" s="16">
        <v>514</v>
      </c>
      <c r="H127" s="16">
        <v>514</v>
      </c>
      <c r="I127" s="16">
        <v>515</v>
      </c>
      <c r="J127" s="16">
        <v>522</v>
      </c>
      <c r="K127" s="19">
        <f t="shared" si="26"/>
        <v>516.78</v>
      </c>
      <c r="L127" s="16">
        <v>524</v>
      </c>
      <c r="M127" s="16">
        <v>519</v>
      </c>
      <c r="N127" s="16">
        <v>515</v>
      </c>
      <c r="O127" s="16">
        <v>517</v>
      </c>
      <c r="P127" s="16">
        <v>516</v>
      </c>
      <c r="Q127" s="16">
        <v>515</v>
      </c>
      <c r="R127" s="15">
        <v>519</v>
      </c>
      <c r="S127" s="15">
        <v>519</v>
      </c>
      <c r="T127" s="15">
        <v>518</v>
      </c>
      <c r="U127" s="15">
        <v>518</v>
      </c>
      <c r="V127" s="15">
        <v>522</v>
      </c>
      <c r="W127" s="15">
        <v>520</v>
      </c>
      <c r="X127" s="20">
        <f t="shared" si="27"/>
        <v>518.76</v>
      </c>
      <c r="Y127" s="20">
        <f t="shared" si="28"/>
        <v>513.81</v>
      </c>
      <c r="Z127" s="20">
        <f t="shared" si="29"/>
        <v>509.85</v>
      </c>
      <c r="AA127" s="20">
        <f t="shared" si="30"/>
        <v>511.83</v>
      </c>
      <c r="AB127" s="20">
        <f t="shared" si="31"/>
        <v>510.84</v>
      </c>
      <c r="AC127" s="20">
        <f t="shared" si="32"/>
        <v>509.85</v>
      </c>
      <c r="AD127" s="20">
        <f t="shared" si="33"/>
        <v>513.81</v>
      </c>
      <c r="AE127" s="20">
        <f t="shared" si="34"/>
        <v>513.81</v>
      </c>
      <c r="AF127" s="20">
        <f t="shared" si="35"/>
        <v>512.82</v>
      </c>
      <c r="AG127" s="20">
        <f t="shared" si="36"/>
        <v>512.82</v>
      </c>
      <c r="AH127" s="20">
        <f t="shared" si="37"/>
        <v>516.78</v>
      </c>
      <c r="AI127" s="20">
        <f t="shared" si="38"/>
        <v>514.8</v>
      </c>
    </row>
    <row r="128" spans="1:35">
      <c r="A128" s="1">
        <v>118</v>
      </c>
      <c r="B128" s="15">
        <v>523</v>
      </c>
      <c r="C128" s="15">
        <v>523</v>
      </c>
      <c r="D128" s="15">
        <v>516</v>
      </c>
      <c r="E128" s="16">
        <v>524</v>
      </c>
      <c r="F128" s="16">
        <v>515</v>
      </c>
      <c r="G128" s="16">
        <v>517</v>
      </c>
      <c r="H128" s="16">
        <v>516</v>
      </c>
      <c r="I128" s="16">
        <v>518</v>
      </c>
      <c r="J128" s="16">
        <v>531</v>
      </c>
      <c r="K128" s="19">
        <f t="shared" si="26"/>
        <v>525.69</v>
      </c>
      <c r="L128" s="16">
        <v>516</v>
      </c>
      <c r="M128" s="16">
        <v>516</v>
      </c>
      <c r="N128" s="16">
        <v>515</v>
      </c>
      <c r="O128" s="16">
        <v>515</v>
      </c>
      <c r="P128" s="16">
        <v>517</v>
      </c>
      <c r="Q128" s="16">
        <v>516</v>
      </c>
      <c r="R128" s="15">
        <v>518</v>
      </c>
      <c r="S128" s="15">
        <v>521</v>
      </c>
      <c r="T128" s="15">
        <v>526</v>
      </c>
      <c r="U128" s="15">
        <v>519</v>
      </c>
      <c r="V128" s="15">
        <v>519</v>
      </c>
      <c r="W128" s="15">
        <v>520</v>
      </c>
      <c r="X128" s="20">
        <f t="shared" si="27"/>
        <v>510.84</v>
      </c>
      <c r="Y128" s="20">
        <f t="shared" si="28"/>
        <v>510.84</v>
      </c>
      <c r="Z128" s="20">
        <f t="shared" si="29"/>
        <v>509.85</v>
      </c>
      <c r="AA128" s="20">
        <f t="shared" si="30"/>
        <v>509.85</v>
      </c>
      <c r="AB128" s="20">
        <f t="shared" si="31"/>
        <v>511.83</v>
      </c>
      <c r="AC128" s="20">
        <f t="shared" si="32"/>
        <v>510.84</v>
      </c>
      <c r="AD128" s="20">
        <f t="shared" si="33"/>
        <v>512.82</v>
      </c>
      <c r="AE128" s="20">
        <f t="shared" si="34"/>
        <v>515.79</v>
      </c>
      <c r="AF128" s="20">
        <f t="shared" si="35"/>
        <v>520.74</v>
      </c>
      <c r="AG128" s="20">
        <f t="shared" si="36"/>
        <v>513.81</v>
      </c>
      <c r="AH128" s="20">
        <f t="shared" si="37"/>
        <v>513.81</v>
      </c>
      <c r="AI128" s="20">
        <f t="shared" si="38"/>
        <v>514.8</v>
      </c>
    </row>
    <row r="129" spans="1:35">
      <c r="A129" s="1">
        <v>119</v>
      </c>
      <c r="B129" s="15">
        <v>521</v>
      </c>
      <c r="C129" s="15">
        <v>524</v>
      </c>
      <c r="D129" s="15">
        <v>517</v>
      </c>
      <c r="E129" s="16">
        <v>527</v>
      </c>
      <c r="F129" s="16">
        <v>516</v>
      </c>
      <c r="G129" s="16">
        <v>520</v>
      </c>
      <c r="H129" s="16">
        <v>523</v>
      </c>
      <c r="I129" s="16">
        <v>526</v>
      </c>
      <c r="J129" s="16">
        <v>525</v>
      </c>
      <c r="K129" s="19">
        <f t="shared" si="26"/>
        <v>519.75</v>
      </c>
      <c r="L129" s="16">
        <v>519</v>
      </c>
      <c r="M129" s="16">
        <v>514</v>
      </c>
      <c r="N129" s="16">
        <v>518</v>
      </c>
      <c r="O129" s="16">
        <v>515</v>
      </c>
      <c r="P129" s="16">
        <v>520</v>
      </c>
      <c r="Q129" s="16">
        <v>516</v>
      </c>
      <c r="R129" s="15">
        <v>519</v>
      </c>
      <c r="S129" s="15">
        <v>520</v>
      </c>
      <c r="T129" s="15">
        <v>521</v>
      </c>
      <c r="U129" s="15">
        <v>518</v>
      </c>
      <c r="V129" s="15">
        <v>528</v>
      </c>
      <c r="W129" s="15">
        <v>516</v>
      </c>
      <c r="X129" s="20">
        <f t="shared" si="27"/>
        <v>513.81</v>
      </c>
      <c r="Y129" s="20">
        <f t="shared" si="28"/>
        <v>508.86</v>
      </c>
      <c r="Z129" s="20">
        <f t="shared" si="29"/>
        <v>512.82</v>
      </c>
      <c r="AA129" s="20">
        <f t="shared" si="30"/>
        <v>509.85</v>
      </c>
      <c r="AB129" s="20">
        <f t="shared" si="31"/>
        <v>514.8</v>
      </c>
      <c r="AC129" s="20">
        <f t="shared" si="32"/>
        <v>510.84</v>
      </c>
      <c r="AD129" s="20">
        <f t="shared" si="33"/>
        <v>513.81</v>
      </c>
      <c r="AE129" s="20">
        <f t="shared" si="34"/>
        <v>514.8</v>
      </c>
      <c r="AF129" s="20">
        <f t="shared" si="35"/>
        <v>515.79</v>
      </c>
      <c r="AG129" s="20">
        <f t="shared" si="36"/>
        <v>512.82</v>
      </c>
      <c r="AH129" s="20">
        <f t="shared" si="37"/>
        <v>522.72</v>
      </c>
      <c r="AI129" s="20">
        <f t="shared" si="38"/>
        <v>510.84</v>
      </c>
    </row>
    <row r="130" spans="1:35">
      <c r="A130" s="1">
        <v>120</v>
      </c>
      <c r="B130" s="15">
        <v>516</v>
      </c>
      <c r="C130" s="15">
        <v>518</v>
      </c>
      <c r="D130" s="15">
        <v>526</v>
      </c>
      <c r="E130" s="16">
        <v>515</v>
      </c>
      <c r="F130" s="16">
        <v>514</v>
      </c>
      <c r="G130" s="16">
        <v>515</v>
      </c>
      <c r="H130" s="16">
        <v>527</v>
      </c>
      <c r="I130" s="16">
        <v>516</v>
      </c>
      <c r="J130" s="16">
        <v>515</v>
      </c>
      <c r="K130" s="19">
        <f t="shared" si="26"/>
        <v>509.85</v>
      </c>
      <c r="L130" s="16">
        <v>514</v>
      </c>
      <c r="M130" s="16">
        <v>518</v>
      </c>
      <c r="N130" s="16">
        <v>523</v>
      </c>
      <c r="O130" s="16">
        <v>516</v>
      </c>
      <c r="P130" s="16">
        <v>515</v>
      </c>
      <c r="Q130" s="16">
        <v>514</v>
      </c>
      <c r="R130" s="15">
        <v>521</v>
      </c>
      <c r="S130" s="15">
        <v>514</v>
      </c>
      <c r="T130" s="15">
        <v>517</v>
      </c>
      <c r="U130" s="15">
        <v>516</v>
      </c>
      <c r="V130" s="15">
        <v>517</v>
      </c>
      <c r="W130" s="15">
        <v>522</v>
      </c>
      <c r="X130" s="20">
        <f t="shared" si="27"/>
        <v>508.86</v>
      </c>
      <c r="Y130" s="20">
        <f t="shared" si="28"/>
        <v>512.82</v>
      </c>
      <c r="Z130" s="20">
        <f t="shared" si="29"/>
        <v>517.77</v>
      </c>
      <c r="AA130" s="20">
        <f t="shared" si="30"/>
        <v>510.84</v>
      </c>
      <c r="AB130" s="20">
        <f t="shared" si="31"/>
        <v>509.85</v>
      </c>
      <c r="AC130" s="20">
        <f t="shared" si="32"/>
        <v>508.86</v>
      </c>
      <c r="AD130" s="20">
        <f t="shared" si="33"/>
        <v>515.79</v>
      </c>
      <c r="AE130" s="20">
        <f t="shared" si="34"/>
        <v>508.86</v>
      </c>
      <c r="AF130" s="20">
        <f t="shared" si="35"/>
        <v>511.83</v>
      </c>
      <c r="AG130" s="20">
        <f t="shared" si="36"/>
        <v>510.84</v>
      </c>
      <c r="AH130" s="20">
        <f t="shared" si="37"/>
        <v>511.83</v>
      </c>
      <c r="AI130" s="20">
        <f t="shared" si="38"/>
        <v>516.78</v>
      </c>
    </row>
    <row r="131" spans="1:35">
      <c r="A131" s="1">
        <v>121</v>
      </c>
      <c r="B131" s="15">
        <v>522</v>
      </c>
      <c r="C131" s="15">
        <v>524</v>
      </c>
      <c r="D131" s="15">
        <v>519</v>
      </c>
      <c r="E131" s="16">
        <v>520</v>
      </c>
      <c r="F131" s="16">
        <v>517</v>
      </c>
      <c r="G131" s="16">
        <v>517</v>
      </c>
      <c r="H131" s="16">
        <v>518</v>
      </c>
      <c r="I131" s="16">
        <v>519</v>
      </c>
      <c r="J131" s="16">
        <v>524</v>
      </c>
      <c r="K131" s="19">
        <f t="shared" si="26"/>
        <v>518.76</v>
      </c>
      <c r="L131" s="16">
        <v>516</v>
      </c>
      <c r="M131" s="16">
        <v>517</v>
      </c>
      <c r="N131" s="16">
        <v>515</v>
      </c>
      <c r="O131" s="16">
        <v>514</v>
      </c>
      <c r="P131" s="16">
        <v>519</v>
      </c>
      <c r="Q131" s="16">
        <v>515</v>
      </c>
      <c r="R131" s="15">
        <v>520</v>
      </c>
      <c r="S131" s="15">
        <v>518</v>
      </c>
      <c r="T131" s="15">
        <v>512</v>
      </c>
      <c r="U131" s="15">
        <v>523</v>
      </c>
      <c r="V131" s="15">
        <v>520</v>
      </c>
      <c r="W131" s="15">
        <v>526</v>
      </c>
      <c r="X131" s="20">
        <f t="shared" si="27"/>
        <v>510.84</v>
      </c>
      <c r="Y131" s="20">
        <f t="shared" si="28"/>
        <v>511.83</v>
      </c>
      <c r="Z131" s="20">
        <f t="shared" si="29"/>
        <v>509.85</v>
      </c>
      <c r="AA131" s="20">
        <f t="shared" si="30"/>
        <v>508.86</v>
      </c>
      <c r="AB131" s="20">
        <f t="shared" si="31"/>
        <v>513.81</v>
      </c>
      <c r="AC131" s="20">
        <f t="shared" si="32"/>
        <v>509.85</v>
      </c>
      <c r="AD131" s="20">
        <f t="shared" si="33"/>
        <v>514.8</v>
      </c>
      <c r="AE131" s="20">
        <f t="shared" si="34"/>
        <v>512.82</v>
      </c>
      <c r="AF131" s="20">
        <f t="shared" si="35"/>
        <v>506.88</v>
      </c>
      <c r="AG131" s="20">
        <f t="shared" si="36"/>
        <v>517.77</v>
      </c>
      <c r="AH131" s="20">
        <f t="shared" si="37"/>
        <v>514.8</v>
      </c>
      <c r="AI131" s="20">
        <f t="shared" si="38"/>
        <v>520.74</v>
      </c>
    </row>
    <row r="132" spans="1:35">
      <c r="A132" s="1">
        <v>122</v>
      </c>
      <c r="B132" s="15">
        <v>518</v>
      </c>
      <c r="C132" s="15">
        <v>526</v>
      </c>
      <c r="D132" s="15">
        <v>523</v>
      </c>
      <c r="E132" s="16">
        <v>519</v>
      </c>
      <c r="F132" s="16">
        <v>523</v>
      </c>
      <c r="G132" s="16">
        <v>528</v>
      </c>
      <c r="H132" s="16">
        <v>525</v>
      </c>
      <c r="I132" s="16">
        <v>514</v>
      </c>
      <c r="J132" s="16">
        <v>527</v>
      </c>
      <c r="K132" s="19">
        <f t="shared" si="26"/>
        <v>521.73</v>
      </c>
      <c r="L132" s="16">
        <v>514</v>
      </c>
      <c r="M132" s="16">
        <v>517</v>
      </c>
      <c r="N132" s="16">
        <v>517</v>
      </c>
      <c r="O132" s="16">
        <v>520</v>
      </c>
      <c r="P132" s="16">
        <v>515</v>
      </c>
      <c r="Q132" s="16">
        <v>516</v>
      </c>
      <c r="R132" s="15">
        <v>514</v>
      </c>
      <c r="S132" s="15">
        <v>516</v>
      </c>
      <c r="T132" s="15">
        <v>517</v>
      </c>
      <c r="U132" s="15">
        <v>520</v>
      </c>
      <c r="V132" s="15">
        <v>516</v>
      </c>
      <c r="W132" s="15">
        <v>514</v>
      </c>
      <c r="X132" s="20">
        <f t="shared" si="27"/>
        <v>508.86</v>
      </c>
      <c r="Y132" s="20">
        <f t="shared" si="28"/>
        <v>511.83</v>
      </c>
      <c r="Z132" s="20">
        <f t="shared" si="29"/>
        <v>511.83</v>
      </c>
      <c r="AA132" s="20">
        <f t="shared" si="30"/>
        <v>514.8</v>
      </c>
      <c r="AB132" s="20">
        <f t="shared" si="31"/>
        <v>509.85</v>
      </c>
      <c r="AC132" s="20">
        <f t="shared" si="32"/>
        <v>510.84</v>
      </c>
      <c r="AD132" s="20">
        <f t="shared" si="33"/>
        <v>508.86</v>
      </c>
      <c r="AE132" s="20">
        <f t="shared" si="34"/>
        <v>510.84</v>
      </c>
      <c r="AF132" s="20">
        <f t="shared" si="35"/>
        <v>511.83</v>
      </c>
      <c r="AG132" s="20">
        <f t="shared" si="36"/>
        <v>514.8</v>
      </c>
      <c r="AH132" s="20">
        <f t="shared" si="37"/>
        <v>510.84</v>
      </c>
      <c r="AI132" s="20">
        <f t="shared" si="38"/>
        <v>508.86</v>
      </c>
    </row>
    <row r="133" spans="1:35">
      <c r="A133" s="1">
        <v>123</v>
      </c>
      <c r="B133" s="15">
        <v>529</v>
      </c>
      <c r="C133" s="15">
        <v>521</v>
      </c>
      <c r="D133" s="15">
        <v>526</v>
      </c>
      <c r="E133" s="16">
        <v>523</v>
      </c>
      <c r="F133" s="16">
        <v>521</v>
      </c>
      <c r="G133" s="16">
        <v>527</v>
      </c>
      <c r="H133" s="16">
        <v>522</v>
      </c>
      <c r="I133" s="16">
        <v>517</v>
      </c>
      <c r="J133" s="16">
        <v>515</v>
      </c>
      <c r="K133" s="19">
        <f t="shared" si="26"/>
        <v>509.85</v>
      </c>
      <c r="L133" s="16">
        <v>515</v>
      </c>
      <c r="M133" s="16">
        <v>522</v>
      </c>
      <c r="N133" s="16">
        <v>515</v>
      </c>
      <c r="O133" s="16">
        <v>518</v>
      </c>
      <c r="P133" s="16">
        <v>518</v>
      </c>
      <c r="Q133" s="16">
        <v>520</v>
      </c>
      <c r="R133" s="15">
        <v>518</v>
      </c>
      <c r="S133" s="15">
        <v>515</v>
      </c>
      <c r="T133" s="15">
        <v>515</v>
      </c>
      <c r="U133" s="15">
        <v>517</v>
      </c>
      <c r="V133" s="15">
        <v>524</v>
      </c>
      <c r="W133" s="15">
        <v>524</v>
      </c>
      <c r="X133" s="20">
        <f t="shared" si="27"/>
        <v>509.85</v>
      </c>
      <c r="Y133" s="20">
        <f t="shared" si="28"/>
        <v>516.78</v>
      </c>
      <c r="Z133" s="20">
        <f t="shared" si="29"/>
        <v>509.85</v>
      </c>
      <c r="AA133" s="20">
        <f t="shared" si="30"/>
        <v>512.82</v>
      </c>
      <c r="AB133" s="20">
        <f t="shared" si="31"/>
        <v>512.82</v>
      </c>
      <c r="AC133" s="20">
        <f t="shared" si="32"/>
        <v>514.8</v>
      </c>
      <c r="AD133" s="20">
        <f t="shared" si="33"/>
        <v>512.82</v>
      </c>
      <c r="AE133" s="20">
        <f t="shared" si="34"/>
        <v>509.85</v>
      </c>
      <c r="AF133" s="20">
        <f t="shared" si="35"/>
        <v>509.85</v>
      </c>
      <c r="AG133" s="20">
        <f t="shared" si="36"/>
        <v>511.83</v>
      </c>
      <c r="AH133" s="20">
        <f t="shared" si="37"/>
        <v>518.76</v>
      </c>
      <c r="AI133" s="20">
        <f t="shared" si="38"/>
        <v>518.76</v>
      </c>
    </row>
    <row r="134" spans="1:35">
      <c r="A134" s="1">
        <v>124</v>
      </c>
      <c r="B134" s="15">
        <v>524</v>
      </c>
      <c r="C134" s="15">
        <v>523</v>
      </c>
      <c r="D134" s="15">
        <v>523</v>
      </c>
      <c r="E134" s="16">
        <v>525</v>
      </c>
      <c r="F134" s="16">
        <v>517</v>
      </c>
      <c r="G134" s="16">
        <v>526</v>
      </c>
      <c r="H134" s="16">
        <v>515</v>
      </c>
      <c r="I134" s="16">
        <v>520</v>
      </c>
      <c r="J134" s="16">
        <v>520</v>
      </c>
      <c r="K134" s="19">
        <f t="shared" si="26"/>
        <v>514.8</v>
      </c>
      <c r="L134" s="16">
        <v>519</v>
      </c>
      <c r="M134" s="16">
        <v>524</v>
      </c>
      <c r="N134" s="16">
        <v>515</v>
      </c>
      <c r="O134" s="16">
        <v>517</v>
      </c>
      <c r="P134" s="16">
        <v>518</v>
      </c>
      <c r="Q134" s="16">
        <v>514</v>
      </c>
      <c r="R134" s="15">
        <v>516</v>
      </c>
      <c r="S134" s="15">
        <v>520</v>
      </c>
      <c r="T134" s="15">
        <v>517</v>
      </c>
      <c r="U134" s="15">
        <v>526</v>
      </c>
      <c r="V134" s="15">
        <v>517</v>
      </c>
      <c r="W134" s="15">
        <v>522</v>
      </c>
      <c r="X134" s="20">
        <f t="shared" si="27"/>
        <v>513.81</v>
      </c>
      <c r="Y134" s="20">
        <f t="shared" si="28"/>
        <v>518.76</v>
      </c>
      <c r="Z134" s="20">
        <f t="shared" si="29"/>
        <v>509.85</v>
      </c>
      <c r="AA134" s="20">
        <f t="shared" si="30"/>
        <v>511.83</v>
      </c>
      <c r="AB134" s="20">
        <f t="shared" si="31"/>
        <v>512.82</v>
      </c>
      <c r="AC134" s="20">
        <f t="shared" si="32"/>
        <v>508.86</v>
      </c>
      <c r="AD134" s="20">
        <f t="shared" si="33"/>
        <v>510.84</v>
      </c>
      <c r="AE134" s="20">
        <f t="shared" si="34"/>
        <v>514.8</v>
      </c>
      <c r="AF134" s="20">
        <f t="shared" si="35"/>
        <v>511.83</v>
      </c>
      <c r="AG134" s="20">
        <f t="shared" si="36"/>
        <v>520.74</v>
      </c>
      <c r="AH134" s="20">
        <f t="shared" si="37"/>
        <v>511.83</v>
      </c>
      <c r="AI134" s="20">
        <f t="shared" si="38"/>
        <v>516.78</v>
      </c>
    </row>
    <row r="135" spans="1:35">
      <c r="A135" s="1">
        <v>125</v>
      </c>
      <c r="B135" s="15">
        <v>521</v>
      </c>
      <c r="C135" s="15">
        <v>524</v>
      </c>
      <c r="D135" s="15">
        <v>518</v>
      </c>
      <c r="E135" s="16">
        <v>523</v>
      </c>
      <c r="F135" s="16">
        <v>523</v>
      </c>
      <c r="G135" s="16">
        <v>532</v>
      </c>
      <c r="H135" s="16">
        <v>516</v>
      </c>
      <c r="I135" s="16">
        <v>515</v>
      </c>
      <c r="J135" s="16">
        <v>519</v>
      </c>
      <c r="K135" s="19">
        <f t="shared" si="26"/>
        <v>513.81</v>
      </c>
      <c r="L135" s="16">
        <v>515</v>
      </c>
      <c r="M135" s="16">
        <v>521</v>
      </c>
      <c r="N135" s="16">
        <v>520</v>
      </c>
      <c r="O135" s="16">
        <v>515</v>
      </c>
      <c r="P135" s="16">
        <v>518</v>
      </c>
      <c r="Q135" s="16">
        <v>514</v>
      </c>
      <c r="R135" s="15">
        <v>515</v>
      </c>
      <c r="S135" s="15">
        <v>518</v>
      </c>
      <c r="T135" s="15">
        <v>518</v>
      </c>
      <c r="U135" s="15">
        <v>524</v>
      </c>
      <c r="V135" s="15">
        <v>516</v>
      </c>
      <c r="W135" s="15">
        <v>516</v>
      </c>
      <c r="X135" s="20">
        <f t="shared" si="27"/>
        <v>509.85</v>
      </c>
      <c r="Y135" s="20">
        <f t="shared" si="28"/>
        <v>515.79</v>
      </c>
      <c r="Z135" s="20">
        <f t="shared" si="29"/>
        <v>514.8</v>
      </c>
      <c r="AA135" s="20">
        <f t="shared" si="30"/>
        <v>509.85</v>
      </c>
      <c r="AB135" s="20">
        <f t="shared" si="31"/>
        <v>512.82</v>
      </c>
      <c r="AC135" s="20">
        <f t="shared" si="32"/>
        <v>508.86</v>
      </c>
      <c r="AD135" s="20">
        <f t="shared" si="33"/>
        <v>509.85</v>
      </c>
      <c r="AE135" s="20">
        <f t="shared" si="34"/>
        <v>512.82</v>
      </c>
      <c r="AF135" s="20">
        <f t="shared" si="35"/>
        <v>512.82</v>
      </c>
      <c r="AG135" s="20">
        <f t="shared" si="36"/>
        <v>518.76</v>
      </c>
      <c r="AH135" s="20">
        <f t="shared" si="37"/>
        <v>510.84</v>
      </c>
      <c r="AI135" s="20">
        <f t="shared" si="38"/>
        <v>510.84</v>
      </c>
    </row>
    <row r="136" spans="1:35">
      <c r="A136" s="1">
        <v>126</v>
      </c>
      <c r="B136" s="15">
        <v>518</v>
      </c>
      <c r="C136" s="15">
        <v>518</v>
      </c>
      <c r="D136" s="15">
        <v>529</v>
      </c>
      <c r="E136" s="16">
        <v>518</v>
      </c>
      <c r="F136" s="16">
        <v>524</v>
      </c>
      <c r="G136" s="16">
        <v>527</v>
      </c>
      <c r="H136" s="16">
        <v>523</v>
      </c>
      <c r="I136" s="16">
        <v>521</v>
      </c>
      <c r="J136" s="16">
        <v>517</v>
      </c>
      <c r="K136" s="19">
        <f t="shared" si="26"/>
        <v>511.83</v>
      </c>
      <c r="L136" s="16">
        <v>516</v>
      </c>
      <c r="M136" s="16">
        <v>515</v>
      </c>
      <c r="N136" s="16">
        <v>516</v>
      </c>
      <c r="O136" s="16">
        <v>513</v>
      </c>
      <c r="P136" s="16">
        <v>519</v>
      </c>
      <c r="Q136" s="16">
        <v>518</v>
      </c>
      <c r="R136" s="15">
        <v>518</v>
      </c>
      <c r="S136" s="15">
        <v>520</v>
      </c>
      <c r="T136" s="15">
        <v>517</v>
      </c>
      <c r="U136" s="15">
        <v>519</v>
      </c>
      <c r="V136" s="15">
        <v>527</v>
      </c>
      <c r="W136" s="15">
        <v>515</v>
      </c>
      <c r="X136" s="20">
        <f t="shared" si="27"/>
        <v>510.84</v>
      </c>
      <c r="Y136" s="20">
        <f t="shared" si="28"/>
        <v>509.85</v>
      </c>
      <c r="Z136" s="20">
        <f t="shared" si="29"/>
        <v>510.84</v>
      </c>
      <c r="AA136" s="20">
        <f t="shared" si="30"/>
        <v>507.87</v>
      </c>
      <c r="AB136" s="20">
        <f t="shared" si="31"/>
        <v>513.81</v>
      </c>
      <c r="AC136" s="20">
        <f t="shared" si="32"/>
        <v>512.82</v>
      </c>
      <c r="AD136" s="20">
        <f t="shared" si="33"/>
        <v>512.82</v>
      </c>
      <c r="AE136" s="20">
        <f t="shared" si="34"/>
        <v>514.8</v>
      </c>
      <c r="AF136" s="20">
        <f t="shared" si="35"/>
        <v>511.83</v>
      </c>
      <c r="AG136" s="20">
        <f t="shared" si="36"/>
        <v>513.81</v>
      </c>
      <c r="AH136" s="20">
        <f t="shared" si="37"/>
        <v>521.73</v>
      </c>
      <c r="AI136" s="20">
        <f t="shared" si="38"/>
        <v>509.85</v>
      </c>
    </row>
    <row r="137" spans="1:35">
      <c r="A137" s="1">
        <v>127</v>
      </c>
      <c r="B137" s="15">
        <v>516</v>
      </c>
      <c r="C137" s="15">
        <v>524</v>
      </c>
      <c r="D137" s="15">
        <v>516</v>
      </c>
      <c r="E137" s="16">
        <v>529</v>
      </c>
      <c r="F137" s="16">
        <v>518</v>
      </c>
      <c r="G137" s="16">
        <v>515</v>
      </c>
      <c r="H137" s="16">
        <v>516</v>
      </c>
      <c r="I137" s="16">
        <v>529</v>
      </c>
      <c r="J137" s="16">
        <v>523</v>
      </c>
      <c r="K137" s="19">
        <f t="shared" si="26"/>
        <v>517.77</v>
      </c>
      <c r="L137" s="16">
        <v>520</v>
      </c>
      <c r="M137" s="16">
        <v>525</v>
      </c>
      <c r="N137" s="16">
        <v>517</v>
      </c>
      <c r="O137" s="16">
        <v>516</v>
      </c>
      <c r="P137" s="16">
        <v>518</v>
      </c>
      <c r="Q137" s="16">
        <v>517</v>
      </c>
      <c r="R137" s="15">
        <v>516</v>
      </c>
      <c r="S137" s="15">
        <v>518</v>
      </c>
      <c r="T137" s="15">
        <v>522</v>
      </c>
      <c r="U137" s="15">
        <v>516</v>
      </c>
      <c r="V137" s="15">
        <v>519</v>
      </c>
      <c r="W137" s="15">
        <v>524</v>
      </c>
      <c r="X137" s="20">
        <f t="shared" si="27"/>
        <v>514.8</v>
      </c>
      <c r="Y137" s="20">
        <f t="shared" si="28"/>
        <v>519.75</v>
      </c>
      <c r="Z137" s="20">
        <f t="shared" si="29"/>
        <v>511.83</v>
      </c>
      <c r="AA137" s="20">
        <f t="shared" si="30"/>
        <v>510.84</v>
      </c>
      <c r="AB137" s="20">
        <f t="shared" si="31"/>
        <v>512.82</v>
      </c>
      <c r="AC137" s="20">
        <f t="shared" si="32"/>
        <v>511.83</v>
      </c>
      <c r="AD137" s="20">
        <f t="shared" si="33"/>
        <v>510.84</v>
      </c>
      <c r="AE137" s="20">
        <f t="shared" si="34"/>
        <v>512.82</v>
      </c>
      <c r="AF137" s="20">
        <f t="shared" si="35"/>
        <v>516.78</v>
      </c>
      <c r="AG137" s="20">
        <f t="shared" si="36"/>
        <v>510.84</v>
      </c>
      <c r="AH137" s="20">
        <f t="shared" si="37"/>
        <v>513.81</v>
      </c>
      <c r="AI137" s="20">
        <f t="shared" si="38"/>
        <v>518.76</v>
      </c>
    </row>
    <row r="138" spans="1:35">
      <c r="A138" s="1">
        <v>128</v>
      </c>
      <c r="B138" s="15">
        <v>516</v>
      </c>
      <c r="C138" s="15">
        <v>524</v>
      </c>
      <c r="D138" s="15">
        <v>518</v>
      </c>
      <c r="E138" s="16">
        <v>516</v>
      </c>
      <c r="F138" s="16">
        <v>524</v>
      </c>
      <c r="G138" s="16">
        <v>522</v>
      </c>
      <c r="H138" s="16">
        <v>523</v>
      </c>
      <c r="I138" s="16">
        <v>516</v>
      </c>
      <c r="J138" s="16">
        <v>527</v>
      </c>
      <c r="K138" s="19">
        <f t="shared" si="26"/>
        <v>521.73</v>
      </c>
      <c r="L138" s="16">
        <v>513</v>
      </c>
      <c r="M138" s="16">
        <v>522</v>
      </c>
      <c r="N138" s="16">
        <v>517</v>
      </c>
      <c r="O138" s="16">
        <v>519</v>
      </c>
      <c r="P138" s="16">
        <v>517</v>
      </c>
      <c r="Q138" s="16">
        <v>514</v>
      </c>
      <c r="R138" s="15">
        <v>518</v>
      </c>
      <c r="S138" s="15">
        <v>518</v>
      </c>
      <c r="T138" s="15">
        <v>516</v>
      </c>
      <c r="U138" s="15">
        <v>525</v>
      </c>
      <c r="V138" s="15">
        <v>525</v>
      </c>
      <c r="W138" s="15">
        <v>522</v>
      </c>
      <c r="X138" s="20">
        <f t="shared" si="27"/>
        <v>507.87</v>
      </c>
      <c r="Y138" s="20">
        <f t="shared" si="28"/>
        <v>516.78</v>
      </c>
      <c r="Z138" s="20">
        <f t="shared" si="29"/>
        <v>511.83</v>
      </c>
      <c r="AA138" s="20">
        <f t="shared" si="30"/>
        <v>513.81</v>
      </c>
      <c r="AB138" s="20">
        <f t="shared" si="31"/>
        <v>511.83</v>
      </c>
      <c r="AC138" s="20">
        <f t="shared" si="32"/>
        <v>508.86</v>
      </c>
      <c r="AD138" s="20">
        <f t="shared" si="33"/>
        <v>512.82</v>
      </c>
      <c r="AE138" s="20">
        <f t="shared" si="34"/>
        <v>512.82</v>
      </c>
      <c r="AF138" s="20">
        <f t="shared" si="35"/>
        <v>510.84</v>
      </c>
      <c r="AG138" s="20">
        <f t="shared" si="36"/>
        <v>519.75</v>
      </c>
      <c r="AH138" s="20">
        <f t="shared" si="37"/>
        <v>519.75</v>
      </c>
      <c r="AI138" s="20">
        <f t="shared" si="38"/>
        <v>516.78</v>
      </c>
    </row>
    <row r="139" spans="1:35">
      <c r="A139" s="1">
        <v>129</v>
      </c>
      <c r="B139" s="15">
        <v>519</v>
      </c>
      <c r="C139" s="15">
        <v>515</v>
      </c>
      <c r="D139" s="15">
        <v>523</v>
      </c>
      <c r="E139" s="16">
        <v>518</v>
      </c>
      <c r="F139" s="16">
        <v>526</v>
      </c>
      <c r="G139" s="16">
        <v>528</v>
      </c>
      <c r="H139" s="16">
        <v>525</v>
      </c>
      <c r="I139" s="16">
        <v>526</v>
      </c>
      <c r="J139" s="16">
        <v>518</v>
      </c>
      <c r="K139" s="19">
        <f t="shared" si="26"/>
        <v>512.82</v>
      </c>
      <c r="L139" s="16">
        <v>514</v>
      </c>
      <c r="M139" s="16">
        <v>519</v>
      </c>
      <c r="N139" s="16">
        <v>515</v>
      </c>
      <c r="O139" s="16">
        <v>514</v>
      </c>
      <c r="P139" s="16">
        <v>517</v>
      </c>
      <c r="Q139" s="16">
        <v>522</v>
      </c>
      <c r="R139" s="15">
        <v>516</v>
      </c>
      <c r="S139" s="15">
        <v>521</v>
      </c>
      <c r="T139" s="15">
        <v>515</v>
      </c>
      <c r="U139" s="15">
        <v>516</v>
      </c>
      <c r="V139" s="15">
        <v>518</v>
      </c>
      <c r="W139" s="15">
        <v>513</v>
      </c>
      <c r="X139" s="20">
        <f t="shared" si="27"/>
        <v>508.86</v>
      </c>
      <c r="Y139" s="20">
        <f t="shared" si="28"/>
        <v>513.81</v>
      </c>
      <c r="Z139" s="20">
        <f t="shared" si="29"/>
        <v>509.85</v>
      </c>
      <c r="AA139" s="20">
        <f t="shared" si="30"/>
        <v>508.86</v>
      </c>
      <c r="AB139" s="20">
        <f t="shared" si="31"/>
        <v>511.83</v>
      </c>
      <c r="AC139" s="20">
        <f t="shared" si="32"/>
        <v>516.78</v>
      </c>
      <c r="AD139" s="20">
        <f t="shared" si="33"/>
        <v>510.84</v>
      </c>
      <c r="AE139" s="20">
        <f t="shared" si="34"/>
        <v>515.79</v>
      </c>
      <c r="AF139" s="20">
        <f t="shared" si="35"/>
        <v>509.85</v>
      </c>
      <c r="AG139" s="20">
        <f t="shared" si="36"/>
        <v>510.84</v>
      </c>
      <c r="AH139" s="20">
        <f t="shared" si="37"/>
        <v>512.82</v>
      </c>
      <c r="AI139" s="20">
        <f t="shared" si="38"/>
        <v>507.87</v>
      </c>
    </row>
    <row r="140" spans="1:35">
      <c r="A140" s="1">
        <v>130</v>
      </c>
      <c r="B140" s="15">
        <v>514</v>
      </c>
      <c r="C140" s="15">
        <v>522</v>
      </c>
      <c r="D140" s="15">
        <v>516</v>
      </c>
      <c r="E140" s="16">
        <v>517</v>
      </c>
      <c r="F140" s="16">
        <v>521</v>
      </c>
      <c r="G140" s="16">
        <v>516</v>
      </c>
      <c r="H140" s="16">
        <v>520</v>
      </c>
      <c r="I140" s="16">
        <v>523</v>
      </c>
      <c r="J140" s="16">
        <v>525</v>
      </c>
      <c r="K140" s="19">
        <f t="shared" ref="K140:K203" si="39">J140*(1-1%)</f>
        <v>519.75</v>
      </c>
      <c r="L140" s="16">
        <v>517</v>
      </c>
      <c r="M140" s="16">
        <v>528</v>
      </c>
      <c r="N140" s="16">
        <v>518</v>
      </c>
      <c r="O140" s="16">
        <v>518</v>
      </c>
      <c r="P140" s="16">
        <v>515</v>
      </c>
      <c r="Q140" s="16">
        <v>518</v>
      </c>
      <c r="R140" s="15">
        <v>514</v>
      </c>
      <c r="S140" s="15">
        <v>522</v>
      </c>
      <c r="T140" s="15">
        <v>513</v>
      </c>
      <c r="U140" s="15">
        <v>523</v>
      </c>
      <c r="V140" s="15">
        <v>516</v>
      </c>
      <c r="W140" s="15">
        <v>527</v>
      </c>
      <c r="X140" s="20">
        <f t="shared" ref="X140:X203" si="40">L140*(1-1%)</f>
        <v>511.83</v>
      </c>
      <c r="Y140" s="20">
        <f t="shared" ref="Y140:Y203" si="41">M140*(1-1%)</f>
        <v>522.72</v>
      </c>
      <c r="Z140" s="20">
        <f t="shared" ref="Z140:Z203" si="42">N140*(1-1%)</f>
        <v>512.82</v>
      </c>
      <c r="AA140" s="20">
        <f t="shared" ref="AA140:AA203" si="43">O140*(1-1%)</f>
        <v>512.82</v>
      </c>
      <c r="AB140" s="20">
        <f t="shared" ref="AB140:AB203" si="44">P140*(1-1%)</f>
        <v>509.85</v>
      </c>
      <c r="AC140" s="20">
        <f t="shared" ref="AC140:AC203" si="45">Q140*(1-1%)</f>
        <v>512.82</v>
      </c>
      <c r="AD140" s="20">
        <f t="shared" ref="AD140:AD203" si="46">R140*(1-1%)</f>
        <v>508.86</v>
      </c>
      <c r="AE140" s="20">
        <f t="shared" ref="AE140:AE203" si="47">S140*(1-1%)</f>
        <v>516.78</v>
      </c>
      <c r="AF140" s="20">
        <f t="shared" ref="AF140:AF203" si="48">T140*(1-1%)</f>
        <v>507.87</v>
      </c>
      <c r="AG140" s="20">
        <f t="shared" ref="AG140:AG203" si="49">U140*(1-1%)</f>
        <v>517.77</v>
      </c>
      <c r="AH140" s="20">
        <f t="shared" ref="AH140:AH203" si="50">V140*(1-1%)</f>
        <v>510.84</v>
      </c>
      <c r="AI140" s="20">
        <f t="shared" ref="AI140:AI203" si="51">W140*(1-1%)</f>
        <v>521.73</v>
      </c>
    </row>
    <row r="141" spans="1:35">
      <c r="A141" s="1">
        <v>131</v>
      </c>
      <c r="B141" s="15">
        <v>516</v>
      </c>
      <c r="C141" s="15">
        <v>531</v>
      </c>
      <c r="D141" s="15">
        <v>514</v>
      </c>
      <c r="E141" s="16">
        <v>519</v>
      </c>
      <c r="F141" s="16">
        <v>523</v>
      </c>
      <c r="G141" s="16">
        <v>526</v>
      </c>
      <c r="H141" s="16">
        <v>522</v>
      </c>
      <c r="I141" s="16">
        <v>520</v>
      </c>
      <c r="J141" s="16">
        <v>523</v>
      </c>
      <c r="K141" s="19">
        <f t="shared" si="39"/>
        <v>517.77</v>
      </c>
      <c r="L141" s="16">
        <v>519</v>
      </c>
      <c r="M141" s="16">
        <v>521</v>
      </c>
      <c r="N141" s="16">
        <v>517</v>
      </c>
      <c r="O141" s="16">
        <v>520</v>
      </c>
      <c r="P141" s="16">
        <v>515</v>
      </c>
      <c r="Q141" s="16">
        <v>516</v>
      </c>
      <c r="R141" s="15">
        <v>522</v>
      </c>
      <c r="S141" s="15">
        <v>518</v>
      </c>
      <c r="T141" s="15">
        <v>516</v>
      </c>
      <c r="U141" s="15">
        <v>514</v>
      </c>
      <c r="V141" s="15">
        <v>524</v>
      </c>
      <c r="W141" s="15">
        <v>523</v>
      </c>
      <c r="X141" s="20">
        <f t="shared" si="40"/>
        <v>513.81</v>
      </c>
      <c r="Y141" s="20">
        <f t="shared" si="41"/>
        <v>515.79</v>
      </c>
      <c r="Z141" s="20">
        <f t="shared" si="42"/>
        <v>511.83</v>
      </c>
      <c r="AA141" s="20">
        <f t="shared" si="43"/>
        <v>514.8</v>
      </c>
      <c r="AB141" s="20">
        <f t="shared" si="44"/>
        <v>509.85</v>
      </c>
      <c r="AC141" s="20">
        <f t="shared" si="45"/>
        <v>510.84</v>
      </c>
      <c r="AD141" s="20">
        <f t="shared" si="46"/>
        <v>516.78</v>
      </c>
      <c r="AE141" s="20">
        <f t="shared" si="47"/>
        <v>512.82</v>
      </c>
      <c r="AF141" s="20">
        <f t="shared" si="48"/>
        <v>510.84</v>
      </c>
      <c r="AG141" s="20">
        <f t="shared" si="49"/>
        <v>508.86</v>
      </c>
      <c r="AH141" s="20">
        <f t="shared" si="50"/>
        <v>518.76</v>
      </c>
      <c r="AI141" s="20">
        <f t="shared" si="51"/>
        <v>517.77</v>
      </c>
    </row>
    <row r="142" spans="1:35">
      <c r="A142" s="1">
        <v>132</v>
      </c>
      <c r="B142" s="15">
        <v>520</v>
      </c>
      <c r="C142" s="15">
        <v>526</v>
      </c>
      <c r="D142" s="15">
        <v>528</v>
      </c>
      <c r="E142" s="16">
        <v>518</v>
      </c>
      <c r="F142" s="16">
        <v>524</v>
      </c>
      <c r="G142" s="16">
        <v>523</v>
      </c>
      <c r="H142" s="16">
        <v>526</v>
      </c>
      <c r="I142" s="16">
        <v>523</v>
      </c>
      <c r="J142" s="16">
        <v>526</v>
      </c>
      <c r="K142" s="19">
        <f t="shared" si="39"/>
        <v>520.74</v>
      </c>
      <c r="L142" s="16">
        <v>517</v>
      </c>
      <c r="M142" s="16">
        <v>518</v>
      </c>
      <c r="N142" s="16">
        <v>517</v>
      </c>
      <c r="O142" s="16">
        <v>519</v>
      </c>
      <c r="P142" s="16">
        <v>515</v>
      </c>
      <c r="Q142" s="16">
        <v>518</v>
      </c>
      <c r="R142" s="15">
        <v>521</v>
      </c>
      <c r="S142" s="15">
        <v>523</v>
      </c>
      <c r="T142" s="15">
        <v>514</v>
      </c>
      <c r="U142" s="15">
        <v>522</v>
      </c>
      <c r="V142" s="15">
        <v>528</v>
      </c>
      <c r="W142" s="15">
        <v>515</v>
      </c>
      <c r="X142" s="20">
        <f t="shared" si="40"/>
        <v>511.83</v>
      </c>
      <c r="Y142" s="20">
        <f t="shared" si="41"/>
        <v>512.82</v>
      </c>
      <c r="Z142" s="20">
        <f t="shared" si="42"/>
        <v>511.83</v>
      </c>
      <c r="AA142" s="20">
        <f t="shared" si="43"/>
        <v>513.81</v>
      </c>
      <c r="AB142" s="20">
        <f t="shared" si="44"/>
        <v>509.85</v>
      </c>
      <c r="AC142" s="20">
        <f t="shared" si="45"/>
        <v>512.82</v>
      </c>
      <c r="AD142" s="20">
        <f t="shared" si="46"/>
        <v>515.79</v>
      </c>
      <c r="AE142" s="20">
        <f t="shared" si="47"/>
        <v>517.77</v>
      </c>
      <c r="AF142" s="20">
        <f t="shared" si="48"/>
        <v>508.86</v>
      </c>
      <c r="AG142" s="20">
        <f t="shared" si="49"/>
        <v>516.78</v>
      </c>
      <c r="AH142" s="20">
        <f t="shared" si="50"/>
        <v>522.72</v>
      </c>
      <c r="AI142" s="20">
        <f t="shared" si="51"/>
        <v>509.85</v>
      </c>
    </row>
    <row r="143" spans="1:35">
      <c r="A143" s="1">
        <v>133</v>
      </c>
      <c r="B143" s="15">
        <v>515</v>
      </c>
      <c r="C143" s="15">
        <v>514</v>
      </c>
      <c r="D143" s="15">
        <v>518</v>
      </c>
      <c r="E143" s="16">
        <v>516</v>
      </c>
      <c r="F143" s="16">
        <v>518</v>
      </c>
      <c r="G143" s="16">
        <v>524</v>
      </c>
      <c r="H143" s="16">
        <v>523</v>
      </c>
      <c r="I143" s="16">
        <v>517</v>
      </c>
      <c r="J143" s="16">
        <v>523</v>
      </c>
      <c r="K143" s="19">
        <f t="shared" si="39"/>
        <v>517.77</v>
      </c>
      <c r="L143" s="16">
        <v>521</v>
      </c>
      <c r="M143" s="16">
        <v>516</v>
      </c>
      <c r="N143" s="16">
        <v>515</v>
      </c>
      <c r="O143" s="16">
        <v>514</v>
      </c>
      <c r="P143" s="16">
        <v>515</v>
      </c>
      <c r="Q143" s="16">
        <v>521</v>
      </c>
      <c r="R143" s="15">
        <v>520</v>
      </c>
      <c r="S143" s="15">
        <v>524</v>
      </c>
      <c r="T143" s="15">
        <v>518</v>
      </c>
      <c r="U143" s="15">
        <v>528</v>
      </c>
      <c r="V143" s="15">
        <v>527</v>
      </c>
      <c r="W143" s="15">
        <v>522</v>
      </c>
      <c r="X143" s="20">
        <f t="shared" si="40"/>
        <v>515.79</v>
      </c>
      <c r="Y143" s="20">
        <f t="shared" si="41"/>
        <v>510.84</v>
      </c>
      <c r="Z143" s="20">
        <f t="shared" si="42"/>
        <v>509.85</v>
      </c>
      <c r="AA143" s="20">
        <f t="shared" si="43"/>
        <v>508.86</v>
      </c>
      <c r="AB143" s="20">
        <f t="shared" si="44"/>
        <v>509.85</v>
      </c>
      <c r="AC143" s="20">
        <f t="shared" si="45"/>
        <v>515.79</v>
      </c>
      <c r="AD143" s="20">
        <f t="shared" si="46"/>
        <v>514.8</v>
      </c>
      <c r="AE143" s="20">
        <f t="shared" si="47"/>
        <v>518.76</v>
      </c>
      <c r="AF143" s="20">
        <f t="shared" si="48"/>
        <v>512.82</v>
      </c>
      <c r="AG143" s="20">
        <f t="shared" si="49"/>
        <v>522.72</v>
      </c>
      <c r="AH143" s="20">
        <f t="shared" si="50"/>
        <v>521.73</v>
      </c>
      <c r="AI143" s="20">
        <f t="shared" si="51"/>
        <v>516.78</v>
      </c>
    </row>
    <row r="144" spans="1:35">
      <c r="A144" s="1">
        <v>134</v>
      </c>
      <c r="B144" s="15">
        <v>514</v>
      </c>
      <c r="C144" s="15">
        <v>517</v>
      </c>
      <c r="D144" s="15">
        <v>526</v>
      </c>
      <c r="E144" s="16">
        <v>523</v>
      </c>
      <c r="F144" s="16">
        <v>524</v>
      </c>
      <c r="G144" s="16">
        <v>523</v>
      </c>
      <c r="H144" s="16">
        <v>518</v>
      </c>
      <c r="I144" s="16">
        <v>524</v>
      </c>
      <c r="J144" s="16">
        <v>518</v>
      </c>
      <c r="K144" s="19">
        <f t="shared" si="39"/>
        <v>512.82</v>
      </c>
      <c r="L144" s="16">
        <v>516</v>
      </c>
      <c r="M144" s="16">
        <v>515</v>
      </c>
      <c r="N144" s="16">
        <v>519</v>
      </c>
      <c r="O144" s="16">
        <v>517</v>
      </c>
      <c r="P144" s="16">
        <v>517</v>
      </c>
      <c r="Q144" s="16">
        <v>514</v>
      </c>
      <c r="R144" s="15">
        <v>518</v>
      </c>
      <c r="S144" s="15">
        <v>518</v>
      </c>
      <c r="T144" s="15">
        <v>516</v>
      </c>
      <c r="U144" s="15">
        <v>516</v>
      </c>
      <c r="V144" s="15">
        <v>523</v>
      </c>
      <c r="W144" s="15">
        <v>516</v>
      </c>
      <c r="X144" s="20">
        <f t="shared" si="40"/>
        <v>510.84</v>
      </c>
      <c r="Y144" s="20">
        <f t="shared" si="41"/>
        <v>509.85</v>
      </c>
      <c r="Z144" s="20">
        <f t="shared" si="42"/>
        <v>513.81</v>
      </c>
      <c r="AA144" s="20">
        <f t="shared" si="43"/>
        <v>511.83</v>
      </c>
      <c r="AB144" s="20">
        <f t="shared" si="44"/>
        <v>511.83</v>
      </c>
      <c r="AC144" s="20">
        <f t="shared" si="45"/>
        <v>508.86</v>
      </c>
      <c r="AD144" s="20">
        <f t="shared" si="46"/>
        <v>512.82</v>
      </c>
      <c r="AE144" s="20">
        <f t="shared" si="47"/>
        <v>512.82</v>
      </c>
      <c r="AF144" s="20">
        <f t="shared" si="48"/>
        <v>510.84</v>
      </c>
      <c r="AG144" s="20">
        <f t="shared" si="49"/>
        <v>510.84</v>
      </c>
      <c r="AH144" s="20">
        <f t="shared" si="50"/>
        <v>517.77</v>
      </c>
      <c r="AI144" s="20">
        <f t="shared" si="51"/>
        <v>510.84</v>
      </c>
    </row>
    <row r="145" spans="1:35">
      <c r="A145" s="1">
        <v>135</v>
      </c>
      <c r="B145" s="15">
        <v>527</v>
      </c>
      <c r="C145" s="15">
        <v>523</v>
      </c>
      <c r="D145" s="15">
        <v>517</v>
      </c>
      <c r="E145" s="16">
        <v>520</v>
      </c>
      <c r="F145" s="16">
        <v>524</v>
      </c>
      <c r="G145" s="16">
        <v>518</v>
      </c>
      <c r="H145" s="16">
        <v>529</v>
      </c>
      <c r="I145" s="16">
        <v>523</v>
      </c>
      <c r="J145" s="16">
        <v>529</v>
      </c>
      <c r="K145" s="19">
        <f t="shared" si="39"/>
        <v>523.71</v>
      </c>
      <c r="L145" s="16">
        <v>518</v>
      </c>
      <c r="M145" s="16">
        <v>517</v>
      </c>
      <c r="N145" s="16">
        <v>517</v>
      </c>
      <c r="O145" s="16">
        <v>516</v>
      </c>
      <c r="P145" s="16">
        <v>515</v>
      </c>
      <c r="Q145" s="16">
        <v>515</v>
      </c>
      <c r="R145" s="15">
        <v>522</v>
      </c>
      <c r="S145" s="15">
        <v>517</v>
      </c>
      <c r="T145" s="15">
        <v>521</v>
      </c>
      <c r="U145" s="15">
        <v>524</v>
      </c>
      <c r="V145" s="15">
        <v>524</v>
      </c>
      <c r="W145" s="15">
        <v>531</v>
      </c>
      <c r="X145" s="20">
        <f t="shared" si="40"/>
        <v>512.82</v>
      </c>
      <c r="Y145" s="20">
        <f t="shared" si="41"/>
        <v>511.83</v>
      </c>
      <c r="Z145" s="20">
        <f t="shared" si="42"/>
        <v>511.83</v>
      </c>
      <c r="AA145" s="20">
        <f t="shared" si="43"/>
        <v>510.84</v>
      </c>
      <c r="AB145" s="20">
        <f t="shared" si="44"/>
        <v>509.85</v>
      </c>
      <c r="AC145" s="20">
        <f t="shared" si="45"/>
        <v>509.85</v>
      </c>
      <c r="AD145" s="20">
        <f t="shared" si="46"/>
        <v>516.78</v>
      </c>
      <c r="AE145" s="20">
        <f t="shared" si="47"/>
        <v>511.83</v>
      </c>
      <c r="AF145" s="20">
        <f t="shared" si="48"/>
        <v>515.79</v>
      </c>
      <c r="AG145" s="20">
        <f t="shared" si="49"/>
        <v>518.76</v>
      </c>
      <c r="AH145" s="20">
        <f t="shared" si="50"/>
        <v>518.76</v>
      </c>
      <c r="AI145" s="20">
        <f t="shared" si="51"/>
        <v>525.69</v>
      </c>
    </row>
    <row r="146" spans="1:35">
      <c r="A146" s="1">
        <v>136</v>
      </c>
      <c r="B146" s="15">
        <v>528</v>
      </c>
      <c r="C146" s="15">
        <v>512</v>
      </c>
      <c r="D146" s="15">
        <v>523</v>
      </c>
      <c r="E146" s="16">
        <v>517</v>
      </c>
      <c r="F146" s="16">
        <v>515</v>
      </c>
      <c r="G146" s="16">
        <v>523</v>
      </c>
      <c r="H146" s="16">
        <v>516</v>
      </c>
      <c r="I146" s="16">
        <v>515</v>
      </c>
      <c r="J146" s="16">
        <v>516</v>
      </c>
      <c r="K146" s="19">
        <f t="shared" si="39"/>
        <v>510.84</v>
      </c>
      <c r="L146" s="16">
        <v>517</v>
      </c>
      <c r="M146" s="16">
        <v>520</v>
      </c>
      <c r="N146" s="16">
        <v>515</v>
      </c>
      <c r="O146" s="16">
        <v>520</v>
      </c>
      <c r="P146" s="16">
        <v>514</v>
      </c>
      <c r="Q146" s="16">
        <v>522</v>
      </c>
      <c r="R146" s="15">
        <v>521</v>
      </c>
      <c r="S146" s="15">
        <v>514</v>
      </c>
      <c r="T146" s="15">
        <v>515</v>
      </c>
      <c r="U146" s="15">
        <v>525</v>
      </c>
      <c r="V146" s="15">
        <v>518</v>
      </c>
      <c r="W146" s="15">
        <v>525</v>
      </c>
      <c r="X146" s="20">
        <f t="shared" si="40"/>
        <v>511.83</v>
      </c>
      <c r="Y146" s="20">
        <f t="shared" si="41"/>
        <v>514.8</v>
      </c>
      <c r="Z146" s="20">
        <f t="shared" si="42"/>
        <v>509.85</v>
      </c>
      <c r="AA146" s="20">
        <f t="shared" si="43"/>
        <v>514.8</v>
      </c>
      <c r="AB146" s="20">
        <f t="shared" si="44"/>
        <v>508.86</v>
      </c>
      <c r="AC146" s="20">
        <f t="shared" si="45"/>
        <v>516.78</v>
      </c>
      <c r="AD146" s="20">
        <f t="shared" si="46"/>
        <v>515.79</v>
      </c>
      <c r="AE146" s="20">
        <f t="shared" si="47"/>
        <v>508.86</v>
      </c>
      <c r="AF146" s="20">
        <f t="shared" si="48"/>
        <v>509.85</v>
      </c>
      <c r="AG146" s="20">
        <f t="shared" si="49"/>
        <v>519.75</v>
      </c>
      <c r="AH146" s="20">
        <f t="shared" si="50"/>
        <v>512.82</v>
      </c>
      <c r="AI146" s="20">
        <f t="shared" si="51"/>
        <v>519.75</v>
      </c>
    </row>
    <row r="147" spans="1:35">
      <c r="A147" s="1">
        <v>137</v>
      </c>
      <c r="B147" s="15">
        <v>526</v>
      </c>
      <c r="C147" s="15">
        <v>524</v>
      </c>
      <c r="D147" s="15">
        <v>515</v>
      </c>
      <c r="E147" s="16">
        <v>527</v>
      </c>
      <c r="F147" s="16">
        <v>522</v>
      </c>
      <c r="G147" s="16">
        <v>523</v>
      </c>
      <c r="H147" s="16">
        <v>518</v>
      </c>
      <c r="I147" s="16">
        <v>522</v>
      </c>
      <c r="J147" s="16">
        <v>518</v>
      </c>
      <c r="K147" s="19">
        <f t="shared" si="39"/>
        <v>512.82</v>
      </c>
      <c r="L147" s="16">
        <v>515</v>
      </c>
      <c r="M147" s="16">
        <v>514</v>
      </c>
      <c r="N147" s="16">
        <v>520</v>
      </c>
      <c r="O147" s="16">
        <v>517</v>
      </c>
      <c r="P147" s="16">
        <v>516</v>
      </c>
      <c r="Q147" s="16">
        <v>516</v>
      </c>
      <c r="R147" s="15">
        <v>523</v>
      </c>
      <c r="S147" s="15">
        <v>515</v>
      </c>
      <c r="T147" s="15">
        <v>521</v>
      </c>
      <c r="U147" s="15">
        <v>523</v>
      </c>
      <c r="V147" s="15">
        <v>526</v>
      </c>
      <c r="W147" s="15">
        <v>516</v>
      </c>
      <c r="X147" s="20">
        <f t="shared" si="40"/>
        <v>509.85</v>
      </c>
      <c r="Y147" s="20">
        <f t="shared" si="41"/>
        <v>508.86</v>
      </c>
      <c r="Z147" s="20">
        <f t="shared" si="42"/>
        <v>514.8</v>
      </c>
      <c r="AA147" s="20">
        <f t="shared" si="43"/>
        <v>511.83</v>
      </c>
      <c r="AB147" s="20">
        <f t="shared" si="44"/>
        <v>510.84</v>
      </c>
      <c r="AC147" s="20">
        <f t="shared" si="45"/>
        <v>510.84</v>
      </c>
      <c r="AD147" s="20">
        <f t="shared" si="46"/>
        <v>517.77</v>
      </c>
      <c r="AE147" s="20">
        <f t="shared" si="47"/>
        <v>509.85</v>
      </c>
      <c r="AF147" s="20">
        <f t="shared" si="48"/>
        <v>515.79</v>
      </c>
      <c r="AG147" s="20">
        <f t="shared" si="49"/>
        <v>517.77</v>
      </c>
      <c r="AH147" s="20">
        <f t="shared" si="50"/>
        <v>520.74</v>
      </c>
      <c r="AI147" s="20">
        <f t="shared" si="51"/>
        <v>510.84</v>
      </c>
    </row>
    <row r="148" spans="1:35">
      <c r="A148" s="1">
        <v>138</v>
      </c>
      <c r="B148" s="15">
        <v>530</v>
      </c>
      <c r="C148" s="15">
        <v>523</v>
      </c>
      <c r="D148" s="15">
        <v>524</v>
      </c>
      <c r="E148" s="16">
        <v>528</v>
      </c>
      <c r="F148" s="16">
        <v>530</v>
      </c>
      <c r="G148" s="16">
        <v>515</v>
      </c>
      <c r="H148" s="16">
        <v>517</v>
      </c>
      <c r="I148" s="16">
        <v>529</v>
      </c>
      <c r="J148" s="16">
        <v>517</v>
      </c>
      <c r="K148" s="19">
        <f t="shared" si="39"/>
        <v>511.83</v>
      </c>
      <c r="L148" s="16">
        <v>516</v>
      </c>
      <c r="M148" s="16">
        <v>519</v>
      </c>
      <c r="N148" s="16">
        <v>517</v>
      </c>
      <c r="O148" s="16">
        <v>517</v>
      </c>
      <c r="P148" s="16">
        <v>515</v>
      </c>
      <c r="Q148" s="16">
        <v>517</v>
      </c>
      <c r="R148" s="15">
        <v>514</v>
      </c>
      <c r="S148" s="15">
        <v>517</v>
      </c>
      <c r="T148" s="15">
        <v>524</v>
      </c>
      <c r="U148" s="15">
        <v>522</v>
      </c>
      <c r="V148" s="15">
        <v>524</v>
      </c>
      <c r="W148" s="15">
        <v>526</v>
      </c>
      <c r="X148" s="20">
        <f t="shared" si="40"/>
        <v>510.84</v>
      </c>
      <c r="Y148" s="20">
        <f t="shared" si="41"/>
        <v>513.81</v>
      </c>
      <c r="Z148" s="20">
        <f t="shared" si="42"/>
        <v>511.83</v>
      </c>
      <c r="AA148" s="20">
        <f t="shared" si="43"/>
        <v>511.83</v>
      </c>
      <c r="AB148" s="20">
        <f t="shared" si="44"/>
        <v>509.85</v>
      </c>
      <c r="AC148" s="20">
        <f t="shared" si="45"/>
        <v>511.83</v>
      </c>
      <c r="AD148" s="20">
        <f t="shared" si="46"/>
        <v>508.86</v>
      </c>
      <c r="AE148" s="20">
        <f t="shared" si="47"/>
        <v>511.83</v>
      </c>
      <c r="AF148" s="20">
        <f t="shared" si="48"/>
        <v>518.76</v>
      </c>
      <c r="AG148" s="20">
        <f t="shared" si="49"/>
        <v>516.78</v>
      </c>
      <c r="AH148" s="20">
        <f t="shared" si="50"/>
        <v>518.76</v>
      </c>
      <c r="AI148" s="20">
        <f t="shared" si="51"/>
        <v>520.74</v>
      </c>
    </row>
    <row r="149" spans="1:35">
      <c r="A149" s="1">
        <v>139</v>
      </c>
      <c r="B149" s="15">
        <v>526</v>
      </c>
      <c r="C149" s="15">
        <v>516</v>
      </c>
      <c r="D149" s="15">
        <v>521</v>
      </c>
      <c r="E149" s="16">
        <v>526</v>
      </c>
      <c r="F149" s="16">
        <v>526</v>
      </c>
      <c r="G149" s="16">
        <v>521</v>
      </c>
      <c r="H149" s="16">
        <v>523</v>
      </c>
      <c r="I149" s="16">
        <v>525</v>
      </c>
      <c r="J149" s="16">
        <v>519</v>
      </c>
      <c r="K149" s="19">
        <f t="shared" si="39"/>
        <v>513.81</v>
      </c>
      <c r="L149" s="16">
        <v>522</v>
      </c>
      <c r="M149" s="16">
        <v>515</v>
      </c>
      <c r="N149" s="16">
        <v>514</v>
      </c>
      <c r="O149" s="16">
        <v>514</v>
      </c>
      <c r="P149" s="16">
        <v>520</v>
      </c>
      <c r="Q149" s="16">
        <v>516</v>
      </c>
      <c r="R149" s="15">
        <v>520</v>
      </c>
      <c r="S149" s="15">
        <v>520</v>
      </c>
      <c r="T149" s="15">
        <v>526</v>
      </c>
      <c r="U149" s="15">
        <v>518</v>
      </c>
      <c r="V149" s="15">
        <v>520</v>
      </c>
      <c r="W149" s="15">
        <v>525</v>
      </c>
      <c r="X149" s="20">
        <f t="shared" si="40"/>
        <v>516.78</v>
      </c>
      <c r="Y149" s="20">
        <f t="shared" si="41"/>
        <v>509.85</v>
      </c>
      <c r="Z149" s="20">
        <f t="shared" si="42"/>
        <v>508.86</v>
      </c>
      <c r="AA149" s="20">
        <f t="shared" si="43"/>
        <v>508.86</v>
      </c>
      <c r="AB149" s="20">
        <f t="shared" si="44"/>
        <v>514.8</v>
      </c>
      <c r="AC149" s="20">
        <f t="shared" si="45"/>
        <v>510.84</v>
      </c>
      <c r="AD149" s="20">
        <f t="shared" si="46"/>
        <v>514.8</v>
      </c>
      <c r="AE149" s="20">
        <f t="shared" si="47"/>
        <v>514.8</v>
      </c>
      <c r="AF149" s="20">
        <f t="shared" si="48"/>
        <v>520.74</v>
      </c>
      <c r="AG149" s="20">
        <f t="shared" si="49"/>
        <v>512.82</v>
      </c>
      <c r="AH149" s="20">
        <f t="shared" si="50"/>
        <v>514.8</v>
      </c>
      <c r="AI149" s="20">
        <f t="shared" si="51"/>
        <v>519.75</v>
      </c>
    </row>
    <row r="150" spans="1:35">
      <c r="A150" s="1">
        <v>140</v>
      </c>
      <c r="B150" s="15">
        <v>515</v>
      </c>
      <c r="C150" s="15">
        <v>524</v>
      </c>
      <c r="D150" s="15">
        <v>516</v>
      </c>
      <c r="E150" s="16">
        <v>530</v>
      </c>
      <c r="F150" s="16">
        <v>514</v>
      </c>
      <c r="G150" s="16">
        <v>530</v>
      </c>
      <c r="H150" s="16">
        <v>516</v>
      </c>
      <c r="I150" s="16">
        <v>514</v>
      </c>
      <c r="J150" s="16">
        <v>518</v>
      </c>
      <c r="K150" s="19">
        <f t="shared" si="39"/>
        <v>512.82</v>
      </c>
      <c r="L150" s="16">
        <v>519</v>
      </c>
      <c r="M150" s="16">
        <v>518</v>
      </c>
      <c r="N150" s="16">
        <v>518</v>
      </c>
      <c r="O150" s="16">
        <v>518</v>
      </c>
      <c r="P150" s="16">
        <v>518</v>
      </c>
      <c r="Q150" s="16">
        <v>515</v>
      </c>
      <c r="R150" s="15">
        <v>516</v>
      </c>
      <c r="S150" s="15">
        <v>519</v>
      </c>
      <c r="T150" s="15">
        <v>520</v>
      </c>
      <c r="U150" s="15">
        <v>522</v>
      </c>
      <c r="V150" s="15">
        <v>517</v>
      </c>
      <c r="W150" s="15">
        <v>526</v>
      </c>
      <c r="X150" s="20">
        <f t="shared" si="40"/>
        <v>513.81</v>
      </c>
      <c r="Y150" s="20">
        <f t="shared" si="41"/>
        <v>512.82</v>
      </c>
      <c r="Z150" s="20">
        <f t="shared" si="42"/>
        <v>512.82</v>
      </c>
      <c r="AA150" s="20">
        <f t="shared" si="43"/>
        <v>512.82</v>
      </c>
      <c r="AB150" s="20">
        <f t="shared" si="44"/>
        <v>512.82</v>
      </c>
      <c r="AC150" s="20">
        <f t="shared" si="45"/>
        <v>509.85</v>
      </c>
      <c r="AD150" s="20">
        <f t="shared" si="46"/>
        <v>510.84</v>
      </c>
      <c r="AE150" s="20">
        <f t="shared" si="47"/>
        <v>513.81</v>
      </c>
      <c r="AF150" s="20">
        <f t="shared" si="48"/>
        <v>514.8</v>
      </c>
      <c r="AG150" s="20">
        <f t="shared" si="49"/>
        <v>516.78</v>
      </c>
      <c r="AH150" s="20">
        <f t="shared" si="50"/>
        <v>511.83</v>
      </c>
      <c r="AI150" s="20">
        <f t="shared" si="51"/>
        <v>520.74</v>
      </c>
    </row>
    <row r="151" spans="1:35">
      <c r="A151" s="1">
        <v>141</v>
      </c>
      <c r="B151" s="15">
        <v>512</v>
      </c>
      <c r="C151" s="15">
        <v>523</v>
      </c>
      <c r="D151" s="15">
        <v>523</v>
      </c>
      <c r="E151" s="16">
        <v>526</v>
      </c>
      <c r="F151" s="16">
        <v>517</v>
      </c>
      <c r="G151" s="16">
        <v>525</v>
      </c>
      <c r="H151" s="16">
        <v>514</v>
      </c>
      <c r="I151" s="16">
        <v>524</v>
      </c>
      <c r="J151" s="16">
        <v>516</v>
      </c>
      <c r="K151" s="19">
        <f t="shared" si="39"/>
        <v>510.84</v>
      </c>
      <c r="L151" s="16">
        <v>517</v>
      </c>
      <c r="M151" s="16">
        <v>517</v>
      </c>
      <c r="N151" s="16">
        <v>521</v>
      </c>
      <c r="O151" s="16">
        <v>514</v>
      </c>
      <c r="P151" s="16">
        <v>515</v>
      </c>
      <c r="Q151" s="16">
        <v>517</v>
      </c>
      <c r="R151" s="15">
        <v>517</v>
      </c>
      <c r="S151" s="15">
        <v>514</v>
      </c>
      <c r="T151" s="15">
        <v>514</v>
      </c>
      <c r="U151" s="15">
        <v>524</v>
      </c>
      <c r="V151" s="15">
        <v>522</v>
      </c>
      <c r="W151" s="15">
        <v>515</v>
      </c>
      <c r="X151" s="20">
        <f t="shared" si="40"/>
        <v>511.83</v>
      </c>
      <c r="Y151" s="20">
        <f t="shared" si="41"/>
        <v>511.83</v>
      </c>
      <c r="Z151" s="20">
        <f t="shared" si="42"/>
        <v>515.79</v>
      </c>
      <c r="AA151" s="20">
        <f t="shared" si="43"/>
        <v>508.86</v>
      </c>
      <c r="AB151" s="20">
        <f t="shared" si="44"/>
        <v>509.85</v>
      </c>
      <c r="AC151" s="20">
        <f t="shared" si="45"/>
        <v>511.83</v>
      </c>
      <c r="AD151" s="20">
        <f t="shared" si="46"/>
        <v>511.83</v>
      </c>
      <c r="AE151" s="20">
        <f t="shared" si="47"/>
        <v>508.86</v>
      </c>
      <c r="AF151" s="20">
        <f t="shared" si="48"/>
        <v>508.86</v>
      </c>
      <c r="AG151" s="20">
        <f t="shared" si="49"/>
        <v>518.76</v>
      </c>
      <c r="AH151" s="20">
        <f t="shared" si="50"/>
        <v>516.78</v>
      </c>
      <c r="AI151" s="20">
        <f t="shared" si="51"/>
        <v>509.85</v>
      </c>
    </row>
    <row r="152" spans="1:35">
      <c r="A152" s="1">
        <v>142</v>
      </c>
      <c r="B152" s="15">
        <v>516</v>
      </c>
      <c r="C152" s="15">
        <v>515</v>
      </c>
      <c r="D152" s="15">
        <v>517</v>
      </c>
      <c r="E152" s="16">
        <v>515</v>
      </c>
      <c r="F152" s="16">
        <v>523</v>
      </c>
      <c r="G152" s="16">
        <v>515</v>
      </c>
      <c r="H152" s="16">
        <v>528</v>
      </c>
      <c r="I152" s="16">
        <v>527</v>
      </c>
      <c r="J152" s="16">
        <v>522</v>
      </c>
      <c r="K152" s="19">
        <f t="shared" si="39"/>
        <v>516.78</v>
      </c>
      <c r="L152" s="16">
        <v>518</v>
      </c>
      <c r="M152" s="16">
        <v>518</v>
      </c>
      <c r="N152" s="16">
        <v>520</v>
      </c>
      <c r="O152" s="16">
        <v>516</v>
      </c>
      <c r="P152" s="16">
        <v>514</v>
      </c>
      <c r="Q152" s="16">
        <v>514</v>
      </c>
      <c r="R152" s="15">
        <v>520</v>
      </c>
      <c r="S152" s="15">
        <v>516</v>
      </c>
      <c r="T152" s="15">
        <v>528</v>
      </c>
      <c r="U152" s="15">
        <v>516</v>
      </c>
      <c r="V152" s="15">
        <v>521</v>
      </c>
      <c r="W152" s="15">
        <v>522</v>
      </c>
      <c r="X152" s="20">
        <f t="shared" si="40"/>
        <v>512.82</v>
      </c>
      <c r="Y152" s="20">
        <f t="shared" si="41"/>
        <v>512.82</v>
      </c>
      <c r="Z152" s="20">
        <f t="shared" si="42"/>
        <v>514.8</v>
      </c>
      <c r="AA152" s="20">
        <f t="shared" si="43"/>
        <v>510.84</v>
      </c>
      <c r="AB152" s="20">
        <f t="shared" si="44"/>
        <v>508.86</v>
      </c>
      <c r="AC152" s="20">
        <f t="shared" si="45"/>
        <v>508.86</v>
      </c>
      <c r="AD152" s="20">
        <f t="shared" si="46"/>
        <v>514.8</v>
      </c>
      <c r="AE152" s="20">
        <f t="shared" si="47"/>
        <v>510.84</v>
      </c>
      <c r="AF152" s="20">
        <f t="shared" si="48"/>
        <v>522.72</v>
      </c>
      <c r="AG152" s="20">
        <f t="shared" si="49"/>
        <v>510.84</v>
      </c>
      <c r="AH152" s="20">
        <f t="shared" si="50"/>
        <v>515.79</v>
      </c>
      <c r="AI152" s="20">
        <f t="shared" si="51"/>
        <v>516.78</v>
      </c>
    </row>
    <row r="153" spans="1:35">
      <c r="A153" s="1">
        <v>143</v>
      </c>
      <c r="B153" s="15">
        <v>516</v>
      </c>
      <c r="C153" s="15">
        <v>522</v>
      </c>
      <c r="D153" s="15">
        <v>517</v>
      </c>
      <c r="E153" s="16">
        <v>522</v>
      </c>
      <c r="F153" s="16">
        <v>527</v>
      </c>
      <c r="G153" s="16">
        <v>523</v>
      </c>
      <c r="H153" s="16">
        <v>518</v>
      </c>
      <c r="I153" s="16">
        <v>515</v>
      </c>
      <c r="J153" s="16">
        <v>520</v>
      </c>
      <c r="K153" s="19">
        <f t="shared" si="39"/>
        <v>514.8</v>
      </c>
      <c r="L153" s="16">
        <v>518</v>
      </c>
      <c r="M153" s="16">
        <v>516</v>
      </c>
      <c r="N153" s="16">
        <v>515</v>
      </c>
      <c r="O153" s="16">
        <v>515</v>
      </c>
      <c r="P153" s="16">
        <v>515</v>
      </c>
      <c r="Q153" s="16">
        <v>519</v>
      </c>
      <c r="R153" s="15">
        <v>516</v>
      </c>
      <c r="S153" s="15">
        <v>514</v>
      </c>
      <c r="T153" s="15">
        <v>518</v>
      </c>
      <c r="U153" s="15">
        <v>523</v>
      </c>
      <c r="V153" s="15">
        <v>511</v>
      </c>
      <c r="W153" s="15">
        <v>521</v>
      </c>
      <c r="X153" s="20">
        <f t="shared" si="40"/>
        <v>512.82</v>
      </c>
      <c r="Y153" s="20">
        <f t="shared" si="41"/>
        <v>510.84</v>
      </c>
      <c r="Z153" s="20">
        <f t="shared" si="42"/>
        <v>509.85</v>
      </c>
      <c r="AA153" s="20">
        <f t="shared" si="43"/>
        <v>509.85</v>
      </c>
      <c r="AB153" s="20">
        <f t="shared" si="44"/>
        <v>509.85</v>
      </c>
      <c r="AC153" s="20">
        <f t="shared" si="45"/>
        <v>513.81</v>
      </c>
      <c r="AD153" s="20">
        <f t="shared" si="46"/>
        <v>510.84</v>
      </c>
      <c r="AE153" s="20">
        <f t="shared" si="47"/>
        <v>508.86</v>
      </c>
      <c r="AF153" s="20">
        <f t="shared" si="48"/>
        <v>512.82</v>
      </c>
      <c r="AG153" s="20">
        <f t="shared" si="49"/>
        <v>517.77</v>
      </c>
      <c r="AH153" s="20">
        <f t="shared" si="50"/>
        <v>505.89</v>
      </c>
      <c r="AI153" s="20">
        <f t="shared" si="51"/>
        <v>515.79</v>
      </c>
    </row>
    <row r="154" spans="1:35">
      <c r="A154" s="1">
        <v>144</v>
      </c>
      <c r="B154" s="15">
        <v>526</v>
      </c>
      <c r="C154" s="15">
        <v>530</v>
      </c>
      <c r="D154" s="15">
        <v>529</v>
      </c>
      <c r="E154" s="16">
        <v>529</v>
      </c>
      <c r="F154" s="16">
        <v>524</v>
      </c>
      <c r="G154" s="16">
        <v>527</v>
      </c>
      <c r="H154" s="16">
        <v>526</v>
      </c>
      <c r="I154" s="16">
        <v>520</v>
      </c>
      <c r="J154" s="16">
        <v>517</v>
      </c>
      <c r="K154" s="19">
        <f t="shared" si="39"/>
        <v>511.83</v>
      </c>
      <c r="L154" s="16">
        <v>516</v>
      </c>
      <c r="M154" s="16">
        <v>519</v>
      </c>
      <c r="N154" s="16">
        <v>514</v>
      </c>
      <c r="O154" s="16">
        <v>518</v>
      </c>
      <c r="P154" s="16">
        <v>515</v>
      </c>
      <c r="Q154" s="16">
        <v>520</v>
      </c>
      <c r="R154" s="15">
        <v>523</v>
      </c>
      <c r="S154" s="15">
        <v>518</v>
      </c>
      <c r="T154" s="15">
        <v>520</v>
      </c>
      <c r="U154" s="15">
        <v>529</v>
      </c>
      <c r="V154" s="15">
        <v>523</v>
      </c>
      <c r="W154" s="15">
        <v>524</v>
      </c>
      <c r="X154" s="20">
        <f t="shared" si="40"/>
        <v>510.84</v>
      </c>
      <c r="Y154" s="20">
        <f t="shared" si="41"/>
        <v>513.81</v>
      </c>
      <c r="Z154" s="20">
        <f t="shared" si="42"/>
        <v>508.86</v>
      </c>
      <c r="AA154" s="20">
        <f t="shared" si="43"/>
        <v>512.82</v>
      </c>
      <c r="AB154" s="20">
        <f t="shared" si="44"/>
        <v>509.85</v>
      </c>
      <c r="AC154" s="20">
        <f t="shared" si="45"/>
        <v>514.8</v>
      </c>
      <c r="AD154" s="20">
        <f t="shared" si="46"/>
        <v>517.77</v>
      </c>
      <c r="AE154" s="20">
        <f t="shared" si="47"/>
        <v>512.82</v>
      </c>
      <c r="AF154" s="20">
        <f t="shared" si="48"/>
        <v>514.8</v>
      </c>
      <c r="AG154" s="20">
        <f t="shared" si="49"/>
        <v>523.71</v>
      </c>
      <c r="AH154" s="20">
        <f t="shared" si="50"/>
        <v>517.77</v>
      </c>
      <c r="AI154" s="20">
        <f t="shared" si="51"/>
        <v>518.76</v>
      </c>
    </row>
    <row r="155" spans="1:35">
      <c r="A155" s="1">
        <v>145</v>
      </c>
      <c r="B155" s="15">
        <v>524</v>
      </c>
      <c r="C155" s="15">
        <v>525</v>
      </c>
      <c r="D155" s="15">
        <v>516</v>
      </c>
      <c r="E155" s="16">
        <v>516</v>
      </c>
      <c r="F155" s="16">
        <v>523</v>
      </c>
      <c r="G155" s="16">
        <v>515</v>
      </c>
      <c r="H155" s="16">
        <v>517</v>
      </c>
      <c r="I155" s="16">
        <v>519</v>
      </c>
      <c r="J155" s="16">
        <v>527</v>
      </c>
      <c r="K155" s="19">
        <f t="shared" si="39"/>
        <v>521.73</v>
      </c>
      <c r="L155" s="16">
        <v>520</v>
      </c>
      <c r="M155" s="16">
        <v>519</v>
      </c>
      <c r="N155" s="16">
        <v>519</v>
      </c>
      <c r="O155" s="16">
        <v>517</v>
      </c>
      <c r="P155" s="16">
        <v>517</v>
      </c>
      <c r="Q155" s="16">
        <v>516</v>
      </c>
      <c r="R155" s="15">
        <v>519</v>
      </c>
      <c r="S155" s="15">
        <v>517</v>
      </c>
      <c r="T155" s="15">
        <v>518</v>
      </c>
      <c r="U155" s="15">
        <v>524</v>
      </c>
      <c r="V155" s="15">
        <v>520</v>
      </c>
      <c r="W155" s="15">
        <v>526</v>
      </c>
      <c r="X155" s="20">
        <f t="shared" si="40"/>
        <v>514.8</v>
      </c>
      <c r="Y155" s="20">
        <f t="shared" si="41"/>
        <v>513.81</v>
      </c>
      <c r="Z155" s="20">
        <f t="shared" si="42"/>
        <v>513.81</v>
      </c>
      <c r="AA155" s="20">
        <f t="shared" si="43"/>
        <v>511.83</v>
      </c>
      <c r="AB155" s="20">
        <f t="shared" si="44"/>
        <v>511.83</v>
      </c>
      <c r="AC155" s="20">
        <f t="shared" si="45"/>
        <v>510.84</v>
      </c>
      <c r="AD155" s="20">
        <f t="shared" si="46"/>
        <v>513.81</v>
      </c>
      <c r="AE155" s="20">
        <f t="shared" si="47"/>
        <v>511.83</v>
      </c>
      <c r="AF155" s="20">
        <f t="shared" si="48"/>
        <v>512.82</v>
      </c>
      <c r="AG155" s="20">
        <f t="shared" si="49"/>
        <v>518.76</v>
      </c>
      <c r="AH155" s="20">
        <f t="shared" si="50"/>
        <v>514.8</v>
      </c>
      <c r="AI155" s="20">
        <f t="shared" si="51"/>
        <v>520.74</v>
      </c>
    </row>
    <row r="156" spans="1:35">
      <c r="A156" s="1">
        <v>146</v>
      </c>
      <c r="B156" s="15">
        <v>515</v>
      </c>
      <c r="C156" s="15">
        <v>514</v>
      </c>
      <c r="D156" s="15">
        <v>517</v>
      </c>
      <c r="E156" s="16">
        <v>526</v>
      </c>
      <c r="F156" s="16">
        <v>516</v>
      </c>
      <c r="G156" s="16">
        <v>521</v>
      </c>
      <c r="H156" s="16">
        <v>531</v>
      </c>
      <c r="I156" s="16">
        <v>517</v>
      </c>
      <c r="J156" s="16">
        <v>528</v>
      </c>
      <c r="K156" s="19">
        <f t="shared" si="39"/>
        <v>522.72</v>
      </c>
      <c r="L156" s="16">
        <v>514</v>
      </c>
      <c r="M156" s="16">
        <v>521</v>
      </c>
      <c r="N156" s="16">
        <v>519</v>
      </c>
      <c r="O156" s="16">
        <v>517</v>
      </c>
      <c r="P156" s="16">
        <v>520</v>
      </c>
      <c r="Q156" s="16">
        <v>518</v>
      </c>
      <c r="R156" s="15">
        <v>521</v>
      </c>
      <c r="S156" s="15">
        <v>516</v>
      </c>
      <c r="T156" s="15">
        <v>516</v>
      </c>
      <c r="U156" s="15">
        <v>516</v>
      </c>
      <c r="V156" s="15">
        <v>519</v>
      </c>
      <c r="W156" s="15">
        <v>524</v>
      </c>
      <c r="X156" s="20">
        <f t="shared" si="40"/>
        <v>508.86</v>
      </c>
      <c r="Y156" s="20">
        <f t="shared" si="41"/>
        <v>515.79</v>
      </c>
      <c r="Z156" s="20">
        <f t="shared" si="42"/>
        <v>513.81</v>
      </c>
      <c r="AA156" s="20">
        <f t="shared" si="43"/>
        <v>511.83</v>
      </c>
      <c r="AB156" s="20">
        <f t="shared" si="44"/>
        <v>514.8</v>
      </c>
      <c r="AC156" s="20">
        <f t="shared" si="45"/>
        <v>512.82</v>
      </c>
      <c r="AD156" s="20">
        <f t="shared" si="46"/>
        <v>515.79</v>
      </c>
      <c r="AE156" s="20">
        <f t="shared" si="47"/>
        <v>510.84</v>
      </c>
      <c r="AF156" s="20">
        <f t="shared" si="48"/>
        <v>510.84</v>
      </c>
      <c r="AG156" s="20">
        <f t="shared" si="49"/>
        <v>510.84</v>
      </c>
      <c r="AH156" s="20">
        <f t="shared" si="50"/>
        <v>513.81</v>
      </c>
      <c r="AI156" s="20">
        <f t="shared" si="51"/>
        <v>518.76</v>
      </c>
    </row>
    <row r="157" spans="1:35">
      <c r="A157" s="1">
        <v>147</v>
      </c>
      <c r="B157" s="15">
        <v>516</v>
      </c>
      <c r="C157" s="15">
        <v>516</v>
      </c>
      <c r="D157" s="15">
        <v>523</v>
      </c>
      <c r="E157" s="16">
        <v>524</v>
      </c>
      <c r="F157" s="16">
        <v>524</v>
      </c>
      <c r="G157" s="16">
        <v>519</v>
      </c>
      <c r="H157" s="16">
        <v>515</v>
      </c>
      <c r="I157" s="16">
        <v>523</v>
      </c>
      <c r="J157" s="16">
        <v>526</v>
      </c>
      <c r="K157" s="19">
        <f t="shared" si="39"/>
        <v>520.74</v>
      </c>
      <c r="L157" s="16">
        <v>516</v>
      </c>
      <c r="M157" s="16">
        <v>520</v>
      </c>
      <c r="N157" s="16">
        <v>515</v>
      </c>
      <c r="O157" s="16">
        <v>515</v>
      </c>
      <c r="P157" s="16">
        <v>513</v>
      </c>
      <c r="Q157" s="16">
        <v>515</v>
      </c>
      <c r="R157" s="15">
        <v>520</v>
      </c>
      <c r="S157" s="15">
        <v>519</v>
      </c>
      <c r="T157" s="15">
        <v>523</v>
      </c>
      <c r="U157" s="15">
        <v>524</v>
      </c>
      <c r="V157" s="15">
        <v>527</v>
      </c>
      <c r="W157" s="15">
        <v>518</v>
      </c>
      <c r="X157" s="20">
        <f t="shared" si="40"/>
        <v>510.84</v>
      </c>
      <c r="Y157" s="20">
        <f t="shared" si="41"/>
        <v>514.8</v>
      </c>
      <c r="Z157" s="20">
        <f t="shared" si="42"/>
        <v>509.85</v>
      </c>
      <c r="AA157" s="20">
        <f t="shared" si="43"/>
        <v>509.85</v>
      </c>
      <c r="AB157" s="20">
        <f t="shared" si="44"/>
        <v>507.87</v>
      </c>
      <c r="AC157" s="20">
        <f t="shared" si="45"/>
        <v>509.85</v>
      </c>
      <c r="AD157" s="20">
        <f t="shared" si="46"/>
        <v>514.8</v>
      </c>
      <c r="AE157" s="20">
        <f t="shared" si="47"/>
        <v>513.81</v>
      </c>
      <c r="AF157" s="20">
        <f t="shared" si="48"/>
        <v>517.77</v>
      </c>
      <c r="AG157" s="20">
        <f t="shared" si="49"/>
        <v>518.76</v>
      </c>
      <c r="AH157" s="20">
        <f t="shared" si="50"/>
        <v>521.73</v>
      </c>
      <c r="AI157" s="20">
        <f t="shared" si="51"/>
        <v>512.82</v>
      </c>
    </row>
    <row r="158" spans="1:35">
      <c r="A158" s="1">
        <v>148</v>
      </c>
      <c r="B158" s="15">
        <v>527</v>
      </c>
      <c r="C158" s="15">
        <v>523</v>
      </c>
      <c r="D158" s="15">
        <v>515</v>
      </c>
      <c r="E158" s="16">
        <v>514</v>
      </c>
      <c r="F158" s="16">
        <v>522</v>
      </c>
      <c r="G158" s="16">
        <v>517</v>
      </c>
      <c r="H158" s="16">
        <v>524</v>
      </c>
      <c r="I158" s="16">
        <v>526</v>
      </c>
      <c r="J158" s="16">
        <v>532</v>
      </c>
      <c r="K158" s="19">
        <f t="shared" si="39"/>
        <v>526.68</v>
      </c>
      <c r="L158" s="16">
        <v>514</v>
      </c>
      <c r="M158" s="16">
        <v>523</v>
      </c>
      <c r="N158" s="16">
        <v>515</v>
      </c>
      <c r="O158" s="16">
        <v>514</v>
      </c>
      <c r="P158" s="16">
        <v>514</v>
      </c>
      <c r="Q158" s="16">
        <v>518</v>
      </c>
      <c r="R158" s="15">
        <v>520</v>
      </c>
      <c r="S158" s="15">
        <v>518</v>
      </c>
      <c r="T158" s="15">
        <v>521</v>
      </c>
      <c r="U158" s="15">
        <v>526</v>
      </c>
      <c r="V158" s="15">
        <v>516</v>
      </c>
      <c r="W158" s="15">
        <v>528</v>
      </c>
      <c r="X158" s="20">
        <f t="shared" si="40"/>
        <v>508.86</v>
      </c>
      <c r="Y158" s="20">
        <f t="shared" si="41"/>
        <v>517.77</v>
      </c>
      <c r="Z158" s="20">
        <f t="shared" si="42"/>
        <v>509.85</v>
      </c>
      <c r="AA158" s="20">
        <f t="shared" si="43"/>
        <v>508.86</v>
      </c>
      <c r="AB158" s="20">
        <f t="shared" si="44"/>
        <v>508.86</v>
      </c>
      <c r="AC158" s="20">
        <f t="shared" si="45"/>
        <v>512.82</v>
      </c>
      <c r="AD158" s="20">
        <f t="shared" si="46"/>
        <v>514.8</v>
      </c>
      <c r="AE158" s="20">
        <f t="shared" si="47"/>
        <v>512.82</v>
      </c>
      <c r="AF158" s="20">
        <f t="shared" si="48"/>
        <v>515.79</v>
      </c>
      <c r="AG158" s="20">
        <f t="shared" si="49"/>
        <v>520.74</v>
      </c>
      <c r="AH158" s="20">
        <f t="shared" si="50"/>
        <v>510.84</v>
      </c>
      <c r="AI158" s="20">
        <f t="shared" si="51"/>
        <v>522.72</v>
      </c>
    </row>
    <row r="159" spans="1:35">
      <c r="A159" s="1">
        <v>149</v>
      </c>
      <c r="B159" s="15">
        <v>524</v>
      </c>
      <c r="C159" s="15">
        <v>527</v>
      </c>
      <c r="D159" s="15">
        <v>528</v>
      </c>
      <c r="E159" s="16">
        <v>516</v>
      </c>
      <c r="F159" s="16">
        <v>515</v>
      </c>
      <c r="G159" s="16">
        <v>523</v>
      </c>
      <c r="H159" s="16">
        <v>521</v>
      </c>
      <c r="I159" s="16">
        <v>518</v>
      </c>
      <c r="J159" s="16">
        <v>528</v>
      </c>
      <c r="K159" s="19">
        <f t="shared" si="39"/>
        <v>522.72</v>
      </c>
      <c r="L159" s="16">
        <v>518</v>
      </c>
      <c r="M159" s="16">
        <v>519</v>
      </c>
      <c r="N159" s="16">
        <v>517</v>
      </c>
      <c r="O159" s="16">
        <v>515</v>
      </c>
      <c r="P159" s="16">
        <v>515</v>
      </c>
      <c r="Q159" s="16">
        <v>514</v>
      </c>
      <c r="R159" s="15">
        <v>514</v>
      </c>
      <c r="S159" s="15">
        <v>515</v>
      </c>
      <c r="T159" s="15">
        <v>516</v>
      </c>
      <c r="U159" s="15">
        <v>524</v>
      </c>
      <c r="V159" s="15">
        <v>520</v>
      </c>
      <c r="W159" s="15">
        <v>516</v>
      </c>
      <c r="X159" s="20">
        <f t="shared" si="40"/>
        <v>512.82</v>
      </c>
      <c r="Y159" s="20">
        <f t="shared" si="41"/>
        <v>513.81</v>
      </c>
      <c r="Z159" s="20">
        <f t="shared" si="42"/>
        <v>511.83</v>
      </c>
      <c r="AA159" s="20">
        <f t="shared" si="43"/>
        <v>509.85</v>
      </c>
      <c r="AB159" s="20">
        <f t="shared" si="44"/>
        <v>509.85</v>
      </c>
      <c r="AC159" s="20">
        <f t="shared" si="45"/>
        <v>508.86</v>
      </c>
      <c r="AD159" s="20">
        <f t="shared" si="46"/>
        <v>508.86</v>
      </c>
      <c r="AE159" s="20">
        <f t="shared" si="47"/>
        <v>509.85</v>
      </c>
      <c r="AF159" s="20">
        <f t="shared" si="48"/>
        <v>510.84</v>
      </c>
      <c r="AG159" s="20">
        <f t="shared" si="49"/>
        <v>518.76</v>
      </c>
      <c r="AH159" s="20">
        <f t="shared" si="50"/>
        <v>514.8</v>
      </c>
      <c r="AI159" s="20">
        <f t="shared" si="51"/>
        <v>510.84</v>
      </c>
    </row>
    <row r="160" spans="1:35">
      <c r="A160" s="1">
        <v>150</v>
      </c>
      <c r="B160" s="15">
        <v>521</v>
      </c>
      <c r="C160" s="15">
        <v>518</v>
      </c>
      <c r="D160" s="15">
        <v>523</v>
      </c>
      <c r="E160" s="16">
        <v>527</v>
      </c>
      <c r="F160" s="16">
        <v>522</v>
      </c>
      <c r="G160" s="16">
        <v>526</v>
      </c>
      <c r="H160" s="16">
        <v>516</v>
      </c>
      <c r="I160" s="16">
        <v>525</v>
      </c>
      <c r="J160" s="16">
        <v>515</v>
      </c>
      <c r="K160" s="19">
        <f t="shared" si="39"/>
        <v>509.85</v>
      </c>
      <c r="L160" s="16">
        <v>514</v>
      </c>
      <c r="M160" s="16">
        <v>518</v>
      </c>
      <c r="N160" s="16">
        <v>515</v>
      </c>
      <c r="O160" s="16">
        <v>519</v>
      </c>
      <c r="P160" s="16">
        <v>521</v>
      </c>
      <c r="Q160" s="16">
        <v>522</v>
      </c>
      <c r="R160" s="15">
        <v>521</v>
      </c>
      <c r="S160" s="15">
        <v>514</v>
      </c>
      <c r="T160" s="15">
        <v>522</v>
      </c>
      <c r="U160" s="15">
        <v>522</v>
      </c>
      <c r="V160" s="15">
        <v>526</v>
      </c>
      <c r="W160" s="15">
        <v>516</v>
      </c>
      <c r="X160" s="20">
        <f t="shared" si="40"/>
        <v>508.86</v>
      </c>
      <c r="Y160" s="20">
        <f t="shared" si="41"/>
        <v>512.82</v>
      </c>
      <c r="Z160" s="20">
        <f t="shared" si="42"/>
        <v>509.85</v>
      </c>
      <c r="AA160" s="20">
        <f t="shared" si="43"/>
        <v>513.81</v>
      </c>
      <c r="AB160" s="20">
        <f t="shared" si="44"/>
        <v>515.79</v>
      </c>
      <c r="AC160" s="20">
        <f t="shared" si="45"/>
        <v>516.78</v>
      </c>
      <c r="AD160" s="20">
        <f t="shared" si="46"/>
        <v>515.79</v>
      </c>
      <c r="AE160" s="20">
        <f t="shared" si="47"/>
        <v>508.86</v>
      </c>
      <c r="AF160" s="20">
        <f t="shared" si="48"/>
        <v>516.78</v>
      </c>
      <c r="AG160" s="20">
        <f t="shared" si="49"/>
        <v>516.78</v>
      </c>
      <c r="AH160" s="20">
        <f t="shared" si="50"/>
        <v>520.74</v>
      </c>
      <c r="AI160" s="20">
        <f t="shared" si="51"/>
        <v>510.84</v>
      </c>
    </row>
    <row r="161" spans="1:35">
      <c r="A161" s="1">
        <v>151</v>
      </c>
      <c r="B161" s="15">
        <v>515</v>
      </c>
      <c r="C161" s="15">
        <v>525</v>
      </c>
      <c r="D161" s="15">
        <v>514</v>
      </c>
      <c r="E161" s="16">
        <v>524</v>
      </c>
      <c r="F161" s="16">
        <v>529</v>
      </c>
      <c r="G161" s="16">
        <v>518</v>
      </c>
      <c r="H161" s="16">
        <v>523</v>
      </c>
      <c r="I161" s="16">
        <v>521</v>
      </c>
      <c r="J161" s="16">
        <v>522</v>
      </c>
      <c r="K161" s="19">
        <f t="shared" si="39"/>
        <v>516.78</v>
      </c>
      <c r="L161" s="16">
        <v>515</v>
      </c>
      <c r="M161" s="16">
        <v>521</v>
      </c>
      <c r="N161" s="16">
        <v>517</v>
      </c>
      <c r="O161" s="16">
        <v>515</v>
      </c>
      <c r="P161" s="16">
        <v>515</v>
      </c>
      <c r="Q161" s="16">
        <v>517</v>
      </c>
      <c r="R161" s="15">
        <v>517</v>
      </c>
      <c r="S161" s="15">
        <v>517</v>
      </c>
      <c r="T161" s="15">
        <v>518</v>
      </c>
      <c r="U161" s="15">
        <v>518</v>
      </c>
      <c r="V161" s="15">
        <v>519</v>
      </c>
      <c r="W161" s="15">
        <v>518</v>
      </c>
      <c r="X161" s="20">
        <f t="shared" si="40"/>
        <v>509.85</v>
      </c>
      <c r="Y161" s="20">
        <f t="shared" si="41"/>
        <v>515.79</v>
      </c>
      <c r="Z161" s="20">
        <f t="shared" si="42"/>
        <v>511.83</v>
      </c>
      <c r="AA161" s="20">
        <f t="shared" si="43"/>
        <v>509.85</v>
      </c>
      <c r="AB161" s="20">
        <f t="shared" si="44"/>
        <v>509.85</v>
      </c>
      <c r="AC161" s="20">
        <f t="shared" si="45"/>
        <v>511.83</v>
      </c>
      <c r="AD161" s="20">
        <f t="shared" si="46"/>
        <v>511.83</v>
      </c>
      <c r="AE161" s="20">
        <f t="shared" si="47"/>
        <v>511.83</v>
      </c>
      <c r="AF161" s="20">
        <f t="shared" si="48"/>
        <v>512.82</v>
      </c>
      <c r="AG161" s="20">
        <f t="shared" si="49"/>
        <v>512.82</v>
      </c>
      <c r="AH161" s="20">
        <f t="shared" si="50"/>
        <v>513.81</v>
      </c>
      <c r="AI161" s="20">
        <f t="shared" si="51"/>
        <v>512.82</v>
      </c>
    </row>
    <row r="162" spans="1:35">
      <c r="A162" s="1">
        <v>152</v>
      </c>
      <c r="B162" s="15">
        <v>524</v>
      </c>
      <c r="C162" s="15">
        <v>522</v>
      </c>
      <c r="D162" s="15">
        <v>521</v>
      </c>
      <c r="E162" s="16">
        <v>525</v>
      </c>
      <c r="F162" s="16">
        <v>525</v>
      </c>
      <c r="G162" s="16">
        <v>524</v>
      </c>
      <c r="H162" s="16">
        <v>517</v>
      </c>
      <c r="I162" s="16">
        <v>516</v>
      </c>
      <c r="J162" s="16">
        <v>529</v>
      </c>
      <c r="K162" s="19">
        <f t="shared" si="39"/>
        <v>523.71</v>
      </c>
      <c r="L162" s="16">
        <v>514</v>
      </c>
      <c r="M162" s="16">
        <v>520</v>
      </c>
      <c r="N162" s="16">
        <v>519</v>
      </c>
      <c r="O162" s="16">
        <v>514</v>
      </c>
      <c r="P162" s="16">
        <v>518</v>
      </c>
      <c r="Q162" s="16">
        <v>515</v>
      </c>
      <c r="R162" s="15">
        <v>515</v>
      </c>
      <c r="S162" s="15">
        <v>516</v>
      </c>
      <c r="T162" s="15">
        <v>519</v>
      </c>
      <c r="U162" s="15">
        <v>516</v>
      </c>
      <c r="V162" s="15">
        <v>523</v>
      </c>
      <c r="W162" s="15">
        <v>519</v>
      </c>
      <c r="X162" s="20">
        <f t="shared" si="40"/>
        <v>508.86</v>
      </c>
      <c r="Y162" s="20">
        <f t="shared" si="41"/>
        <v>514.8</v>
      </c>
      <c r="Z162" s="20">
        <f t="shared" si="42"/>
        <v>513.81</v>
      </c>
      <c r="AA162" s="20">
        <f t="shared" si="43"/>
        <v>508.86</v>
      </c>
      <c r="AB162" s="20">
        <f t="shared" si="44"/>
        <v>512.82</v>
      </c>
      <c r="AC162" s="20">
        <f t="shared" si="45"/>
        <v>509.85</v>
      </c>
      <c r="AD162" s="20">
        <f t="shared" si="46"/>
        <v>509.85</v>
      </c>
      <c r="AE162" s="20">
        <f t="shared" si="47"/>
        <v>510.84</v>
      </c>
      <c r="AF162" s="20">
        <f t="shared" si="48"/>
        <v>513.81</v>
      </c>
      <c r="AG162" s="20">
        <f t="shared" si="49"/>
        <v>510.84</v>
      </c>
      <c r="AH162" s="20">
        <f t="shared" si="50"/>
        <v>517.77</v>
      </c>
      <c r="AI162" s="20">
        <f t="shared" si="51"/>
        <v>513.81</v>
      </c>
    </row>
    <row r="163" spans="1:35">
      <c r="A163" s="1">
        <v>153</v>
      </c>
      <c r="B163" s="15">
        <v>516</v>
      </c>
      <c r="C163" s="15">
        <v>515</v>
      </c>
      <c r="D163" s="15">
        <v>522</v>
      </c>
      <c r="E163" s="16">
        <v>518</v>
      </c>
      <c r="F163" s="16">
        <v>514</v>
      </c>
      <c r="G163" s="16">
        <v>521</v>
      </c>
      <c r="H163" s="16">
        <v>531</v>
      </c>
      <c r="I163" s="16">
        <v>515</v>
      </c>
      <c r="J163" s="16">
        <v>516</v>
      </c>
      <c r="K163" s="19">
        <f t="shared" si="39"/>
        <v>510.84</v>
      </c>
      <c r="L163" s="16">
        <v>520</v>
      </c>
      <c r="M163" s="16">
        <v>520</v>
      </c>
      <c r="N163" s="16">
        <v>519</v>
      </c>
      <c r="O163" s="16">
        <v>515</v>
      </c>
      <c r="P163" s="16">
        <v>516</v>
      </c>
      <c r="Q163" s="16">
        <v>522</v>
      </c>
      <c r="R163" s="15">
        <v>522</v>
      </c>
      <c r="S163" s="15">
        <v>520</v>
      </c>
      <c r="T163" s="15">
        <v>528</v>
      </c>
      <c r="U163" s="15">
        <v>520</v>
      </c>
      <c r="V163" s="15">
        <v>524</v>
      </c>
      <c r="W163" s="15">
        <v>518</v>
      </c>
      <c r="X163" s="20">
        <f t="shared" si="40"/>
        <v>514.8</v>
      </c>
      <c r="Y163" s="20">
        <f t="shared" si="41"/>
        <v>514.8</v>
      </c>
      <c r="Z163" s="20">
        <f t="shared" si="42"/>
        <v>513.81</v>
      </c>
      <c r="AA163" s="20">
        <f t="shared" si="43"/>
        <v>509.85</v>
      </c>
      <c r="AB163" s="20">
        <f t="shared" si="44"/>
        <v>510.84</v>
      </c>
      <c r="AC163" s="20">
        <f t="shared" si="45"/>
        <v>516.78</v>
      </c>
      <c r="AD163" s="20">
        <f t="shared" si="46"/>
        <v>516.78</v>
      </c>
      <c r="AE163" s="20">
        <f t="shared" si="47"/>
        <v>514.8</v>
      </c>
      <c r="AF163" s="20">
        <f t="shared" si="48"/>
        <v>522.72</v>
      </c>
      <c r="AG163" s="20">
        <f t="shared" si="49"/>
        <v>514.8</v>
      </c>
      <c r="AH163" s="20">
        <f t="shared" si="50"/>
        <v>518.76</v>
      </c>
      <c r="AI163" s="20">
        <f t="shared" si="51"/>
        <v>512.82</v>
      </c>
    </row>
    <row r="164" spans="1:35">
      <c r="A164" s="1">
        <v>154</v>
      </c>
      <c r="B164" s="15">
        <v>519</v>
      </c>
      <c r="C164" s="15">
        <v>516</v>
      </c>
      <c r="D164" s="15">
        <v>518</v>
      </c>
      <c r="E164" s="16">
        <v>529</v>
      </c>
      <c r="F164" s="16">
        <v>516</v>
      </c>
      <c r="G164" s="16">
        <v>516</v>
      </c>
      <c r="H164" s="16">
        <v>529</v>
      </c>
      <c r="I164" s="16">
        <v>523</v>
      </c>
      <c r="J164" s="16">
        <v>526</v>
      </c>
      <c r="K164" s="19">
        <f t="shared" si="39"/>
        <v>520.74</v>
      </c>
      <c r="L164" s="16">
        <v>515</v>
      </c>
      <c r="M164" s="16">
        <v>517</v>
      </c>
      <c r="N164" s="16">
        <v>514</v>
      </c>
      <c r="O164" s="16">
        <v>515</v>
      </c>
      <c r="P164" s="16">
        <v>516</v>
      </c>
      <c r="Q164" s="16">
        <v>518</v>
      </c>
      <c r="R164" s="15">
        <v>518</v>
      </c>
      <c r="S164" s="15">
        <v>516</v>
      </c>
      <c r="T164" s="15">
        <v>516</v>
      </c>
      <c r="U164" s="15">
        <v>520</v>
      </c>
      <c r="V164" s="15">
        <v>516</v>
      </c>
      <c r="W164" s="15">
        <v>516</v>
      </c>
      <c r="X164" s="20">
        <f t="shared" si="40"/>
        <v>509.85</v>
      </c>
      <c r="Y164" s="20">
        <f t="shared" si="41"/>
        <v>511.83</v>
      </c>
      <c r="Z164" s="20">
        <f t="shared" si="42"/>
        <v>508.86</v>
      </c>
      <c r="AA164" s="20">
        <f t="shared" si="43"/>
        <v>509.85</v>
      </c>
      <c r="AB164" s="20">
        <f t="shared" si="44"/>
        <v>510.84</v>
      </c>
      <c r="AC164" s="20">
        <f t="shared" si="45"/>
        <v>512.82</v>
      </c>
      <c r="AD164" s="20">
        <f t="shared" si="46"/>
        <v>512.82</v>
      </c>
      <c r="AE164" s="20">
        <f t="shared" si="47"/>
        <v>510.84</v>
      </c>
      <c r="AF164" s="20">
        <f t="shared" si="48"/>
        <v>510.84</v>
      </c>
      <c r="AG164" s="20">
        <f t="shared" si="49"/>
        <v>514.8</v>
      </c>
      <c r="AH164" s="20">
        <f t="shared" si="50"/>
        <v>510.84</v>
      </c>
      <c r="AI164" s="20">
        <f t="shared" si="51"/>
        <v>510.84</v>
      </c>
    </row>
    <row r="165" spans="1:35">
      <c r="A165" s="1">
        <v>155</v>
      </c>
      <c r="B165" s="15">
        <v>515</v>
      </c>
      <c r="C165" s="15">
        <v>523</v>
      </c>
      <c r="D165" s="15">
        <v>525</v>
      </c>
      <c r="E165" s="16">
        <v>523</v>
      </c>
      <c r="F165" s="16">
        <v>523</v>
      </c>
      <c r="G165" s="16">
        <v>515</v>
      </c>
      <c r="H165" s="16">
        <v>516</v>
      </c>
      <c r="I165" s="16">
        <v>517</v>
      </c>
      <c r="J165" s="16">
        <v>523</v>
      </c>
      <c r="K165" s="19">
        <f t="shared" si="39"/>
        <v>517.77</v>
      </c>
      <c r="L165" s="16">
        <v>515</v>
      </c>
      <c r="M165" s="16">
        <v>522</v>
      </c>
      <c r="N165" s="16">
        <v>515</v>
      </c>
      <c r="O165" s="16">
        <v>520</v>
      </c>
      <c r="P165" s="16">
        <v>515</v>
      </c>
      <c r="Q165" s="16">
        <v>519</v>
      </c>
      <c r="R165" s="15">
        <v>522</v>
      </c>
      <c r="S165" s="15">
        <v>520</v>
      </c>
      <c r="T165" s="15">
        <v>518</v>
      </c>
      <c r="U165" s="15">
        <v>516</v>
      </c>
      <c r="V165" s="15">
        <v>517</v>
      </c>
      <c r="W165" s="15">
        <v>523</v>
      </c>
      <c r="X165" s="20">
        <f t="shared" si="40"/>
        <v>509.85</v>
      </c>
      <c r="Y165" s="20">
        <f t="shared" si="41"/>
        <v>516.78</v>
      </c>
      <c r="Z165" s="20">
        <f t="shared" si="42"/>
        <v>509.85</v>
      </c>
      <c r="AA165" s="20">
        <f t="shared" si="43"/>
        <v>514.8</v>
      </c>
      <c r="AB165" s="20">
        <f t="shared" si="44"/>
        <v>509.85</v>
      </c>
      <c r="AC165" s="20">
        <f t="shared" si="45"/>
        <v>513.81</v>
      </c>
      <c r="AD165" s="20">
        <f t="shared" si="46"/>
        <v>516.78</v>
      </c>
      <c r="AE165" s="20">
        <f t="shared" si="47"/>
        <v>514.8</v>
      </c>
      <c r="AF165" s="20">
        <f t="shared" si="48"/>
        <v>512.82</v>
      </c>
      <c r="AG165" s="20">
        <f t="shared" si="49"/>
        <v>510.84</v>
      </c>
      <c r="AH165" s="20">
        <f t="shared" si="50"/>
        <v>511.83</v>
      </c>
      <c r="AI165" s="20">
        <f t="shared" si="51"/>
        <v>517.77</v>
      </c>
    </row>
    <row r="166" spans="1:35">
      <c r="A166" s="1">
        <v>156</v>
      </c>
      <c r="B166" s="15">
        <v>517</v>
      </c>
      <c r="C166" s="15">
        <v>516</v>
      </c>
      <c r="D166" s="15">
        <v>522</v>
      </c>
      <c r="E166" s="16">
        <v>521</v>
      </c>
      <c r="F166" s="16">
        <v>527</v>
      </c>
      <c r="G166" s="16">
        <v>525</v>
      </c>
      <c r="H166" s="16">
        <v>517</v>
      </c>
      <c r="I166" s="16">
        <v>524</v>
      </c>
      <c r="J166" s="16">
        <v>524</v>
      </c>
      <c r="K166" s="19">
        <f t="shared" si="39"/>
        <v>518.76</v>
      </c>
      <c r="L166" s="16">
        <v>520</v>
      </c>
      <c r="M166" s="16">
        <v>521</v>
      </c>
      <c r="N166" s="16">
        <v>518</v>
      </c>
      <c r="O166" s="16">
        <v>520</v>
      </c>
      <c r="P166" s="16">
        <v>516</v>
      </c>
      <c r="Q166" s="16">
        <v>514</v>
      </c>
      <c r="R166" s="15">
        <v>514</v>
      </c>
      <c r="S166" s="15">
        <v>513</v>
      </c>
      <c r="T166" s="15">
        <v>525</v>
      </c>
      <c r="U166" s="15">
        <v>522</v>
      </c>
      <c r="V166" s="15">
        <v>522</v>
      </c>
      <c r="W166" s="15">
        <v>520</v>
      </c>
      <c r="X166" s="20">
        <f t="shared" si="40"/>
        <v>514.8</v>
      </c>
      <c r="Y166" s="20">
        <f t="shared" si="41"/>
        <v>515.79</v>
      </c>
      <c r="Z166" s="20">
        <f t="shared" si="42"/>
        <v>512.82</v>
      </c>
      <c r="AA166" s="20">
        <f t="shared" si="43"/>
        <v>514.8</v>
      </c>
      <c r="AB166" s="20">
        <f t="shared" si="44"/>
        <v>510.84</v>
      </c>
      <c r="AC166" s="20">
        <f t="shared" si="45"/>
        <v>508.86</v>
      </c>
      <c r="AD166" s="20">
        <f t="shared" si="46"/>
        <v>508.86</v>
      </c>
      <c r="AE166" s="20">
        <f t="shared" si="47"/>
        <v>507.87</v>
      </c>
      <c r="AF166" s="20">
        <f t="shared" si="48"/>
        <v>519.75</v>
      </c>
      <c r="AG166" s="20">
        <f t="shared" si="49"/>
        <v>516.78</v>
      </c>
      <c r="AH166" s="20">
        <f t="shared" si="50"/>
        <v>516.78</v>
      </c>
      <c r="AI166" s="20">
        <f t="shared" si="51"/>
        <v>514.8</v>
      </c>
    </row>
    <row r="167" spans="1:35">
      <c r="A167" s="1">
        <v>157</v>
      </c>
      <c r="B167" s="15">
        <v>520</v>
      </c>
      <c r="C167" s="15">
        <v>523</v>
      </c>
      <c r="D167" s="15">
        <v>515</v>
      </c>
      <c r="E167" s="16">
        <v>516</v>
      </c>
      <c r="F167" s="16">
        <v>521</v>
      </c>
      <c r="G167" s="16">
        <v>523</v>
      </c>
      <c r="H167" s="16">
        <v>526</v>
      </c>
      <c r="I167" s="16">
        <v>526</v>
      </c>
      <c r="J167" s="16">
        <v>523</v>
      </c>
      <c r="K167" s="19">
        <f t="shared" si="39"/>
        <v>517.77</v>
      </c>
      <c r="L167" s="16">
        <v>513</v>
      </c>
      <c r="M167" s="16">
        <v>522</v>
      </c>
      <c r="N167" s="16">
        <v>516</v>
      </c>
      <c r="O167" s="16">
        <v>517</v>
      </c>
      <c r="P167" s="16">
        <v>514</v>
      </c>
      <c r="Q167" s="16">
        <v>512</v>
      </c>
      <c r="R167" s="15">
        <v>518</v>
      </c>
      <c r="S167" s="15">
        <v>518</v>
      </c>
      <c r="T167" s="15">
        <v>518</v>
      </c>
      <c r="U167" s="15">
        <v>513</v>
      </c>
      <c r="V167" s="15">
        <v>528</v>
      </c>
      <c r="W167" s="15">
        <v>517</v>
      </c>
      <c r="X167" s="20">
        <f t="shared" si="40"/>
        <v>507.87</v>
      </c>
      <c r="Y167" s="20">
        <f t="shared" si="41"/>
        <v>516.78</v>
      </c>
      <c r="Z167" s="20">
        <f t="shared" si="42"/>
        <v>510.84</v>
      </c>
      <c r="AA167" s="20">
        <f t="shared" si="43"/>
        <v>511.83</v>
      </c>
      <c r="AB167" s="20">
        <f t="shared" si="44"/>
        <v>508.86</v>
      </c>
      <c r="AC167" s="20">
        <f t="shared" si="45"/>
        <v>506.88</v>
      </c>
      <c r="AD167" s="20">
        <f t="shared" si="46"/>
        <v>512.82</v>
      </c>
      <c r="AE167" s="20">
        <f t="shared" si="47"/>
        <v>512.82</v>
      </c>
      <c r="AF167" s="20">
        <f t="shared" si="48"/>
        <v>512.82</v>
      </c>
      <c r="AG167" s="20">
        <f t="shared" si="49"/>
        <v>507.87</v>
      </c>
      <c r="AH167" s="20">
        <f t="shared" si="50"/>
        <v>522.72</v>
      </c>
      <c r="AI167" s="20">
        <f t="shared" si="51"/>
        <v>511.83</v>
      </c>
    </row>
    <row r="168" spans="1:35">
      <c r="A168" s="1">
        <v>158</v>
      </c>
      <c r="B168" s="15">
        <v>515</v>
      </c>
      <c r="C168" s="15">
        <v>525</v>
      </c>
      <c r="D168" s="15">
        <v>516</v>
      </c>
      <c r="E168" s="16">
        <v>522</v>
      </c>
      <c r="F168" s="16">
        <v>519</v>
      </c>
      <c r="G168" s="16">
        <v>515</v>
      </c>
      <c r="H168" s="16">
        <v>519</v>
      </c>
      <c r="I168" s="16">
        <v>519</v>
      </c>
      <c r="J168" s="16">
        <v>517</v>
      </c>
      <c r="K168" s="19">
        <f t="shared" si="39"/>
        <v>511.83</v>
      </c>
      <c r="L168" s="16">
        <v>520</v>
      </c>
      <c r="M168" s="16">
        <v>523</v>
      </c>
      <c r="N168" s="16">
        <v>517</v>
      </c>
      <c r="O168" s="16">
        <v>518</v>
      </c>
      <c r="P168" s="16">
        <v>514</v>
      </c>
      <c r="Q168" s="16">
        <v>513</v>
      </c>
      <c r="R168" s="15">
        <v>517</v>
      </c>
      <c r="S168" s="15">
        <v>525</v>
      </c>
      <c r="T168" s="15">
        <v>522</v>
      </c>
      <c r="U168" s="15">
        <v>514</v>
      </c>
      <c r="V168" s="15">
        <v>522</v>
      </c>
      <c r="W168" s="15">
        <v>526</v>
      </c>
      <c r="X168" s="20">
        <f t="shared" si="40"/>
        <v>514.8</v>
      </c>
      <c r="Y168" s="20">
        <f t="shared" si="41"/>
        <v>517.77</v>
      </c>
      <c r="Z168" s="20">
        <f t="shared" si="42"/>
        <v>511.83</v>
      </c>
      <c r="AA168" s="20">
        <f t="shared" si="43"/>
        <v>512.82</v>
      </c>
      <c r="AB168" s="20">
        <f t="shared" si="44"/>
        <v>508.86</v>
      </c>
      <c r="AC168" s="20">
        <f t="shared" si="45"/>
        <v>507.87</v>
      </c>
      <c r="AD168" s="20">
        <f t="shared" si="46"/>
        <v>511.83</v>
      </c>
      <c r="AE168" s="20">
        <f t="shared" si="47"/>
        <v>519.75</v>
      </c>
      <c r="AF168" s="20">
        <f t="shared" si="48"/>
        <v>516.78</v>
      </c>
      <c r="AG168" s="20">
        <f t="shared" si="49"/>
        <v>508.86</v>
      </c>
      <c r="AH168" s="20">
        <f t="shared" si="50"/>
        <v>516.78</v>
      </c>
      <c r="AI168" s="20">
        <f t="shared" si="51"/>
        <v>520.74</v>
      </c>
    </row>
    <row r="169" spans="1:35">
      <c r="A169" s="1">
        <v>159</v>
      </c>
      <c r="B169" s="15">
        <v>517</v>
      </c>
      <c r="C169" s="15">
        <v>520</v>
      </c>
      <c r="D169" s="15">
        <v>523</v>
      </c>
      <c r="E169" s="16">
        <v>518</v>
      </c>
      <c r="F169" s="16">
        <v>517</v>
      </c>
      <c r="G169" s="16">
        <v>527</v>
      </c>
      <c r="H169" s="16">
        <v>523</v>
      </c>
      <c r="I169" s="16">
        <v>523</v>
      </c>
      <c r="J169" s="16">
        <v>523</v>
      </c>
      <c r="K169" s="19">
        <f t="shared" si="39"/>
        <v>517.77</v>
      </c>
      <c r="L169" s="16">
        <v>518</v>
      </c>
      <c r="M169" s="16">
        <v>519</v>
      </c>
      <c r="N169" s="16">
        <v>517</v>
      </c>
      <c r="O169" s="16">
        <v>516</v>
      </c>
      <c r="P169" s="16">
        <v>520</v>
      </c>
      <c r="Q169" s="16">
        <v>520</v>
      </c>
      <c r="R169" s="15">
        <v>520</v>
      </c>
      <c r="S169" s="15">
        <v>522</v>
      </c>
      <c r="T169" s="15">
        <v>525</v>
      </c>
      <c r="U169" s="15">
        <v>524</v>
      </c>
      <c r="V169" s="15">
        <v>524</v>
      </c>
      <c r="W169" s="15">
        <v>524</v>
      </c>
      <c r="X169" s="20">
        <f t="shared" si="40"/>
        <v>512.82</v>
      </c>
      <c r="Y169" s="20">
        <f t="shared" si="41"/>
        <v>513.81</v>
      </c>
      <c r="Z169" s="20">
        <f t="shared" si="42"/>
        <v>511.83</v>
      </c>
      <c r="AA169" s="20">
        <f t="shared" si="43"/>
        <v>510.84</v>
      </c>
      <c r="AB169" s="20">
        <f t="shared" si="44"/>
        <v>514.8</v>
      </c>
      <c r="AC169" s="20">
        <f t="shared" si="45"/>
        <v>514.8</v>
      </c>
      <c r="AD169" s="20">
        <f t="shared" si="46"/>
        <v>514.8</v>
      </c>
      <c r="AE169" s="20">
        <f t="shared" si="47"/>
        <v>516.78</v>
      </c>
      <c r="AF169" s="20">
        <f t="shared" si="48"/>
        <v>519.75</v>
      </c>
      <c r="AG169" s="20">
        <f t="shared" si="49"/>
        <v>518.76</v>
      </c>
      <c r="AH169" s="20">
        <f t="shared" si="50"/>
        <v>518.76</v>
      </c>
      <c r="AI169" s="20">
        <f t="shared" si="51"/>
        <v>518.76</v>
      </c>
    </row>
    <row r="170" spans="1:35">
      <c r="A170" s="1">
        <v>160</v>
      </c>
      <c r="B170" s="15">
        <v>527</v>
      </c>
      <c r="C170" s="15">
        <v>522</v>
      </c>
      <c r="D170" s="15">
        <v>516</v>
      </c>
      <c r="E170" s="16">
        <v>529</v>
      </c>
      <c r="F170" s="16">
        <v>523</v>
      </c>
      <c r="G170" s="16">
        <v>523</v>
      </c>
      <c r="H170" s="16">
        <v>526</v>
      </c>
      <c r="I170" s="16">
        <v>526</v>
      </c>
      <c r="J170" s="16">
        <v>515</v>
      </c>
      <c r="K170" s="19">
        <f t="shared" si="39"/>
        <v>509.85</v>
      </c>
      <c r="L170" s="16">
        <v>517</v>
      </c>
      <c r="M170" s="16">
        <v>519</v>
      </c>
      <c r="N170" s="16">
        <v>514</v>
      </c>
      <c r="O170" s="16">
        <v>518</v>
      </c>
      <c r="P170" s="16">
        <v>518</v>
      </c>
      <c r="Q170" s="16">
        <v>514</v>
      </c>
      <c r="R170" s="15">
        <v>514</v>
      </c>
      <c r="S170" s="15">
        <v>515</v>
      </c>
      <c r="T170" s="15">
        <v>522</v>
      </c>
      <c r="U170" s="15">
        <v>522</v>
      </c>
      <c r="V170" s="15">
        <v>521</v>
      </c>
      <c r="W170" s="15">
        <v>519</v>
      </c>
      <c r="X170" s="20">
        <f t="shared" si="40"/>
        <v>511.83</v>
      </c>
      <c r="Y170" s="20">
        <f t="shared" si="41"/>
        <v>513.81</v>
      </c>
      <c r="Z170" s="20">
        <f t="shared" si="42"/>
        <v>508.86</v>
      </c>
      <c r="AA170" s="20">
        <f t="shared" si="43"/>
        <v>512.82</v>
      </c>
      <c r="AB170" s="20">
        <f t="shared" si="44"/>
        <v>512.82</v>
      </c>
      <c r="AC170" s="20">
        <f t="shared" si="45"/>
        <v>508.86</v>
      </c>
      <c r="AD170" s="20">
        <f t="shared" si="46"/>
        <v>508.86</v>
      </c>
      <c r="AE170" s="20">
        <f t="shared" si="47"/>
        <v>509.85</v>
      </c>
      <c r="AF170" s="20">
        <f t="shared" si="48"/>
        <v>516.78</v>
      </c>
      <c r="AG170" s="20">
        <f t="shared" si="49"/>
        <v>516.78</v>
      </c>
      <c r="AH170" s="20">
        <f t="shared" si="50"/>
        <v>515.79</v>
      </c>
      <c r="AI170" s="20">
        <f t="shared" si="51"/>
        <v>513.81</v>
      </c>
    </row>
    <row r="171" spans="1:35">
      <c r="A171" s="1">
        <v>161</v>
      </c>
      <c r="B171" s="15">
        <v>526</v>
      </c>
      <c r="C171" s="15">
        <v>526</v>
      </c>
      <c r="D171" s="15">
        <v>523</v>
      </c>
      <c r="E171" s="16">
        <v>524</v>
      </c>
      <c r="F171" s="16">
        <v>526</v>
      </c>
      <c r="G171" s="16">
        <v>515</v>
      </c>
      <c r="H171" s="16">
        <v>523</v>
      </c>
      <c r="I171" s="16">
        <v>523</v>
      </c>
      <c r="J171" s="16">
        <v>522</v>
      </c>
      <c r="K171" s="19">
        <f t="shared" si="39"/>
        <v>516.78</v>
      </c>
      <c r="L171" s="16">
        <v>515</v>
      </c>
      <c r="M171" s="16">
        <v>519</v>
      </c>
      <c r="N171" s="16">
        <v>518</v>
      </c>
      <c r="O171" s="16">
        <v>514</v>
      </c>
      <c r="P171" s="16">
        <v>516</v>
      </c>
      <c r="Q171" s="16">
        <v>519</v>
      </c>
      <c r="R171" s="15">
        <v>519</v>
      </c>
      <c r="S171" s="15">
        <v>516</v>
      </c>
      <c r="T171" s="15">
        <v>518</v>
      </c>
      <c r="U171" s="15">
        <v>516</v>
      </c>
      <c r="V171" s="15">
        <v>523</v>
      </c>
      <c r="W171" s="15">
        <v>516</v>
      </c>
      <c r="X171" s="20">
        <f t="shared" si="40"/>
        <v>509.85</v>
      </c>
      <c r="Y171" s="20">
        <f t="shared" si="41"/>
        <v>513.81</v>
      </c>
      <c r="Z171" s="20">
        <f t="shared" si="42"/>
        <v>512.82</v>
      </c>
      <c r="AA171" s="20">
        <f t="shared" si="43"/>
        <v>508.86</v>
      </c>
      <c r="AB171" s="20">
        <f t="shared" si="44"/>
        <v>510.84</v>
      </c>
      <c r="AC171" s="20">
        <f t="shared" si="45"/>
        <v>513.81</v>
      </c>
      <c r="AD171" s="20">
        <f t="shared" si="46"/>
        <v>513.81</v>
      </c>
      <c r="AE171" s="20">
        <f t="shared" si="47"/>
        <v>510.84</v>
      </c>
      <c r="AF171" s="20">
        <f t="shared" si="48"/>
        <v>512.82</v>
      </c>
      <c r="AG171" s="20">
        <f t="shared" si="49"/>
        <v>510.84</v>
      </c>
      <c r="AH171" s="20">
        <f t="shared" si="50"/>
        <v>517.77</v>
      </c>
      <c r="AI171" s="20">
        <f t="shared" si="51"/>
        <v>510.84</v>
      </c>
    </row>
    <row r="172" spans="1:35">
      <c r="A172" s="1">
        <v>162</v>
      </c>
      <c r="B172" s="15">
        <v>526</v>
      </c>
      <c r="C172" s="15">
        <v>523</v>
      </c>
      <c r="D172" s="15">
        <v>525</v>
      </c>
      <c r="E172" s="16">
        <v>521</v>
      </c>
      <c r="F172" s="16">
        <v>518</v>
      </c>
      <c r="G172" s="16">
        <v>520</v>
      </c>
      <c r="H172" s="16">
        <v>518</v>
      </c>
      <c r="I172" s="16">
        <v>526</v>
      </c>
      <c r="J172" s="16">
        <v>531</v>
      </c>
      <c r="K172" s="19">
        <f t="shared" si="39"/>
        <v>525.69</v>
      </c>
      <c r="L172" s="16">
        <v>520</v>
      </c>
      <c r="M172" s="16">
        <v>516</v>
      </c>
      <c r="N172" s="16">
        <v>517</v>
      </c>
      <c r="O172" s="16">
        <v>521</v>
      </c>
      <c r="P172" s="16">
        <v>515</v>
      </c>
      <c r="Q172" s="16">
        <v>516</v>
      </c>
      <c r="R172" s="15">
        <v>516</v>
      </c>
      <c r="S172" s="15">
        <v>515</v>
      </c>
      <c r="T172" s="15">
        <v>528</v>
      </c>
      <c r="U172" s="15">
        <v>515</v>
      </c>
      <c r="V172" s="15">
        <v>525</v>
      </c>
      <c r="W172" s="15">
        <v>525</v>
      </c>
      <c r="X172" s="20">
        <f t="shared" si="40"/>
        <v>514.8</v>
      </c>
      <c r="Y172" s="20">
        <f t="shared" si="41"/>
        <v>510.84</v>
      </c>
      <c r="Z172" s="20">
        <f t="shared" si="42"/>
        <v>511.83</v>
      </c>
      <c r="AA172" s="20">
        <f t="shared" si="43"/>
        <v>515.79</v>
      </c>
      <c r="AB172" s="20">
        <f t="shared" si="44"/>
        <v>509.85</v>
      </c>
      <c r="AC172" s="20">
        <f t="shared" si="45"/>
        <v>510.84</v>
      </c>
      <c r="AD172" s="20">
        <f t="shared" si="46"/>
        <v>510.84</v>
      </c>
      <c r="AE172" s="20">
        <f t="shared" si="47"/>
        <v>509.85</v>
      </c>
      <c r="AF172" s="20">
        <f t="shared" si="48"/>
        <v>522.72</v>
      </c>
      <c r="AG172" s="20">
        <f t="shared" si="49"/>
        <v>509.85</v>
      </c>
      <c r="AH172" s="20">
        <f t="shared" si="50"/>
        <v>519.75</v>
      </c>
      <c r="AI172" s="20">
        <f t="shared" si="51"/>
        <v>519.75</v>
      </c>
    </row>
    <row r="173" spans="1:35">
      <c r="A173" s="1">
        <v>163</v>
      </c>
      <c r="B173" s="15">
        <v>517</v>
      </c>
      <c r="C173" s="15">
        <v>518</v>
      </c>
      <c r="D173" s="15">
        <v>520</v>
      </c>
      <c r="E173" s="16">
        <v>518</v>
      </c>
      <c r="F173" s="16">
        <v>524</v>
      </c>
      <c r="G173" s="16">
        <v>515</v>
      </c>
      <c r="H173" s="16">
        <v>529</v>
      </c>
      <c r="I173" s="16">
        <v>523</v>
      </c>
      <c r="J173" s="16">
        <v>525</v>
      </c>
      <c r="K173" s="19">
        <f t="shared" si="39"/>
        <v>519.75</v>
      </c>
      <c r="L173" s="16">
        <v>516</v>
      </c>
      <c r="M173" s="16">
        <v>520</v>
      </c>
      <c r="N173" s="16">
        <v>518</v>
      </c>
      <c r="O173" s="16">
        <v>518</v>
      </c>
      <c r="P173" s="16">
        <v>515</v>
      </c>
      <c r="Q173" s="16">
        <v>522</v>
      </c>
      <c r="R173" s="15">
        <v>521</v>
      </c>
      <c r="S173" s="15">
        <v>516</v>
      </c>
      <c r="T173" s="15">
        <v>521</v>
      </c>
      <c r="U173" s="15">
        <v>516</v>
      </c>
      <c r="V173" s="15">
        <v>522</v>
      </c>
      <c r="W173" s="15">
        <v>516</v>
      </c>
      <c r="X173" s="20">
        <f t="shared" si="40"/>
        <v>510.84</v>
      </c>
      <c r="Y173" s="20">
        <f t="shared" si="41"/>
        <v>514.8</v>
      </c>
      <c r="Z173" s="20">
        <f t="shared" si="42"/>
        <v>512.82</v>
      </c>
      <c r="AA173" s="20">
        <f t="shared" si="43"/>
        <v>512.82</v>
      </c>
      <c r="AB173" s="20">
        <f t="shared" si="44"/>
        <v>509.85</v>
      </c>
      <c r="AC173" s="20">
        <f t="shared" si="45"/>
        <v>516.78</v>
      </c>
      <c r="AD173" s="20">
        <f t="shared" si="46"/>
        <v>515.79</v>
      </c>
      <c r="AE173" s="20">
        <f t="shared" si="47"/>
        <v>510.84</v>
      </c>
      <c r="AF173" s="20">
        <f t="shared" si="48"/>
        <v>515.79</v>
      </c>
      <c r="AG173" s="20">
        <f t="shared" si="49"/>
        <v>510.84</v>
      </c>
      <c r="AH173" s="20">
        <f t="shared" si="50"/>
        <v>516.78</v>
      </c>
      <c r="AI173" s="20">
        <f t="shared" si="51"/>
        <v>510.84</v>
      </c>
    </row>
    <row r="174" spans="1:35">
      <c r="A174" s="1">
        <v>164</v>
      </c>
      <c r="B174" s="15">
        <v>528</v>
      </c>
      <c r="C174" s="15">
        <v>529</v>
      </c>
      <c r="D174" s="15">
        <v>522</v>
      </c>
      <c r="E174" s="16">
        <v>514</v>
      </c>
      <c r="F174" s="16">
        <v>521</v>
      </c>
      <c r="G174" s="16">
        <v>531</v>
      </c>
      <c r="H174" s="16">
        <v>516</v>
      </c>
      <c r="I174" s="16">
        <v>518</v>
      </c>
      <c r="J174" s="16">
        <v>514</v>
      </c>
      <c r="K174" s="19">
        <f t="shared" si="39"/>
        <v>508.86</v>
      </c>
      <c r="L174" s="16">
        <v>521</v>
      </c>
      <c r="M174" s="16">
        <v>518</v>
      </c>
      <c r="N174" s="16">
        <v>518</v>
      </c>
      <c r="O174" s="16">
        <v>518</v>
      </c>
      <c r="P174" s="16">
        <v>519</v>
      </c>
      <c r="Q174" s="16">
        <v>521</v>
      </c>
      <c r="R174" s="15">
        <v>515</v>
      </c>
      <c r="S174" s="15">
        <v>523</v>
      </c>
      <c r="T174" s="15">
        <v>517</v>
      </c>
      <c r="U174" s="15">
        <v>527</v>
      </c>
      <c r="V174" s="15">
        <v>519</v>
      </c>
      <c r="W174" s="15">
        <v>523</v>
      </c>
      <c r="X174" s="20">
        <f t="shared" si="40"/>
        <v>515.79</v>
      </c>
      <c r="Y174" s="20">
        <f t="shared" si="41"/>
        <v>512.82</v>
      </c>
      <c r="Z174" s="20">
        <f t="shared" si="42"/>
        <v>512.82</v>
      </c>
      <c r="AA174" s="20">
        <f t="shared" si="43"/>
        <v>512.82</v>
      </c>
      <c r="AB174" s="20">
        <f t="shared" si="44"/>
        <v>513.81</v>
      </c>
      <c r="AC174" s="20">
        <f t="shared" si="45"/>
        <v>515.79</v>
      </c>
      <c r="AD174" s="20">
        <f t="shared" si="46"/>
        <v>509.85</v>
      </c>
      <c r="AE174" s="20">
        <f t="shared" si="47"/>
        <v>517.77</v>
      </c>
      <c r="AF174" s="20">
        <f t="shared" si="48"/>
        <v>511.83</v>
      </c>
      <c r="AG174" s="20">
        <f t="shared" si="49"/>
        <v>521.73</v>
      </c>
      <c r="AH174" s="20">
        <f t="shared" si="50"/>
        <v>513.81</v>
      </c>
      <c r="AI174" s="20">
        <f t="shared" si="51"/>
        <v>517.77</v>
      </c>
    </row>
    <row r="175" spans="1:35">
      <c r="A175" s="1">
        <v>165</v>
      </c>
      <c r="B175" s="15">
        <v>515</v>
      </c>
      <c r="C175" s="15">
        <v>516</v>
      </c>
      <c r="D175" s="15">
        <v>526</v>
      </c>
      <c r="E175" s="16">
        <v>516</v>
      </c>
      <c r="F175" s="16">
        <v>516</v>
      </c>
      <c r="G175" s="16">
        <v>523</v>
      </c>
      <c r="H175" s="16">
        <v>518</v>
      </c>
      <c r="I175" s="16">
        <v>527</v>
      </c>
      <c r="J175" s="16">
        <v>524</v>
      </c>
      <c r="K175" s="19">
        <f t="shared" si="39"/>
        <v>518.76</v>
      </c>
      <c r="L175" s="16">
        <v>513</v>
      </c>
      <c r="M175" s="16">
        <v>519</v>
      </c>
      <c r="N175" s="16">
        <v>521</v>
      </c>
      <c r="O175" s="16">
        <v>517</v>
      </c>
      <c r="P175" s="16">
        <v>516</v>
      </c>
      <c r="Q175" s="16">
        <v>518</v>
      </c>
      <c r="R175" s="15">
        <v>518</v>
      </c>
      <c r="S175" s="15">
        <v>516</v>
      </c>
      <c r="T175" s="15">
        <v>515</v>
      </c>
      <c r="U175" s="15">
        <v>524</v>
      </c>
      <c r="V175" s="15">
        <v>528</v>
      </c>
      <c r="W175" s="15">
        <v>527</v>
      </c>
      <c r="X175" s="20">
        <f t="shared" si="40"/>
        <v>507.87</v>
      </c>
      <c r="Y175" s="20">
        <f t="shared" si="41"/>
        <v>513.81</v>
      </c>
      <c r="Z175" s="20">
        <f t="shared" si="42"/>
        <v>515.79</v>
      </c>
      <c r="AA175" s="20">
        <f t="shared" si="43"/>
        <v>511.83</v>
      </c>
      <c r="AB175" s="20">
        <f t="shared" si="44"/>
        <v>510.84</v>
      </c>
      <c r="AC175" s="20">
        <f t="shared" si="45"/>
        <v>512.82</v>
      </c>
      <c r="AD175" s="20">
        <f t="shared" si="46"/>
        <v>512.82</v>
      </c>
      <c r="AE175" s="20">
        <f t="shared" si="47"/>
        <v>510.84</v>
      </c>
      <c r="AF175" s="20">
        <f t="shared" si="48"/>
        <v>509.85</v>
      </c>
      <c r="AG175" s="20">
        <f t="shared" si="49"/>
        <v>518.76</v>
      </c>
      <c r="AH175" s="20">
        <f t="shared" si="50"/>
        <v>522.72</v>
      </c>
      <c r="AI175" s="20">
        <f t="shared" si="51"/>
        <v>521.73</v>
      </c>
    </row>
    <row r="176" spans="1:35">
      <c r="A176" s="1">
        <v>166</v>
      </c>
      <c r="B176" s="15">
        <v>518</v>
      </c>
      <c r="C176" s="15">
        <v>518</v>
      </c>
      <c r="D176" s="15">
        <v>523</v>
      </c>
      <c r="E176" s="16">
        <v>519</v>
      </c>
      <c r="F176" s="16">
        <v>515</v>
      </c>
      <c r="G176" s="16">
        <v>515</v>
      </c>
      <c r="H176" s="16">
        <v>517</v>
      </c>
      <c r="I176" s="16">
        <v>516</v>
      </c>
      <c r="J176" s="16">
        <v>527</v>
      </c>
      <c r="K176" s="19">
        <f t="shared" si="39"/>
        <v>521.73</v>
      </c>
      <c r="L176" s="16">
        <v>521</v>
      </c>
      <c r="M176" s="16">
        <v>523</v>
      </c>
      <c r="N176" s="16">
        <v>514</v>
      </c>
      <c r="O176" s="16">
        <v>518</v>
      </c>
      <c r="P176" s="16">
        <v>515</v>
      </c>
      <c r="Q176" s="16">
        <v>515</v>
      </c>
      <c r="R176" s="15">
        <v>523</v>
      </c>
      <c r="S176" s="15">
        <v>519</v>
      </c>
      <c r="T176" s="15">
        <v>520</v>
      </c>
      <c r="U176" s="15">
        <v>526</v>
      </c>
      <c r="V176" s="15">
        <v>517</v>
      </c>
      <c r="W176" s="15">
        <v>517</v>
      </c>
      <c r="X176" s="20">
        <f t="shared" si="40"/>
        <v>515.79</v>
      </c>
      <c r="Y176" s="20">
        <f t="shared" si="41"/>
        <v>517.77</v>
      </c>
      <c r="Z176" s="20">
        <f t="shared" si="42"/>
        <v>508.86</v>
      </c>
      <c r="AA176" s="20">
        <f t="shared" si="43"/>
        <v>512.82</v>
      </c>
      <c r="AB176" s="20">
        <f t="shared" si="44"/>
        <v>509.85</v>
      </c>
      <c r="AC176" s="20">
        <f t="shared" si="45"/>
        <v>509.85</v>
      </c>
      <c r="AD176" s="20">
        <f t="shared" si="46"/>
        <v>517.77</v>
      </c>
      <c r="AE176" s="20">
        <f t="shared" si="47"/>
        <v>513.81</v>
      </c>
      <c r="AF176" s="20">
        <f t="shared" si="48"/>
        <v>514.8</v>
      </c>
      <c r="AG176" s="20">
        <f t="shared" si="49"/>
        <v>520.74</v>
      </c>
      <c r="AH176" s="20">
        <f t="shared" si="50"/>
        <v>511.83</v>
      </c>
      <c r="AI176" s="20">
        <f t="shared" si="51"/>
        <v>511.83</v>
      </c>
    </row>
    <row r="177" spans="1:35">
      <c r="A177" s="1">
        <v>167</v>
      </c>
      <c r="B177" s="15">
        <v>528</v>
      </c>
      <c r="C177" s="15">
        <v>517</v>
      </c>
      <c r="D177" s="15">
        <v>518</v>
      </c>
      <c r="E177" s="16">
        <v>514</v>
      </c>
      <c r="F177" s="16">
        <v>525</v>
      </c>
      <c r="G177" s="16">
        <v>523</v>
      </c>
      <c r="H177" s="16">
        <v>523</v>
      </c>
      <c r="I177" s="16">
        <v>518</v>
      </c>
      <c r="J177" s="16">
        <v>515</v>
      </c>
      <c r="K177" s="19">
        <f t="shared" si="39"/>
        <v>509.85</v>
      </c>
      <c r="L177" s="16">
        <v>516</v>
      </c>
      <c r="M177" s="16">
        <v>515</v>
      </c>
      <c r="N177" s="16">
        <v>518</v>
      </c>
      <c r="O177" s="16">
        <v>514</v>
      </c>
      <c r="P177" s="16">
        <v>514</v>
      </c>
      <c r="Q177" s="16">
        <v>515</v>
      </c>
      <c r="R177" s="15">
        <v>522</v>
      </c>
      <c r="S177" s="15">
        <v>517</v>
      </c>
      <c r="T177" s="15">
        <v>516</v>
      </c>
      <c r="U177" s="15">
        <v>518</v>
      </c>
      <c r="V177" s="15">
        <v>520</v>
      </c>
      <c r="W177" s="15">
        <v>525</v>
      </c>
      <c r="X177" s="20">
        <f t="shared" si="40"/>
        <v>510.84</v>
      </c>
      <c r="Y177" s="20">
        <f t="shared" si="41"/>
        <v>509.85</v>
      </c>
      <c r="Z177" s="20">
        <f t="shared" si="42"/>
        <v>512.82</v>
      </c>
      <c r="AA177" s="20">
        <f t="shared" si="43"/>
        <v>508.86</v>
      </c>
      <c r="AB177" s="20">
        <f t="shared" si="44"/>
        <v>508.86</v>
      </c>
      <c r="AC177" s="20">
        <f t="shared" si="45"/>
        <v>509.85</v>
      </c>
      <c r="AD177" s="20">
        <f t="shared" si="46"/>
        <v>516.78</v>
      </c>
      <c r="AE177" s="20">
        <f t="shared" si="47"/>
        <v>511.83</v>
      </c>
      <c r="AF177" s="20">
        <f t="shared" si="48"/>
        <v>510.84</v>
      </c>
      <c r="AG177" s="20">
        <f t="shared" si="49"/>
        <v>512.82</v>
      </c>
      <c r="AH177" s="20">
        <f t="shared" si="50"/>
        <v>514.8</v>
      </c>
      <c r="AI177" s="20">
        <f t="shared" si="51"/>
        <v>519.75</v>
      </c>
    </row>
    <row r="178" spans="1:35">
      <c r="A178" s="1">
        <v>168</v>
      </c>
      <c r="B178" s="15">
        <v>516</v>
      </c>
      <c r="C178" s="15">
        <v>523</v>
      </c>
      <c r="D178" s="15">
        <v>529</v>
      </c>
      <c r="E178" s="16">
        <v>516</v>
      </c>
      <c r="F178" s="16">
        <v>523</v>
      </c>
      <c r="G178" s="16">
        <v>524</v>
      </c>
      <c r="H178" s="16">
        <v>516</v>
      </c>
      <c r="I178" s="16">
        <v>517</v>
      </c>
      <c r="J178" s="16">
        <v>520</v>
      </c>
      <c r="K178" s="19">
        <f t="shared" si="39"/>
        <v>514.8</v>
      </c>
      <c r="L178" s="16">
        <v>514</v>
      </c>
      <c r="M178" s="16">
        <v>522</v>
      </c>
      <c r="N178" s="16">
        <v>516</v>
      </c>
      <c r="O178" s="16">
        <v>517</v>
      </c>
      <c r="P178" s="16">
        <v>519</v>
      </c>
      <c r="Q178" s="16">
        <v>523</v>
      </c>
      <c r="R178" s="15">
        <v>515</v>
      </c>
      <c r="S178" s="15">
        <v>520</v>
      </c>
      <c r="T178" s="15">
        <v>515</v>
      </c>
      <c r="U178" s="15">
        <v>528</v>
      </c>
      <c r="V178" s="15">
        <v>516</v>
      </c>
      <c r="W178" s="15">
        <v>523</v>
      </c>
      <c r="X178" s="20">
        <f t="shared" si="40"/>
        <v>508.86</v>
      </c>
      <c r="Y178" s="20">
        <f t="shared" si="41"/>
        <v>516.78</v>
      </c>
      <c r="Z178" s="20">
        <f t="shared" si="42"/>
        <v>510.84</v>
      </c>
      <c r="AA178" s="20">
        <f t="shared" si="43"/>
        <v>511.83</v>
      </c>
      <c r="AB178" s="20">
        <f t="shared" si="44"/>
        <v>513.81</v>
      </c>
      <c r="AC178" s="20">
        <f t="shared" si="45"/>
        <v>517.77</v>
      </c>
      <c r="AD178" s="20">
        <f t="shared" si="46"/>
        <v>509.85</v>
      </c>
      <c r="AE178" s="20">
        <f t="shared" si="47"/>
        <v>514.8</v>
      </c>
      <c r="AF178" s="20">
        <f t="shared" si="48"/>
        <v>509.85</v>
      </c>
      <c r="AG178" s="20">
        <f t="shared" si="49"/>
        <v>522.72</v>
      </c>
      <c r="AH178" s="20">
        <f t="shared" si="50"/>
        <v>510.84</v>
      </c>
      <c r="AI178" s="20">
        <f t="shared" si="51"/>
        <v>517.77</v>
      </c>
    </row>
    <row r="179" spans="1:35">
      <c r="A179" s="1">
        <v>169</v>
      </c>
      <c r="B179" s="15">
        <v>526</v>
      </c>
      <c r="C179" s="15">
        <v>516</v>
      </c>
      <c r="D179" s="15">
        <v>516</v>
      </c>
      <c r="E179" s="16">
        <v>520</v>
      </c>
      <c r="F179" s="16">
        <v>515</v>
      </c>
      <c r="G179" s="16">
        <v>526</v>
      </c>
      <c r="H179" s="16">
        <v>514</v>
      </c>
      <c r="I179" s="16">
        <v>519</v>
      </c>
      <c r="J179" s="16">
        <v>519</v>
      </c>
      <c r="K179" s="19">
        <f t="shared" si="39"/>
        <v>513.81</v>
      </c>
      <c r="L179" s="16">
        <v>516</v>
      </c>
      <c r="M179" s="16">
        <v>517</v>
      </c>
      <c r="N179" s="16">
        <v>518</v>
      </c>
      <c r="O179" s="16">
        <v>517</v>
      </c>
      <c r="P179" s="16">
        <v>522</v>
      </c>
      <c r="Q179" s="16">
        <v>517</v>
      </c>
      <c r="R179" s="15">
        <v>517</v>
      </c>
      <c r="S179" s="15">
        <v>519</v>
      </c>
      <c r="T179" s="15">
        <v>527</v>
      </c>
      <c r="U179" s="15">
        <v>523</v>
      </c>
      <c r="V179" s="15">
        <v>524</v>
      </c>
      <c r="W179" s="15">
        <v>514</v>
      </c>
      <c r="X179" s="20">
        <f t="shared" si="40"/>
        <v>510.84</v>
      </c>
      <c r="Y179" s="20">
        <f t="shared" si="41"/>
        <v>511.83</v>
      </c>
      <c r="Z179" s="20">
        <f t="shared" si="42"/>
        <v>512.82</v>
      </c>
      <c r="AA179" s="20">
        <f t="shared" si="43"/>
        <v>511.83</v>
      </c>
      <c r="AB179" s="20">
        <f t="shared" si="44"/>
        <v>516.78</v>
      </c>
      <c r="AC179" s="20">
        <f t="shared" si="45"/>
        <v>511.83</v>
      </c>
      <c r="AD179" s="20">
        <f t="shared" si="46"/>
        <v>511.83</v>
      </c>
      <c r="AE179" s="20">
        <f t="shared" si="47"/>
        <v>513.81</v>
      </c>
      <c r="AF179" s="20">
        <f t="shared" si="48"/>
        <v>521.73</v>
      </c>
      <c r="AG179" s="20">
        <f t="shared" si="49"/>
        <v>517.77</v>
      </c>
      <c r="AH179" s="20">
        <f t="shared" si="50"/>
        <v>518.76</v>
      </c>
      <c r="AI179" s="20">
        <f t="shared" si="51"/>
        <v>508.86</v>
      </c>
    </row>
    <row r="180" spans="1:35">
      <c r="A180" s="1">
        <v>170</v>
      </c>
      <c r="B180" s="15">
        <v>523</v>
      </c>
      <c r="C180" s="15">
        <v>517</v>
      </c>
      <c r="D180" s="15">
        <v>518</v>
      </c>
      <c r="E180" s="16">
        <v>515</v>
      </c>
      <c r="F180" s="16">
        <v>527</v>
      </c>
      <c r="G180" s="16">
        <v>516</v>
      </c>
      <c r="H180" s="16">
        <v>528</v>
      </c>
      <c r="I180" s="16">
        <v>518</v>
      </c>
      <c r="J180" s="16">
        <v>517</v>
      </c>
      <c r="K180" s="19">
        <f t="shared" si="39"/>
        <v>511.83</v>
      </c>
      <c r="L180" s="16">
        <v>520</v>
      </c>
      <c r="M180" s="16">
        <v>522</v>
      </c>
      <c r="N180" s="16">
        <v>517</v>
      </c>
      <c r="O180" s="16">
        <v>516</v>
      </c>
      <c r="P180" s="16">
        <v>515</v>
      </c>
      <c r="Q180" s="16">
        <v>514</v>
      </c>
      <c r="R180" s="15">
        <v>514</v>
      </c>
      <c r="S180" s="15">
        <v>518</v>
      </c>
      <c r="T180" s="15">
        <v>519</v>
      </c>
      <c r="U180" s="15">
        <v>520</v>
      </c>
      <c r="V180" s="15">
        <v>517</v>
      </c>
      <c r="W180" s="15">
        <v>516</v>
      </c>
      <c r="X180" s="20">
        <f t="shared" si="40"/>
        <v>514.8</v>
      </c>
      <c r="Y180" s="20">
        <f t="shared" si="41"/>
        <v>516.78</v>
      </c>
      <c r="Z180" s="20">
        <f t="shared" si="42"/>
        <v>511.83</v>
      </c>
      <c r="AA180" s="20">
        <f t="shared" si="43"/>
        <v>510.84</v>
      </c>
      <c r="AB180" s="20">
        <f t="shared" si="44"/>
        <v>509.85</v>
      </c>
      <c r="AC180" s="20">
        <f t="shared" si="45"/>
        <v>508.86</v>
      </c>
      <c r="AD180" s="20">
        <f t="shared" si="46"/>
        <v>508.86</v>
      </c>
      <c r="AE180" s="20">
        <f t="shared" si="47"/>
        <v>512.82</v>
      </c>
      <c r="AF180" s="20">
        <f t="shared" si="48"/>
        <v>513.81</v>
      </c>
      <c r="AG180" s="20">
        <f t="shared" si="49"/>
        <v>514.8</v>
      </c>
      <c r="AH180" s="20">
        <f t="shared" si="50"/>
        <v>511.83</v>
      </c>
      <c r="AI180" s="20">
        <f t="shared" si="51"/>
        <v>510.84</v>
      </c>
    </row>
    <row r="181" spans="1:35">
      <c r="A181" s="1">
        <v>171</v>
      </c>
      <c r="B181" s="15">
        <v>524</v>
      </c>
      <c r="C181" s="15">
        <v>528</v>
      </c>
      <c r="D181" s="15">
        <v>517</v>
      </c>
      <c r="E181" s="16">
        <v>514</v>
      </c>
      <c r="F181" s="16">
        <v>523</v>
      </c>
      <c r="G181" s="16">
        <v>520</v>
      </c>
      <c r="H181" s="16">
        <v>518</v>
      </c>
      <c r="I181" s="16">
        <v>516</v>
      </c>
      <c r="J181" s="16">
        <v>523</v>
      </c>
      <c r="K181" s="19">
        <f t="shared" si="39"/>
        <v>517.77</v>
      </c>
      <c r="L181" s="16">
        <v>518</v>
      </c>
      <c r="M181" s="16">
        <v>516</v>
      </c>
      <c r="N181" s="16">
        <v>520</v>
      </c>
      <c r="O181" s="16">
        <v>518</v>
      </c>
      <c r="P181" s="16">
        <v>517</v>
      </c>
      <c r="Q181" s="16">
        <v>518</v>
      </c>
      <c r="R181" s="15">
        <v>518</v>
      </c>
      <c r="S181" s="15">
        <v>519</v>
      </c>
      <c r="T181" s="15">
        <v>514</v>
      </c>
      <c r="U181" s="15">
        <v>516</v>
      </c>
      <c r="V181" s="15">
        <v>516</v>
      </c>
      <c r="W181" s="15">
        <v>527</v>
      </c>
      <c r="X181" s="20">
        <f t="shared" si="40"/>
        <v>512.82</v>
      </c>
      <c r="Y181" s="20">
        <f t="shared" si="41"/>
        <v>510.84</v>
      </c>
      <c r="Z181" s="20">
        <f t="shared" si="42"/>
        <v>514.8</v>
      </c>
      <c r="AA181" s="20">
        <f t="shared" si="43"/>
        <v>512.82</v>
      </c>
      <c r="AB181" s="20">
        <f t="shared" si="44"/>
        <v>511.83</v>
      </c>
      <c r="AC181" s="20">
        <f t="shared" si="45"/>
        <v>512.82</v>
      </c>
      <c r="AD181" s="20">
        <f t="shared" si="46"/>
        <v>512.82</v>
      </c>
      <c r="AE181" s="20">
        <f t="shared" si="47"/>
        <v>513.81</v>
      </c>
      <c r="AF181" s="20">
        <f t="shared" si="48"/>
        <v>508.86</v>
      </c>
      <c r="AG181" s="20">
        <f t="shared" si="49"/>
        <v>510.84</v>
      </c>
      <c r="AH181" s="20">
        <f t="shared" si="50"/>
        <v>510.84</v>
      </c>
      <c r="AI181" s="20">
        <f t="shared" si="51"/>
        <v>521.73</v>
      </c>
    </row>
    <row r="182" spans="1:35">
      <c r="A182" s="1">
        <v>172</v>
      </c>
      <c r="B182" s="15">
        <v>523</v>
      </c>
      <c r="C182" s="15">
        <v>518</v>
      </c>
      <c r="D182" s="15">
        <v>523</v>
      </c>
      <c r="E182" s="16">
        <v>524</v>
      </c>
      <c r="F182" s="16">
        <v>515</v>
      </c>
      <c r="G182" s="16">
        <v>519</v>
      </c>
      <c r="H182" s="16">
        <v>526</v>
      </c>
      <c r="I182" s="16">
        <v>522</v>
      </c>
      <c r="J182" s="16">
        <v>527</v>
      </c>
      <c r="K182" s="19">
        <f t="shared" si="39"/>
        <v>521.73</v>
      </c>
      <c r="L182" s="16">
        <v>517</v>
      </c>
      <c r="M182" s="16">
        <v>515</v>
      </c>
      <c r="N182" s="16">
        <v>520</v>
      </c>
      <c r="O182" s="16">
        <v>515</v>
      </c>
      <c r="P182" s="16">
        <v>517</v>
      </c>
      <c r="Q182" s="16">
        <v>524</v>
      </c>
      <c r="R182" s="15">
        <v>526</v>
      </c>
      <c r="S182" s="15">
        <v>521</v>
      </c>
      <c r="T182" s="15">
        <v>517</v>
      </c>
      <c r="U182" s="15">
        <v>521</v>
      </c>
      <c r="V182" s="15">
        <v>527</v>
      </c>
      <c r="W182" s="15">
        <v>524</v>
      </c>
      <c r="X182" s="20">
        <f t="shared" si="40"/>
        <v>511.83</v>
      </c>
      <c r="Y182" s="20">
        <f t="shared" si="41"/>
        <v>509.85</v>
      </c>
      <c r="Z182" s="20">
        <f t="shared" si="42"/>
        <v>514.8</v>
      </c>
      <c r="AA182" s="20">
        <f t="shared" si="43"/>
        <v>509.85</v>
      </c>
      <c r="AB182" s="20">
        <f t="shared" si="44"/>
        <v>511.83</v>
      </c>
      <c r="AC182" s="20">
        <f t="shared" si="45"/>
        <v>518.76</v>
      </c>
      <c r="AD182" s="20">
        <f t="shared" si="46"/>
        <v>520.74</v>
      </c>
      <c r="AE182" s="20">
        <f t="shared" si="47"/>
        <v>515.79</v>
      </c>
      <c r="AF182" s="20">
        <f t="shared" si="48"/>
        <v>511.83</v>
      </c>
      <c r="AG182" s="20">
        <f t="shared" si="49"/>
        <v>515.79</v>
      </c>
      <c r="AH182" s="20">
        <f t="shared" si="50"/>
        <v>521.73</v>
      </c>
      <c r="AI182" s="20">
        <f t="shared" si="51"/>
        <v>518.76</v>
      </c>
    </row>
    <row r="183" spans="1:35">
      <c r="A183" s="1">
        <v>173</v>
      </c>
      <c r="B183" s="15">
        <v>517</v>
      </c>
      <c r="C183" s="15">
        <v>526</v>
      </c>
      <c r="D183" s="15">
        <v>516</v>
      </c>
      <c r="E183" s="16">
        <v>523</v>
      </c>
      <c r="F183" s="16">
        <v>520</v>
      </c>
      <c r="G183" s="16">
        <v>523</v>
      </c>
      <c r="H183" s="16">
        <v>517</v>
      </c>
      <c r="I183" s="16">
        <v>515</v>
      </c>
      <c r="J183" s="16">
        <v>518</v>
      </c>
      <c r="K183" s="19">
        <f t="shared" si="39"/>
        <v>512.82</v>
      </c>
      <c r="L183" s="16">
        <v>517</v>
      </c>
      <c r="M183" s="16">
        <v>516</v>
      </c>
      <c r="N183" s="16">
        <v>515</v>
      </c>
      <c r="O183" s="16">
        <v>514</v>
      </c>
      <c r="P183" s="16">
        <v>516</v>
      </c>
      <c r="Q183" s="16">
        <v>521</v>
      </c>
      <c r="R183" s="15">
        <v>521</v>
      </c>
      <c r="S183" s="15">
        <v>520</v>
      </c>
      <c r="T183" s="15">
        <v>517</v>
      </c>
      <c r="U183" s="15">
        <v>518</v>
      </c>
      <c r="V183" s="15">
        <v>519</v>
      </c>
      <c r="W183" s="15">
        <v>526</v>
      </c>
      <c r="X183" s="20">
        <f t="shared" si="40"/>
        <v>511.83</v>
      </c>
      <c r="Y183" s="20">
        <f t="shared" si="41"/>
        <v>510.84</v>
      </c>
      <c r="Z183" s="20">
        <f t="shared" si="42"/>
        <v>509.85</v>
      </c>
      <c r="AA183" s="20">
        <f t="shared" si="43"/>
        <v>508.86</v>
      </c>
      <c r="AB183" s="20">
        <f t="shared" si="44"/>
        <v>510.84</v>
      </c>
      <c r="AC183" s="20">
        <f t="shared" si="45"/>
        <v>515.79</v>
      </c>
      <c r="AD183" s="20">
        <f t="shared" si="46"/>
        <v>515.79</v>
      </c>
      <c r="AE183" s="20">
        <f t="shared" si="47"/>
        <v>514.8</v>
      </c>
      <c r="AF183" s="20">
        <f t="shared" si="48"/>
        <v>511.83</v>
      </c>
      <c r="AG183" s="20">
        <f t="shared" si="49"/>
        <v>512.82</v>
      </c>
      <c r="AH183" s="20">
        <f t="shared" si="50"/>
        <v>513.81</v>
      </c>
      <c r="AI183" s="20">
        <f t="shared" si="51"/>
        <v>520.74</v>
      </c>
    </row>
    <row r="184" spans="1:35">
      <c r="A184" s="1">
        <v>174</v>
      </c>
      <c r="B184" s="15">
        <v>524</v>
      </c>
      <c r="C184" s="15">
        <v>523</v>
      </c>
      <c r="D184" s="15">
        <v>517</v>
      </c>
      <c r="E184" s="16">
        <v>522</v>
      </c>
      <c r="F184" s="16">
        <v>515</v>
      </c>
      <c r="G184" s="16">
        <v>525</v>
      </c>
      <c r="H184" s="16">
        <v>531</v>
      </c>
      <c r="I184" s="16">
        <v>517</v>
      </c>
      <c r="J184" s="16">
        <v>525</v>
      </c>
      <c r="K184" s="19">
        <f t="shared" si="39"/>
        <v>519.75</v>
      </c>
      <c r="L184" s="16">
        <v>522</v>
      </c>
      <c r="M184" s="16">
        <v>516</v>
      </c>
      <c r="N184" s="16">
        <v>515</v>
      </c>
      <c r="O184" s="16">
        <v>519</v>
      </c>
      <c r="P184" s="16">
        <v>514</v>
      </c>
      <c r="Q184" s="16">
        <v>517</v>
      </c>
      <c r="R184" s="15">
        <v>517</v>
      </c>
      <c r="S184" s="15">
        <v>514</v>
      </c>
      <c r="T184" s="15">
        <v>516</v>
      </c>
      <c r="U184" s="15">
        <v>525</v>
      </c>
      <c r="V184" s="15">
        <v>525</v>
      </c>
      <c r="W184" s="15">
        <v>518</v>
      </c>
      <c r="X184" s="20">
        <f t="shared" si="40"/>
        <v>516.78</v>
      </c>
      <c r="Y184" s="20">
        <f t="shared" si="41"/>
        <v>510.84</v>
      </c>
      <c r="Z184" s="20">
        <f t="shared" si="42"/>
        <v>509.85</v>
      </c>
      <c r="AA184" s="20">
        <f t="shared" si="43"/>
        <v>513.81</v>
      </c>
      <c r="AB184" s="20">
        <f t="shared" si="44"/>
        <v>508.86</v>
      </c>
      <c r="AC184" s="20">
        <f t="shared" si="45"/>
        <v>511.83</v>
      </c>
      <c r="AD184" s="20">
        <f t="shared" si="46"/>
        <v>511.83</v>
      </c>
      <c r="AE184" s="20">
        <f t="shared" si="47"/>
        <v>508.86</v>
      </c>
      <c r="AF184" s="20">
        <f t="shared" si="48"/>
        <v>510.84</v>
      </c>
      <c r="AG184" s="20">
        <f t="shared" si="49"/>
        <v>519.75</v>
      </c>
      <c r="AH184" s="20">
        <f t="shared" si="50"/>
        <v>519.75</v>
      </c>
      <c r="AI184" s="20">
        <f t="shared" si="51"/>
        <v>512.82</v>
      </c>
    </row>
    <row r="185" spans="1:35">
      <c r="A185" s="1">
        <v>175</v>
      </c>
      <c r="B185" s="15">
        <v>523</v>
      </c>
      <c r="C185" s="15">
        <v>515</v>
      </c>
      <c r="D185" s="15">
        <v>528</v>
      </c>
      <c r="E185" s="16">
        <v>514</v>
      </c>
      <c r="F185" s="16">
        <v>531</v>
      </c>
      <c r="G185" s="16">
        <v>522</v>
      </c>
      <c r="H185" s="16">
        <v>515</v>
      </c>
      <c r="I185" s="16">
        <v>527</v>
      </c>
      <c r="J185" s="16">
        <v>521</v>
      </c>
      <c r="K185" s="19">
        <f t="shared" si="39"/>
        <v>515.79</v>
      </c>
      <c r="L185" s="16">
        <v>514</v>
      </c>
      <c r="M185" s="16">
        <v>518</v>
      </c>
      <c r="N185" s="16">
        <v>514</v>
      </c>
      <c r="O185" s="16">
        <v>519</v>
      </c>
      <c r="P185" s="16">
        <v>515</v>
      </c>
      <c r="Q185" s="16">
        <v>518</v>
      </c>
      <c r="R185" s="15">
        <v>518</v>
      </c>
      <c r="S185" s="15">
        <v>518</v>
      </c>
      <c r="T185" s="15">
        <v>516</v>
      </c>
      <c r="U185" s="15">
        <v>522</v>
      </c>
      <c r="V185" s="15">
        <v>518</v>
      </c>
      <c r="W185" s="15">
        <v>528</v>
      </c>
      <c r="X185" s="20">
        <f t="shared" si="40"/>
        <v>508.86</v>
      </c>
      <c r="Y185" s="20">
        <f t="shared" si="41"/>
        <v>512.82</v>
      </c>
      <c r="Z185" s="20">
        <f t="shared" si="42"/>
        <v>508.86</v>
      </c>
      <c r="AA185" s="20">
        <f t="shared" si="43"/>
        <v>513.81</v>
      </c>
      <c r="AB185" s="20">
        <f t="shared" si="44"/>
        <v>509.85</v>
      </c>
      <c r="AC185" s="20">
        <f t="shared" si="45"/>
        <v>512.82</v>
      </c>
      <c r="AD185" s="20">
        <f t="shared" si="46"/>
        <v>512.82</v>
      </c>
      <c r="AE185" s="20">
        <f t="shared" si="47"/>
        <v>512.82</v>
      </c>
      <c r="AF185" s="20">
        <f t="shared" si="48"/>
        <v>510.84</v>
      </c>
      <c r="AG185" s="20">
        <f t="shared" si="49"/>
        <v>516.78</v>
      </c>
      <c r="AH185" s="20">
        <f t="shared" si="50"/>
        <v>512.82</v>
      </c>
      <c r="AI185" s="20">
        <f t="shared" si="51"/>
        <v>522.72</v>
      </c>
    </row>
    <row r="186" spans="1:35">
      <c r="A186" s="1">
        <v>176</v>
      </c>
      <c r="B186" s="15">
        <v>518</v>
      </c>
      <c r="C186" s="15">
        <v>522</v>
      </c>
      <c r="D186" s="15">
        <v>518</v>
      </c>
      <c r="E186" s="16">
        <v>518</v>
      </c>
      <c r="F186" s="16">
        <v>523</v>
      </c>
      <c r="G186" s="16">
        <v>519</v>
      </c>
      <c r="H186" s="16">
        <v>524</v>
      </c>
      <c r="I186" s="16">
        <v>528</v>
      </c>
      <c r="J186" s="16">
        <v>516</v>
      </c>
      <c r="K186" s="19">
        <f t="shared" si="39"/>
        <v>510.84</v>
      </c>
      <c r="L186" s="16">
        <v>518</v>
      </c>
      <c r="M186" s="16">
        <v>515</v>
      </c>
      <c r="N186" s="16">
        <v>515</v>
      </c>
      <c r="O186" s="16">
        <v>517</v>
      </c>
      <c r="P186" s="16">
        <v>518</v>
      </c>
      <c r="Q186" s="16">
        <v>517</v>
      </c>
      <c r="R186" s="15">
        <v>517</v>
      </c>
      <c r="S186" s="15">
        <v>516</v>
      </c>
      <c r="T186" s="15">
        <v>520</v>
      </c>
      <c r="U186" s="15">
        <v>520</v>
      </c>
      <c r="V186" s="15">
        <v>530</v>
      </c>
      <c r="W186" s="15">
        <v>523</v>
      </c>
      <c r="X186" s="20">
        <f t="shared" si="40"/>
        <v>512.82</v>
      </c>
      <c r="Y186" s="20">
        <f t="shared" si="41"/>
        <v>509.85</v>
      </c>
      <c r="Z186" s="20">
        <f t="shared" si="42"/>
        <v>509.85</v>
      </c>
      <c r="AA186" s="20">
        <f t="shared" si="43"/>
        <v>511.83</v>
      </c>
      <c r="AB186" s="20">
        <f t="shared" si="44"/>
        <v>512.82</v>
      </c>
      <c r="AC186" s="20">
        <f t="shared" si="45"/>
        <v>511.83</v>
      </c>
      <c r="AD186" s="20">
        <f t="shared" si="46"/>
        <v>511.83</v>
      </c>
      <c r="AE186" s="20">
        <f t="shared" si="47"/>
        <v>510.84</v>
      </c>
      <c r="AF186" s="20">
        <f t="shared" si="48"/>
        <v>514.8</v>
      </c>
      <c r="AG186" s="20">
        <f t="shared" si="49"/>
        <v>514.8</v>
      </c>
      <c r="AH186" s="20">
        <f t="shared" si="50"/>
        <v>524.7</v>
      </c>
      <c r="AI186" s="20">
        <f t="shared" si="51"/>
        <v>517.77</v>
      </c>
    </row>
    <row r="187" spans="1:35">
      <c r="A187" s="1">
        <v>177</v>
      </c>
      <c r="B187" s="15">
        <v>529</v>
      </c>
      <c r="C187" s="15">
        <v>520</v>
      </c>
      <c r="D187" s="15">
        <v>526</v>
      </c>
      <c r="E187" s="16">
        <v>524</v>
      </c>
      <c r="F187" s="16">
        <v>515</v>
      </c>
      <c r="G187" s="16">
        <v>528</v>
      </c>
      <c r="H187" s="16">
        <v>521</v>
      </c>
      <c r="I187" s="16">
        <v>526</v>
      </c>
      <c r="J187" s="16">
        <v>515</v>
      </c>
      <c r="K187" s="19">
        <f t="shared" si="39"/>
        <v>509.85</v>
      </c>
      <c r="L187" s="16">
        <v>515</v>
      </c>
      <c r="M187" s="16">
        <v>521</v>
      </c>
      <c r="N187" s="16">
        <v>519</v>
      </c>
      <c r="O187" s="16">
        <v>515</v>
      </c>
      <c r="P187" s="16">
        <v>515</v>
      </c>
      <c r="Q187" s="16">
        <v>515</v>
      </c>
      <c r="R187" s="15">
        <v>515</v>
      </c>
      <c r="S187" s="15">
        <v>515</v>
      </c>
      <c r="T187" s="15">
        <v>517</v>
      </c>
      <c r="U187" s="15">
        <v>512</v>
      </c>
      <c r="V187" s="15">
        <v>516</v>
      </c>
      <c r="W187" s="15">
        <v>520</v>
      </c>
      <c r="X187" s="20">
        <f t="shared" si="40"/>
        <v>509.85</v>
      </c>
      <c r="Y187" s="20">
        <f t="shared" si="41"/>
        <v>515.79</v>
      </c>
      <c r="Z187" s="20">
        <f t="shared" si="42"/>
        <v>513.81</v>
      </c>
      <c r="AA187" s="20">
        <f t="shared" si="43"/>
        <v>509.85</v>
      </c>
      <c r="AB187" s="20">
        <f t="shared" si="44"/>
        <v>509.85</v>
      </c>
      <c r="AC187" s="20">
        <f t="shared" si="45"/>
        <v>509.85</v>
      </c>
      <c r="AD187" s="20">
        <f t="shared" si="46"/>
        <v>509.85</v>
      </c>
      <c r="AE187" s="20">
        <f t="shared" si="47"/>
        <v>509.85</v>
      </c>
      <c r="AF187" s="20">
        <f t="shared" si="48"/>
        <v>511.83</v>
      </c>
      <c r="AG187" s="20">
        <f t="shared" si="49"/>
        <v>506.88</v>
      </c>
      <c r="AH187" s="20">
        <f t="shared" si="50"/>
        <v>510.84</v>
      </c>
      <c r="AI187" s="20">
        <f t="shared" si="51"/>
        <v>514.8</v>
      </c>
    </row>
    <row r="188" spans="1:35">
      <c r="A188" s="1">
        <v>178</v>
      </c>
      <c r="B188" s="15">
        <v>516</v>
      </c>
      <c r="C188" s="15">
        <v>525</v>
      </c>
      <c r="D188" s="15">
        <v>517</v>
      </c>
      <c r="E188" s="16">
        <v>525</v>
      </c>
      <c r="F188" s="16">
        <v>523</v>
      </c>
      <c r="G188" s="16">
        <v>516</v>
      </c>
      <c r="H188" s="16">
        <v>516</v>
      </c>
      <c r="I188" s="16">
        <v>532</v>
      </c>
      <c r="J188" s="16">
        <v>525</v>
      </c>
      <c r="K188" s="19">
        <f t="shared" si="39"/>
        <v>519.75</v>
      </c>
      <c r="L188" s="16">
        <v>517</v>
      </c>
      <c r="M188" s="16">
        <v>515</v>
      </c>
      <c r="N188" s="16">
        <v>515</v>
      </c>
      <c r="O188" s="16">
        <v>517</v>
      </c>
      <c r="P188" s="16">
        <v>515</v>
      </c>
      <c r="Q188" s="16">
        <v>518</v>
      </c>
      <c r="R188" s="15">
        <v>518</v>
      </c>
      <c r="S188" s="15">
        <v>520</v>
      </c>
      <c r="T188" s="15">
        <v>522</v>
      </c>
      <c r="U188" s="15">
        <v>524</v>
      </c>
      <c r="V188" s="15">
        <v>523</v>
      </c>
      <c r="W188" s="15">
        <v>516</v>
      </c>
      <c r="X188" s="20">
        <f t="shared" si="40"/>
        <v>511.83</v>
      </c>
      <c r="Y188" s="20">
        <f t="shared" si="41"/>
        <v>509.85</v>
      </c>
      <c r="Z188" s="20">
        <f t="shared" si="42"/>
        <v>509.85</v>
      </c>
      <c r="AA188" s="20">
        <f t="shared" si="43"/>
        <v>511.83</v>
      </c>
      <c r="AB188" s="20">
        <f t="shared" si="44"/>
        <v>509.85</v>
      </c>
      <c r="AC188" s="20">
        <f t="shared" si="45"/>
        <v>512.82</v>
      </c>
      <c r="AD188" s="20">
        <f t="shared" si="46"/>
        <v>512.82</v>
      </c>
      <c r="AE188" s="20">
        <f t="shared" si="47"/>
        <v>514.8</v>
      </c>
      <c r="AF188" s="20">
        <f t="shared" si="48"/>
        <v>516.78</v>
      </c>
      <c r="AG188" s="20">
        <f t="shared" si="49"/>
        <v>518.76</v>
      </c>
      <c r="AH188" s="20">
        <f t="shared" si="50"/>
        <v>517.77</v>
      </c>
      <c r="AI188" s="20">
        <f t="shared" si="51"/>
        <v>510.84</v>
      </c>
    </row>
    <row r="189" spans="1:35">
      <c r="A189" s="1">
        <v>179</v>
      </c>
      <c r="B189" s="15">
        <v>518</v>
      </c>
      <c r="C189" s="15">
        <v>515</v>
      </c>
      <c r="D189" s="15">
        <v>515</v>
      </c>
      <c r="E189" s="16">
        <v>521</v>
      </c>
      <c r="F189" s="16">
        <v>524</v>
      </c>
      <c r="G189" s="16">
        <v>518</v>
      </c>
      <c r="H189" s="16">
        <v>523</v>
      </c>
      <c r="I189" s="16">
        <v>527</v>
      </c>
      <c r="J189" s="16">
        <v>517</v>
      </c>
      <c r="K189" s="19">
        <f t="shared" si="39"/>
        <v>511.83</v>
      </c>
      <c r="L189" s="16">
        <v>522</v>
      </c>
      <c r="M189" s="16">
        <v>514</v>
      </c>
      <c r="N189" s="16">
        <v>514</v>
      </c>
      <c r="O189" s="16">
        <v>515</v>
      </c>
      <c r="P189" s="16">
        <v>516</v>
      </c>
      <c r="Q189" s="16">
        <v>520</v>
      </c>
      <c r="R189" s="15">
        <v>520</v>
      </c>
      <c r="S189" s="15">
        <v>514</v>
      </c>
      <c r="T189" s="15">
        <v>513</v>
      </c>
      <c r="U189" s="15">
        <v>516</v>
      </c>
      <c r="V189" s="15">
        <v>521</v>
      </c>
      <c r="W189" s="15">
        <v>521</v>
      </c>
      <c r="X189" s="20">
        <f t="shared" si="40"/>
        <v>516.78</v>
      </c>
      <c r="Y189" s="20">
        <f t="shared" si="41"/>
        <v>508.86</v>
      </c>
      <c r="Z189" s="20">
        <f t="shared" si="42"/>
        <v>508.86</v>
      </c>
      <c r="AA189" s="20">
        <f t="shared" si="43"/>
        <v>509.85</v>
      </c>
      <c r="AB189" s="20">
        <f t="shared" si="44"/>
        <v>510.84</v>
      </c>
      <c r="AC189" s="20">
        <f t="shared" si="45"/>
        <v>514.8</v>
      </c>
      <c r="AD189" s="20">
        <f t="shared" si="46"/>
        <v>514.8</v>
      </c>
      <c r="AE189" s="20">
        <f t="shared" si="47"/>
        <v>508.86</v>
      </c>
      <c r="AF189" s="20">
        <f t="shared" si="48"/>
        <v>507.87</v>
      </c>
      <c r="AG189" s="20">
        <f t="shared" si="49"/>
        <v>510.84</v>
      </c>
      <c r="AH189" s="20">
        <f t="shared" si="50"/>
        <v>515.79</v>
      </c>
      <c r="AI189" s="20">
        <f t="shared" si="51"/>
        <v>515.79</v>
      </c>
    </row>
    <row r="190" spans="1:35">
      <c r="A190" s="1">
        <v>180</v>
      </c>
      <c r="B190" s="15">
        <v>515</v>
      </c>
      <c r="C190" s="15">
        <v>523</v>
      </c>
      <c r="D190" s="15">
        <v>513</v>
      </c>
      <c r="E190" s="16">
        <v>516</v>
      </c>
      <c r="F190" s="16">
        <v>526</v>
      </c>
      <c r="G190" s="16">
        <v>517</v>
      </c>
      <c r="H190" s="16">
        <v>517</v>
      </c>
      <c r="I190" s="16">
        <v>515</v>
      </c>
      <c r="J190" s="16">
        <v>524</v>
      </c>
      <c r="K190" s="19">
        <f t="shared" si="39"/>
        <v>518.76</v>
      </c>
      <c r="L190" s="16">
        <v>515</v>
      </c>
      <c r="M190" s="16">
        <v>479</v>
      </c>
      <c r="N190" s="16">
        <v>515</v>
      </c>
      <c r="O190" s="16">
        <v>515</v>
      </c>
      <c r="P190" s="16">
        <v>513</v>
      </c>
      <c r="Q190" s="16">
        <v>518</v>
      </c>
      <c r="R190" s="15">
        <v>518</v>
      </c>
      <c r="S190" s="15">
        <v>518</v>
      </c>
      <c r="T190" s="15">
        <v>528</v>
      </c>
      <c r="U190" s="15">
        <v>518</v>
      </c>
      <c r="V190" s="15">
        <v>516</v>
      </c>
      <c r="W190" s="15">
        <v>518</v>
      </c>
      <c r="X190" s="20">
        <f t="shared" si="40"/>
        <v>509.85</v>
      </c>
      <c r="Y190" s="20">
        <f t="shared" si="41"/>
        <v>474.21</v>
      </c>
      <c r="Z190" s="20">
        <f t="shared" si="42"/>
        <v>509.85</v>
      </c>
      <c r="AA190" s="20">
        <f t="shared" si="43"/>
        <v>509.85</v>
      </c>
      <c r="AB190" s="20">
        <f t="shared" si="44"/>
        <v>507.87</v>
      </c>
      <c r="AC190" s="20">
        <f t="shared" si="45"/>
        <v>512.82</v>
      </c>
      <c r="AD190" s="20">
        <f t="shared" si="46"/>
        <v>512.82</v>
      </c>
      <c r="AE190" s="20">
        <f t="shared" si="47"/>
        <v>512.82</v>
      </c>
      <c r="AF190" s="20">
        <f t="shared" si="48"/>
        <v>522.72</v>
      </c>
      <c r="AG190" s="20">
        <f t="shared" si="49"/>
        <v>512.82</v>
      </c>
      <c r="AH190" s="20">
        <f t="shared" si="50"/>
        <v>510.84</v>
      </c>
      <c r="AI190" s="20">
        <f t="shared" si="51"/>
        <v>512.82</v>
      </c>
    </row>
    <row r="191" spans="1:35">
      <c r="A191" s="1">
        <v>181</v>
      </c>
      <c r="B191" s="15">
        <v>521</v>
      </c>
      <c r="C191" s="15">
        <v>527</v>
      </c>
      <c r="D191" s="15">
        <v>526</v>
      </c>
      <c r="E191" s="16">
        <v>514</v>
      </c>
      <c r="F191" s="16">
        <v>516</v>
      </c>
      <c r="G191" s="16">
        <v>515</v>
      </c>
      <c r="H191" s="16">
        <v>531</v>
      </c>
      <c r="I191" s="16">
        <v>522</v>
      </c>
      <c r="J191" s="16">
        <v>526</v>
      </c>
      <c r="K191" s="19">
        <f t="shared" si="39"/>
        <v>520.74</v>
      </c>
      <c r="L191" s="16">
        <v>513</v>
      </c>
      <c r="M191" s="16">
        <v>520</v>
      </c>
      <c r="N191" s="16">
        <v>517</v>
      </c>
      <c r="O191" s="16">
        <v>519</v>
      </c>
      <c r="P191" s="16">
        <v>514</v>
      </c>
      <c r="Q191" s="16">
        <v>518</v>
      </c>
      <c r="R191" s="15">
        <v>518</v>
      </c>
      <c r="S191" s="15">
        <v>517</v>
      </c>
      <c r="T191" s="15">
        <v>528</v>
      </c>
      <c r="U191" s="15">
        <v>517</v>
      </c>
      <c r="V191" s="15">
        <v>522</v>
      </c>
      <c r="W191" s="15">
        <v>525</v>
      </c>
      <c r="X191" s="20">
        <f t="shared" si="40"/>
        <v>507.87</v>
      </c>
      <c r="Y191" s="20">
        <f t="shared" si="41"/>
        <v>514.8</v>
      </c>
      <c r="Z191" s="20">
        <f t="shared" si="42"/>
        <v>511.83</v>
      </c>
      <c r="AA191" s="20">
        <f t="shared" si="43"/>
        <v>513.81</v>
      </c>
      <c r="AB191" s="20">
        <f t="shared" si="44"/>
        <v>508.86</v>
      </c>
      <c r="AC191" s="20">
        <f t="shared" si="45"/>
        <v>512.82</v>
      </c>
      <c r="AD191" s="20">
        <f t="shared" si="46"/>
        <v>512.82</v>
      </c>
      <c r="AE191" s="20">
        <f t="shared" si="47"/>
        <v>511.83</v>
      </c>
      <c r="AF191" s="20">
        <f t="shared" si="48"/>
        <v>522.72</v>
      </c>
      <c r="AG191" s="20">
        <f t="shared" si="49"/>
        <v>511.83</v>
      </c>
      <c r="AH191" s="20">
        <f t="shared" si="50"/>
        <v>516.78</v>
      </c>
      <c r="AI191" s="20">
        <f t="shared" si="51"/>
        <v>519.75</v>
      </c>
    </row>
    <row r="192" spans="1:35">
      <c r="A192" s="1">
        <v>182</v>
      </c>
      <c r="B192" s="15">
        <v>516</v>
      </c>
      <c r="C192" s="15">
        <v>515</v>
      </c>
      <c r="D192" s="15">
        <v>516</v>
      </c>
      <c r="E192" s="16">
        <v>520</v>
      </c>
      <c r="F192" s="16">
        <v>520</v>
      </c>
      <c r="G192" s="16">
        <v>518</v>
      </c>
      <c r="H192" s="16">
        <v>529</v>
      </c>
      <c r="I192" s="16">
        <v>529</v>
      </c>
      <c r="J192" s="16">
        <v>519</v>
      </c>
      <c r="K192" s="19">
        <f t="shared" si="39"/>
        <v>513.81</v>
      </c>
      <c r="L192" s="16">
        <v>521</v>
      </c>
      <c r="M192" s="16">
        <v>517</v>
      </c>
      <c r="N192" s="16">
        <v>517</v>
      </c>
      <c r="O192" s="16">
        <v>519</v>
      </c>
      <c r="P192" s="16">
        <v>515</v>
      </c>
      <c r="Q192" s="16">
        <v>517</v>
      </c>
      <c r="R192" s="15">
        <v>514</v>
      </c>
      <c r="S192" s="15">
        <v>519</v>
      </c>
      <c r="T192" s="15">
        <v>517</v>
      </c>
      <c r="U192" s="15">
        <v>522</v>
      </c>
      <c r="V192" s="15">
        <v>518</v>
      </c>
      <c r="W192" s="15">
        <v>522</v>
      </c>
      <c r="X192" s="20">
        <f t="shared" si="40"/>
        <v>515.79</v>
      </c>
      <c r="Y192" s="20">
        <f t="shared" si="41"/>
        <v>511.83</v>
      </c>
      <c r="Z192" s="20">
        <f t="shared" si="42"/>
        <v>511.83</v>
      </c>
      <c r="AA192" s="20">
        <f t="shared" si="43"/>
        <v>513.81</v>
      </c>
      <c r="AB192" s="20">
        <f t="shared" si="44"/>
        <v>509.85</v>
      </c>
      <c r="AC192" s="20">
        <f t="shared" si="45"/>
        <v>511.83</v>
      </c>
      <c r="AD192" s="20">
        <f t="shared" si="46"/>
        <v>508.86</v>
      </c>
      <c r="AE192" s="20">
        <f t="shared" si="47"/>
        <v>513.81</v>
      </c>
      <c r="AF192" s="20">
        <f t="shared" si="48"/>
        <v>511.83</v>
      </c>
      <c r="AG192" s="20">
        <f t="shared" si="49"/>
        <v>516.78</v>
      </c>
      <c r="AH192" s="20">
        <f t="shared" si="50"/>
        <v>512.82</v>
      </c>
      <c r="AI192" s="20">
        <f t="shared" si="51"/>
        <v>516.78</v>
      </c>
    </row>
    <row r="193" spans="1:35">
      <c r="A193" s="1">
        <v>183</v>
      </c>
      <c r="B193" s="15">
        <v>523</v>
      </c>
      <c r="C193" s="15">
        <v>520</v>
      </c>
      <c r="D193" s="15">
        <v>524</v>
      </c>
      <c r="E193" s="16">
        <v>519</v>
      </c>
      <c r="F193" s="16">
        <v>519</v>
      </c>
      <c r="G193" s="16">
        <v>517</v>
      </c>
      <c r="H193" s="16">
        <v>516</v>
      </c>
      <c r="I193" s="16">
        <v>516</v>
      </c>
      <c r="J193" s="16">
        <v>523</v>
      </c>
      <c r="K193" s="19">
        <f t="shared" si="39"/>
        <v>517.77</v>
      </c>
      <c r="L193" s="16">
        <v>518</v>
      </c>
      <c r="M193" s="16">
        <v>515</v>
      </c>
      <c r="N193" s="16">
        <v>518</v>
      </c>
      <c r="O193" s="16">
        <v>514</v>
      </c>
      <c r="P193" s="16">
        <v>516</v>
      </c>
      <c r="Q193" s="16">
        <v>528</v>
      </c>
      <c r="R193" s="15">
        <v>518</v>
      </c>
      <c r="S193" s="15">
        <v>523</v>
      </c>
      <c r="T193" s="15">
        <v>518</v>
      </c>
      <c r="U193" s="15">
        <v>524</v>
      </c>
      <c r="V193" s="15">
        <v>531</v>
      </c>
      <c r="W193" s="15">
        <v>520</v>
      </c>
      <c r="X193" s="20">
        <f t="shared" si="40"/>
        <v>512.82</v>
      </c>
      <c r="Y193" s="20">
        <f t="shared" si="41"/>
        <v>509.85</v>
      </c>
      <c r="Z193" s="20">
        <f t="shared" si="42"/>
        <v>512.82</v>
      </c>
      <c r="AA193" s="20">
        <f t="shared" si="43"/>
        <v>508.86</v>
      </c>
      <c r="AB193" s="20">
        <f t="shared" si="44"/>
        <v>510.84</v>
      </c>
      <c r="AC193" s="20">
        <f t="shared" si="45"/>
        <v>522.72</v>
      </c>
      <c r="AD193" s="20">
        <f t="shared" si="46"/>
        <v>512.82</v>
      </c>
      <c r="AE193" s="20">
        <f t="shared" si="47"/>
        <v>517.77</v>
      </c>
      <c r="AF193" s="20">
        <f t="shared" si="48"/>
        <v>512.82</v>
      </c>
      <c r="AG193" s="20">
        <f t="shared" si="49"/>
        <v>518.76</v>
      </c>
      <c r="AH193" s="20">
        <f t="shared" si="50"/>
        <v>525.69</v>
      </c>
      <c r="AI193" s="20">
        <f t="shared" si="51"/>
        <v>514.8</v>
      </c>
    </row>
    <row r="194" spans="1:35">
      <c r="A194" s="1">
        <v>184</v>
      </c>
      <c r="B194" s="15">
        <v>517</v>
      </c>
      <c r="C194" s="15">
        <v>519</v>
      </c>
      <c r="D194" s="15">
        <v>527</v>
      </c>
      <c r="E194" s="16">
        <v>515</v>
      </c>
      <c r="F194" s="16">
        <v>523</v>
      </c>
      <c r="G194" s="16">
        <v>520</v>
      </c>
      <c r="H194" s="16">
        <v>517</v>
      </c>
      <c r="I194" s="16">
        <v>526</v>
      </c>
      <c r="J194" s="16">
        <v>526</v>
      </c>
      <c r="K194" s="19">
        <f t="shared" si="39"/>
        <v>520.74</v>
      </c>
      <c r="L194" s="16">
        <v>516</v>
      </c>
      <c r="M194" s="16">
        <v>515</v>
      </c>
      <c r="N194" s="16">
        <v>515</v>
      </c>
      <c r="O194" s="16">
        <v>515</v>
      </c>
      <c r="P194" s="16">
        <v>516</v>
      </c>
      <c r="Q194" s="16">
        <v>517</v>
      </c>
      <c r="R194" s="15">
        <v>517</v>
      </c>
      <c r="S194" s="15">
        <v>523</v>
      </c>
      <c r="T194" s="15">
        <v>522</v>
      </c>
      <c r="U194" s="15">
        <v>521</v>
      </c>
      <c r="V194" s="15">
        <v>528</v>
      </c>
      <c r="W194" s="15">
        <v>518</v>
      </c>
      <c r="X194" s="20">
        <f t="shared" si="40"/>
        <v>510.84</v>
      </c>
      <c r="Y194" s="20">
        <f t="shared" si="41"/>
        <v>509.85</v>
      </c>
      <c r="Z194" s="20">
        <f t="shared" si="42"/>
        <v>509.85</v>
      </c>
      <c r="AA194" s="20">
        <f t="shared" si="43"/>
        <v>509.85</v>
      </c>
      <c r="AB194" s="20">
        <f t="shared" si="44"/>
        <v>510.84</v>
      </c>
      <c r="AC194" s="20">
        <f t="shared" si="45"/>
        <v>511.83</v>
      </c>
      <c r="AD194" s="20">
        <f t="shared" si="46"/>
        <v>511.83</v>
      </c>
      <c r="AE194" s="20">
        <f t="shared" si="47"/>
        <v>517.77</v>
      </c>
      <c r="AF194" s="20">
        <f t="shared" si="48"/>
        <v>516.78</v>
      </c>
      <c r="AG194" s="20">
        <f t="shared" si="49"/>
        <v>515.79</v>
      </c>
      <c r="AH194" s="20">
        <f t="shared" si="50"/>
        <v>522.72</v>
      </c>
      <c r="AI194" s="20">
        <f t="shared" si="51"/>
        <v>512.82</v>
      </c>
    </row>
    <row r="195" spans="1:35">
      <c r="A195" s="1">
        <v>185</v>
      </c>
      <c r="B195" s="15">
        <v>525</v>
      </c>
      <c r="C195" s="15">
        <v>517</v>
      </c>
      <c r="D195" s="15">
        <v>517</v>
      </c>
      <c r="E195" s="16">
        <v>520</v>
      </c>
      <c r="F195" s="16">
        <v>525</v>
      </c>
      <c r="G195" s="16">
        <v>523</v>
      </c>
      <c r="H195" s="16">
        <v>523</v>
      </c>
      <c r="I195" s="16">
        <v>523</v>
      </c>
      <c r="J195" s="16">
        <v>523</v>
      </c>
      <c r="K195" s="19">
        <f t="shared" si="39"/>
        <v>517.77</v>
      </c>
      <c r="L195" s="16">
        <v>515</v>
      </c>
      <c r="M195" s="16">
        <v>514</v>
      </c>
      <c r="N195" s="16">
        <v>516</v>
      </c>
      <c r="O195" s="16">
        <v>520</v>
      </c>
      <c r="P195" s="16">
        <v>517</v>
      </c>
      <c r="Q195" s="16">
        <v>519</v>
      </c>
      <c r="R195" s="15">
        <v>519</v>
      </c>
      <c r="S195" s="15">
        <v>521</v>
      </c>
      <c r="T195" s="15">
        <v>516</v>
      </c>
      <c r="U195" s="15">
        <v>523</v>
      </c>
      <c r="V195" s="15">
        <v>516</v>
      </c>
      <c r="W195" s="15">
        <v>524</v>
      </c>
      <c r="X195" s="20">
        <f t="shared" si="40"/>
        <v>509.85</v>
      </c>
      <c r="Y195" s="20">
        <f t="shared" si="41"/>
        <v>508.86</v>
      </c>
      <c r="Z195" s="20">
        <f t="shared" si="42"/>
        <v>510.84</v>
      </c>
      <c r="AA195" s="20">
        <f t="shared" si="43"/>
        <v>514.8</v>
      </c>
      <c r="AB195" s="20">
        <f t="shared" si="44"/>
        <v>511.83</v>
      </c>
      <c r="AC195" s="20">
        <f t="shared" si="45"/>
        <v>513.81</v>
      </c>
      <c r="AD195" s="20">
        <f t="shared" si="46"/>
        <v>513.81</v>
      </c>
      <c r="AE195" s="20">
        <f t="shared" si="47"/>
        <v>515.79</v>
      </c>
      <c r="AF195" s="20">
        <f t="shared" si="48"/>
        <v>510.84</v>
      </c>
      <c r="AG195" s="20">
        <f t="shared" si="49"/>
        <v>517.77</v>
      </c>
      <c r="AH195" s="20">
        <f t="shared" si="50"/>
        <v>510.84</v>
      </c>
      <c r="AI195" s="20">
        <f t="shared" si="51"/>
        <v>518.76</v>
      </c>
    </row>
    <row r="196" spans="1:35">
      <c r="A196" s="1">
        <v>186</v>
      </c>
      <c r="B196" s="15">
        <v>529</v>
      </c>
      <c r="C196" s="15">
        <v>514</v>
      </c>
      <c r="D196" s="15">
        <v>528</v>
      </c>
      <c r="E196" s="16">
        <v>514</v>
      </c>
      <c r="F196" s="16">
        <v>516</v>
      </c>
      <c r="G196" s="16">
        <v>527</v>
      </c>
      <c r="H196" s="16">
        <v>515</v>
      </c>
      <c r="I196" s="16">
        <v>524</v>
      </c>
      <c r="J196" s="16">
        <v>518</v>
      </c>
      <c r="K196" s="19">
        <f t="shared" si="39"/>
        <v>512.82</v>
      </c>
      <c r="L196" s="16">
        <v>517</v>
      </c>
      <c r="M196" s="16">
        <v>515</v>
      </c>
      <c r="N196" s="16">
        <v>514</v>
      </c>
      <c r="O196" s="16">
        <v>521</v>
      </c>
      <c r="P196" s="16">
        <v>515</v>
      </c>
      <c r="Q196" s="16">
        <v>523</v>
      </c>
      <c r="R196" s="15">
        <v>523</v>
      </c>
      <c r="S196" s="15">
        <v>516</v>
      </c>
      <c r="T196" s="15">
        <v>522</v>
      </c>
      <c r="U196" s="15">
        <v>525</v>
      </c>
      <c r="V196" s="15">
        <v>518</v>
      </c>
      <c r="W196" s="15">
        <v>516</v>
      </c>
      <c r="X196" s="20">
        <f t="shared" si="40"/>
        <v>511.83</v>
      </c>
      <c r="Y196" s="20">
        <f t="shared" si="41"/>
        <v>509.85</v>
      </c>
      <c r="Z196" s="20">
        <f t="shared" si="42"/>
        <v>508.86</v>
      </c>
      <c r="AA196" s="20">
        <f t="shared" si="43"/>
        <v>515.79</v>
      </c>
      <c r="AB196" s="20">
        <f t="shared" si="44"/>
        <v>509.85</v>
      </c>
      <c r="AC196" s="20">
        <f t="shared" si="45"/>
        <v>517.77</v>
      </c>
      <c r="AD196" s="20">
        <f t="shared" si="46"/>
        <v>517.77</v>
      </c>
      <c r="AE196" s="20">
        <f t="shared" si="47"/>
        <v>510.84</v>
      </c>
      <c r="AF196" s="20">
        <f t="shared" si="48"/>
        <v>516.78</v>
      </c>
      <c r="AG196" s="20">
        <f t="shared" si="49"/>
        <v>519.75</v>
      </c>
      <c r="AH196" s="20">
        <f t="shared" si="50"/>
        <v>512.82</v>
      </c>
      <c r="AI196" s="20">
        <f t="shared" si="51"/>
        <v>510.84</v>
      </c>
    </row>
    <row r="197" spans="1:35">
      <c r="A197" s="1">
        <v>187</v>
      </c>
      <c r="B197" s="15">
        <v>516</v>
      </c>
      <c r="C197" s="15">
        <v>527</v>
      </c>
      <c r="D197" s="15">
        <v>524</v>
      </c>
      <c r="E197" s="16">
        <v>518</v>
      </c>
      <c r="F197" s="16">
        <v>517</v>
      </c>
      <c r="G197" s="16">
        <v>518</v>
      </c>
      <c r="H197" s="16">
        <v>528</v>
      </c>
      <c r="I197" s="16">
        <v>523</v>
      </c>
      <c r="J197" s="16">
        <v>529</v>
      </c>
      <c r="K197" s="19">
        <f t="shared" si="39"/>
        <v>523.71</v>
      </c>
      <c r="L197" s="16">
        <v>520</v>
      </c>
      <c r="M197" s="16">
        <v>518</v>
      </c>
      <c r="N197" s="16">
        <v>518</v>
      </c>
      <c r="O197" s="16">
        <v>518</v>
      </c>
      <c r="P197" s="16">
        <v>514</v>
      </c>
      <c r="Q197" s="16">
        <v>523</v>
      </c>
      <c r="R197" s="15">
        <v>523</v>
      </c>
      <c r="S197" s="15">
        <v>523</v>
      </c>
      <c r="T197" s="15">
        <v>519</v>
      </c>
      <c r="U197" s="15">
        <v>522</v>
      </c>
      <c r="V197" s="15">
        <v>525</v>
      </c>
      <c r="W197" s="15">
        <v>518</v>
      </c>
      <c r="X197" s="20">
        <f t="shared" si="40"/>
        <v>514.8</v>
      </c>
      <c r="Y197" s="20">
        <f t="shared" si="41"/>
        <v>512.82</v>
      </c>
      <c r="Z197" s="20">
        <f t="shared" si="42"/>
        <v>512.82</v>
      </c>
      <c r="AA197" s="20">
        <f t="shared" si="43"/>
        <v>512.82</v>
      </c>
      <c r="AB197" s="20">
        <f t="shared" si="44"/>
        <v>508.86</v>
      </c>
      <c r="AC197" s="20">
        <f t="shared" si="45"/>
        <v>517.77</v>
      </c>
      <c r="AD197" s="20">
        <f t="shared" si="46"/>
        <v>517.77</v>
      </c>
      <c r="AE197" s="20">
        <f t="shared" si="47"/>
        <v>517.77</v>
      </c>
      <c r="AF197" s="20">
        <f t="shared" si="48"/>
        <v>513.81</v>
      </c>
      <c r="AG197" s="20">
        <f t="shared" si="49"/>
        <v>516.78</v>
      </c>
      <c r="AH197" s="20">
        <f t="shared" si="50"/>
        <v>519.75</v>
      </c>
      <c r="AI197" s="20">
        <f t="shared" si="51"/>
        <v>512.82</v>
      </c>
    </row>
    <row r="198" spans="1:35">
      <c r="A198" s="1">
        <v>188</v>
      </c>
      <c r="B198" s="15">
        <v>517</v>
      </c>
      <c r="C198" s="15">
        <v>518</v>
      </c>
      <c r="D198" s="15">
        <v>525</v>
      </c>
      <c r="E198" s="16">
        <v>530</v>
      </c>
      <c r="F198" s="16">
        <v>523</v>
      </c>
      <c r="G198" s="16">
        <v>525</v>
      </c>
      <c r="H198" s="16">
        <v>523</v>
      </c>
      <c r="I198" s="16">
        <v>517</v>
      </c>
      <c r="J198" s="16">
        <v>516</v>
      </c>
      <c r="K198" s="19">
        <f t="shared" si="39"/>
        <v>510.84</v>
      </c>
      <c r="L198" s="16">
        <v>514</v>
      </c>
      <c r="M198" s="16">
        <v>520</v>
      </c>
      <c r="N198" s="16">
        <v>514</v>
      </c>
      <c r="O198" s="16">
        <v>514</v>
      </c>
      <c r="P198" s="16">
        <v>517</v>
      </c>
      <c r="Q198" s="16">
        <v>521</v>
      </c>
      <c r="R198" s="15">
        <v>521</v>
      </c>
      <c r="S198" s="15">
        <v>517</v>
      </c>
      <c r="T198" s="15">
        <v>521</v>
      </c>
      <c r="U198" s="15">
        <v>519</v>
      </c>
      <c r="V198" s="15">
        <v>518</v>
      </c>
      <c r="W198" s="15">
        <v>515</v>
      </c>
      <c r="X198" s="20">
        <f t="shared" si="40"/>
        <v>508.86</v>
      </c>
      <c r="Y198" s="20">
        <f t="shared" si="41"/>
        <v>514.8</v>
      </c>
      <c r="Z198" s="20">
        <f t="shared" si="42"/>
        <v>508.86</v>
      </c>
      <c r="AA198" s="20">
        <f t="shared" si="43"/>
        <v>508.86</v>
      </c>
      <c r="AB198" s="20">
        <f t="shared" si="44"/>
        <v>511.83</v>
      </c>
      <c r="AC198" s="20">
        <f t="shared" si="45"/>
        <v>515.79</v>
      </c>
      <c r="AD198" s="20">
        <f t="shared" si="46"/>
        <v>515.79</v>
      </c>
      <c r="AE198" s="20">
        <f t="shared" si="47"/>
        <v>511.83</v>
      </c>
      <c r="AF198" s="20">
        <f t="shared" si="48"/>
        <v>515.79</v>
      </c>
      <c r="AG198" s="20">
        <f t="shared" si="49"/>
        <v>513.81</v>
      </c>
      <c r="AH198" s="20">
        <f t="shared" si="50"/>
        <v>512.82</v>
      </c>
      <c r="AI198" s="20">
        <f t="shared" si="51"/>
        <v>509.85</v>
      </c>
    </row>
    <row r="199" spans="1:35">
      <c r="A199" s="1">
        <v>189</v>
      </c>
      <c r="B199" s="15">
        <v>526</v>
      </c>
      <c r="C199" s="15">
        <v>525</v>
      </c>
      <c r="D199" s="15">
        <v>518</v>
      </c>
      <c r="E199" s="16">
        <v>524</v>
      </c>
      <c r="F199" s="16">
        <v>515</v>
      </c>
      <c r="G199" s="16">
        <v>522</v>
      </c>
      <c r="H199" s="16">
        <v>514</v>
      </c>
      <c r="I199" s="16">
        <v>524</v>
      </c>
      <c r="J199" s="16">
        <v>518</v>
      </c>
      <c r="K199" s="19">
        <f t="shared" si="39"/>
        <v>512.82</v>
      </c>
      <c r="L199" s="16">
        <v>515</v>
      </c>
      <c r="M199" s="16">
        <v>515</v>
      </c>
      <c r="N199" s="16">
        <v>517</v>
      </c>
      <c r="O199" s="16">
        <v>517</v>
      </c>
      <c r="P199" s="16">
        <v>517</v>
      </c>
      <c r="Q199" s="16">
        <v>529</v>
      </c>
      <c r="R199" s="15">
        <v>516</v>
      </c>
      <c r="S199" s="15">
        <v>531</v>
      </c>
      <c r="T199" s="15">
        <v>520</v>
      </c>
      <c r="U199" s="15">
        <v>528</v>
      </c>
      <c r="V199" s="15">
        <v>522</v>
      </c>
      <c r="W199" s="15">
        <v>516</v>
      </c>
      <c r="X199" s="20">
        <f t="shared" si="40"/>
        <v>509.85</v>
      </c>
      <c r="Y199" s="20">
        <f t="shared" si="41"/>
        <v>509.85</v>
      </c>
      <c r="Z199" s="20">
        <f t="shared" si="42"/>
        <v>511.83</v>
      </c>
      <c r="AA199" s="20">
        <f t="shared" si="43"/>
        <v>511.83</v>
      </c>
      <c r="AB199" s="20">
        <f t="shared" si="44"/>
        <v>511.83</v>
      </c>
      <c r="AC199" s="20">
        <f t="shared" si="45"/>
        <v>523.71</v>
      </c>
      <c r="AD199" s="20">
        <f t="shared" si="46"/>
        <v>510.84</v>
      </c>
      <c r="AE199" s="20">
        <f t="shared" si="47"/>
        <v>525.69</v>
      </c>
      <c r="AF199" s="20">
        <f t="shared" si="48"/>
        <v>514.8</v>
      </c>
      <c r="AG199" s="20">
        <f t="shared" si="49"/>
        <v>522.72</v>
      </c>
      <c r="AH199" s="20">
        <f t="shared" si="50"/>
        <v>516.78</v>
      </c>
      <c r="AI199" s="20">
        <f t="shared" si="51"/>
        <v>510.84</v>
      </c>
    </row>
    <row r="200" spans="1:35">
      <c r="A200" s="1">
        <v>190</v>
      </c>
      <c r="B200" s="15">
        <v>519</v>
      </c>
      <c r="C200" s="15">
        <v>521</v>
      </c>
      <c r="D200" s="15">
        <v>528</v>
      </c>
      <c r="E200" s="16">
        <v>521</v>
      </c>
      <c r="F200" s="16">
        <v>527</v>
      </c>
      <c r="G200" s="16">
        <v>515</v>
      </c>
      <c r="H200" s="16">
        <v>521</v>
      </c>
      <c r="I200" s="16">
        <v>523</v>
      </c>
      <c r="J200" s="16">
        <v>517</v>
      </c>
      <c r="K200" s="19">
        <f t="shared" si="39"/>
        <v>511.83</v>
      </c>
      <c r="L200" s="16">
        <v>515</v>
      </c>
      <c r="M200" s="16">
        <v>516</v>
      </c>
      <c r="N200" s="16">
        <v>517</v>
      </c>
      <c r="O200" s="16">
        <v>520</v>
      </c>
      <c r="P200" s="16">
        <v>514</v>
      </c>
      <c r="Q200" s="16">
        <v>523</v>
      </c>
      <c r="R200" s="15">
        <v>523</v>
      </c>
      <c r="S200" s="15">
        <v>529</v>
      </c>
      <c r="T200" s="15">
        <v>516</v>
      </c>
      <c r="U200" s="15">
        <v>521</v>
      </c>
      <c r="V200" s="15">
        <v>525</v>
      </c>
      <c r="W200" s="15">
        <v>521</v>
      </c>
      <c r="X200" s="20">
        <f t="shared" si="40"/>
        <v>509.85</v>
      </c>
      <c r="Y200" s="20">
        <f t="shared" si="41"/>
        <v>510.84</v>
      </c>
      <c r="Z200" s="20">
        <f t="shared" si="42"/>
        <v>511.83</v>
      </c>
      <c r="AA200" s="20">
        <f t="shared" si="43"/>
        <v>514.8</v>
      </c>
      <c r="AB200" s="20">
        <f t="shared" si="44"/>
        <v>508.86</v>
      </c>
      <c r="AC200" s="20">
        <f t="shared" si="45"/>
        <v>517.77</v>
      </c>
      <c r="AD200" s="20">
        <f t="shared" si="46"/>
        <v>517.77</v>
      </c>
      <c r="AE200" s="20">
        <f t="shared" si="47"/>
        <v>523.71</v>
      </c>
      <c r="AF200" s="20">
        <f t="shared" si="48"/>
        <v>510.84</v>
      </c>
      <c r="AG200" s="20">
        <f t="shared" si="49"/>
        <v>515.79</v>
      </c>
      <c r="AH200" s="20">
        <f t="shared" si="50"/>
        <v>519.75</v>
      </c>
      <c r="AI200" s="20">
        <f t="shared" si="51"/>
        <v>515.79</v>
      </c>
    </row>
    <row r="201" spans="1:35">
      <c r="A201" s="1">
        <v>191</v>
      </c>
      <c r="B201" s="15">
        <v>523</v>
      </c>
      <c r="C201" s="15">
        <v>516</v>
      </c>
      <c r="D201" s="15">
        <v>523</v>
      </c>
      <c r="E201" s="16">
        <v>518</v>
      </c>
      <c r="F201" s="16">
        <v>523</v>
      </c>
      <c r="G201" s="16">
        <v>516</v>
      </c>
      <c r="H201" s="16">
        <v>515</v>
      </c>
      <c r="I201" s="16">
        <v>515</v>
      </c>
      <c r="J201" s="16">
        <v>523</v>
      </c>
      <c r="K201" s="19">
        <f t="shared" si="39"/>
        <v>517.77</v>
      </c>
      <c r="L201" s="16">
        <v>518</v>
      </c>
      <c r="M201" s="16">
        <v>514</v>
      </c>
      <c r="N201" s="16">
        <v>520</v>
      </c>
      <c r="O201" s="16">
        <v>515</v>
      </c>
      <c r="P201" s="16">
        <v>514</v>
      </c>
      <c r="Q201" s="16">
        <v>517</v>
      </c>
      <c r="R201" s="15">
        <v>517</v>
      </c>
      <c r="S201" s="15">
        <v>516</v>
      </c>
      <c r="T201" s="15">
        <v>515</v>
      </c>
      <c r="U201" s="15">
        <v>520</v>
      </c>
      <c r="V201" s="15">
        <v>522</v>
      </c>
      <c r="W201" s="15">
        <v>515</v>
      </c>
      <c r="X201" s="20">
        <f t="shared" si="40"/>
        <v>512.82</v>
      </c>
      <c r="Y201" s="20">
        <f t="shared" si="41"/>
        <v>508.86</v>
      </c>
      <c r="Z201" s="20">
        <f t="shared" si="42"/>
        <v>514.8</v>
      </c>
      <c r="AA201" s="20">
        <f t="shared" si="43"/>
        <v>509.85</v>
      </c>
      <c r="AB201" s="20">
        <f t="shared" si="44"/>
        <v>508.86</v>
      </c>
      <c r="AC201" s="20">
        <f t="shared" si="45"/>
        <v>511.83</v>
      </c>
      <c r="AD201" s="20">
        <f t="shared" si="46"/>
        <v>511.83</v>
      </c>
      <c r="AE201" s="20">
        <f t="shared" si="47"/>
        <v>510.84</v>
      </c>
      <c r="AF201" s="20">
        <f t="shared" si="48"/>
        <v>509.85</v>
      </c>
      <c r="AG201" s="20">
        <f t="shared" si="49"/>
        <v>514.8</v>
      </c>
      <c r="AH201" s="20">
        <f t="shared" si="50"/>
        <v>516.78</v>
      </c>
      <c r="AI201" s="20">
        <f t="shared" si="51"/>
        <v>509.85</v>
      </c>
    </row>
    <row r="202" spans="1:35">
      <c r="A202" s="1">
        <v>192</v>
      </c>
      <c r="B202" s="15">
        <v>526</v>
      </c>
      <c r="C202" s="15">
        <v>515</v>
      </c>
      <c r="D202" s="15">
        <v>521</v>
      </c>
      <c r="E202" s="16">
        <v>525</v>
      </c>
      <c r="F202" s="16">
        <v>515</v>
      </c>
      <c r="G202" s="16">
        <v>523</v>
      </c>
      <c r="H202" s="16">
        <v>532</v>
      </c>
      <c r="I202" s="16">
        <v>522</v>
      </c>
      <c r="J202" s="16">
        <v>516</v>
      </c>
      <c r="K202" s="19">
        <f t="shared" si="39"/>
        <v>510.84</v>
      </c>
      <c r="L202" s="16">
        <v>517</v>
      </c>
      <c r="M202" s="16">
        <v>515</v>
      </c>
      <c r="N202" s="16">
        <v>516</v>
      </c>
      <c r="O202" s="16">
        <v>517</v>
      </c>
      <c r="P202" s="16">
        <v>516</v>
      </c>
      <c r="Q202" s="16">
        <v>516</v>
      </c>
      <c r="R202" s="15">
        <v>531</v>
      </c>
      <c r="S202" s="15">
        <v>517</v>
      </c>
      <c r="T202" s="15">
        <v>517</v>
      </c>
      <c r="U202" s="15">
        <v>516</v>
      </c>
      <c r="V202" s="15">
        <v>518</v>
      </c>
      <c r="W202" s="15">
        <v>516</v>
      </c>
      <c r="X202" s="20">
        <f t="shared" si="40"/>
        <v>511.83</v>
      </c>
      <c r="Y202" s="20">
        <f t="shared" si="41"/>
        <v>509.85</v>
      </c>
      <c r="Z202" s="20">
        <f t="shared" si="42"/>
        <v>510.84</v>
      </c>
      <c r="AA202" s="20">
        <f t="shared" si="43"/>
        <v>511.83</v>
      </c>
      <c r="AB202" s="20">
        <f t="shared" si="44"/>
        <v>510.84</v>
      </c>
      <c r="AC202" s="20">
        <f t="shared" si="45"/>
        <v>510.84</v>
      </c>
      <c r="AD202" s="20">
        <f t="shared" si="46"/>
        <v>525.69</v>
      </c>
      <c r="AE202" s="20">
        <f t="shared" si="47"/>
        <v>511.83</v>
      </c>
      <c r="AF202" s="20">
        <f t="shared" si="48"/>
        <v>511.83</v>
      </c>
      <c r="AG202" s="20">
        <f t="shared" si="49"/>
        <v>510.84</v>
      </c>
      <c r="AH202" s="20">
        <f t="shared" si="50"/>
        <v>512.82</v>
      </c>
      <c r="AI202" s="20">
        <f t="shared" si="51"/>
        <v>510.84</v>
      </c>
    </row>
    <row r="203" spans="1:35">
      <c r="A203" s="1">
        <v>193</v>
      </c>
      <c r="B203" s="15">
        <v>523</v>
      </c>
      <c r="C203" s="15">
        <v>523</v>
      </c>
      <c r="D203" s="15">
        <v>516</v>
      </c>
      <c r="E203" s="16">
        <v>522</v>
      </c>
      <c r="F203" s="16">
        <v>521</v>
      </c>
      <c r="G203" s="16">
        <v>516</v>
      </c>
      <c r="H203" s="16">
        <v>526</v>
      </c>
      <c r="I203" s="16">
        <v>531</v>
      </c>
      <c r="J203" s="16">
        <v>514</v>
      </c>
      <c r="K203" s="19">
        <f t="shared" si="39"/>
        <v>508.86</v>
      </c>
      <c r="L203" s="16">
        <v>518</v>
      </c>
      <c r="M203" s="16">
        <v>517</v>
      </c>
      <c r="N203" s="16">
        <v>517</v>
      </c>
      <c r="O203" s="16">
        <v>519</v>
      </c>
      <c r="P203" s="16">
        <v>518</v>
      </c>
      <c r="Q203" s="16">
        <v>518</v>
      </c>
      <c r="R203" s="15">
        <v>529</v>
      </c>
      <c r="S203" s="15">
        <v>526</v>
      </c>
      <c r="T203" s="15">
        <v>523</v>
      </c>
      <c r="U203" s="15">
        <v>524</v>
      </c>
      <c r="V203" s="15">
        <v>528</v>
      </c>
      <c r="W203" s="15">
        <v>524</v>
      </c>
      <c r="X203" s="20">
        <f t="shared" si="40"/>
        <v>512.82</v>
      </c>
      <c r="Y203" s="20">
        <f t="shared" si="41"/>
        <v>511.83</v>
      </c>
      <c r="Z203" s="20">
        <f t="shared" si="42"/>
        <v>511.83</v>
      </c>
      <c r="AA203" s="20">
        <f t="shared" si="43"/>
        <v>513.81</v>
      </c>
      <c r="AB203" s="20">
        <f t="shared" si="44"/>
        <v>512.82</v>
      </c>
      <c r="AC203" s="20">
        <f t="shared" si="45"/>
        <v>512.82</v>
      </c>
      <c r="AD203" s="20">
        <f t="shared" si="46"/>
        <v>523.71</v>
      </c>
      <c r="AE203" s="20">
        <f t="shared" si="47"/>
        <v>520.74</v>
      </c>
      <c r="AF203" s="20">
        <f t="shared" si="48"/>
        <v>517.77</v>
      </c>
      <c r="AG203" s="20">
        <f t="shared" si="49"/>
        <v>518.76</v>
      </c>
      <c r="AH203" s="20">
        <f t="shared" si="50"/>
        <v>522.72</v>
      </c>
      <c r="AI203" s="20">
        <f t="shared" si="51"/>
        <v>518.76</v>
      </c>
    </row>
    <row r="204" spans="1:35">
      <c r="A204" s="1">
        <v>194</v>
      </c>
      <c r="B204" s="15">
        <v>518</v>
      </c>
      <c r="C204" s="15">
        <v>515</v>
      </c>
      <c r="D204" s="15">
        <v>522</v>
      </c>
      <c r="E204" s="16">
        <v>515</v>
      </c>
      <c r="F204" s="16">
        <v>515</v>
      </c>
      <c r="G204" s="16">
        <v>523</v>
      </c>
      <c r="H204" s="16">
        <v>516</v>
      </c>
      <c r="I204" s="16">
        <v>525</v>
      </c>
      <c r="J204" s="16">
        <v>528</v>
      </c>
      <c r="K204" s="19">
        <f t="shared" ref="K204:K267" si="52">J204*(1-1%)</f>
        <v>522.72</v>
      </c>
      <c r="L204" s="16">
        <v>516</v>
      </c>
      <c r="M204" s="16">
        <v>515</v>
      </c>
      <c r="N204" s="16">
        <v>514</v>
      </c>
      <c r="O204" s="16">
        <v>515</v>
      </c>
      <c r="P204" s="16">
        <v>515</v>
      </c>
      <c r="Q204" s="16">
        <v>516</v>
      </c>
      <c r="R204" s="15">
        <v>516</v>
      </c>
      <c r="S204" s="15">
        <v>519</v>
      </c>
      <c r="T204" s="15">
        <v>527</v>
      </c>
      <c r="U204" s="15">
        <v>517</v>
      </c>
      <c r="V204" s="15">
        <v>521</v>
      </c>
      <c r="W204" s="15">
        <v>517</v>
      </c>
      <c r="X204" s="20">
        <f t="shared" ref="X204:X267" si="53">L204*(1-1%)</f>
        <v>510.84</v>
      </c>
      <c r="Y204" s="20">
        <f t="shared" ref="Y204:Y267" si="54">M204*(1-1%)</f>
        <v>509.85</v>
      </c>
      <c r="Z204" s="20">
        <f t="shared" ref="Z204:Z267" si="55">N204*(1-1%)</f>
        <v>508.86</v>
      </c>
      <c r="AA204" s="20">
        <f t="shared" ref="AA204:AA267" si="56">O204*(1-1%)</f>
        <v>509.85</v>
      </c>
      <c r="AB204" s="20">
        <f t="shared" ref="AB204:AB267" si="57">P204*(1-1%)</f>
        <v>509.85</v>
      </c>
      <c r="AC204" s="20">
        <f t="shared" ref="AC204:AC267" si="58">Q204*(1-1%)</f>
        <v>510.84</v>
      </c>
      <c r="AD204" s="20">
        <f t="shared" ref="AD204:AD267" si="59">R204*(1-1%)</f>
        <v>510.84</v>
      </c>
      <c r="AE204" s="20">
        <f t="shared" ref="AE204:AE267" si="60">S204*(1-1%)</f>
        <v>513.81</v>
      </c>
      <c r="AF204" s="20">
        <f t="shared" ref="AF204:AF267" si="61">T204*(1-1%)</f>
        <v>521.73</v>
      </c>
      <c r="AG204" s="20">
        <f t="shared" ref="AG204:AG267" si="62">U204*(1-1%)</f>
        <v>511.83</v>
      </c>
      <c r="AH204" s="20">
        <f t="shared" ref="AH204:AH267" si="63">V204*(1-1%)</f>
        <v>515.79</v>
      </c>
      <c r="AI204" s="20">
        <f t="shared" ref="AI204:AI267" si="64">W204*(1-1%)</f>
        <v>511.83</v>
      </c>
    </row>
    <row r="205" spans="1:35">
      <c r="A205" s="1">
        <v>195</v>
      </c>
      <c r="B205" s="15">
        <v>513</v>
      </c>
      <c r="C205" s="15">
        <v>528</v>
      </c>
      <c r="D205" s="15">
        <v>518</v>
      </c>
      <c r="E205" s="16">
        <v>516</v>
      </c>
      <c r="F205" s="16">
        <v>529</v>
      </c>
      <c r="G205" s="16">
        <v>525</v>
      </c>
      <c r="H205" s="16">
        <v>524</v>
      </c>
      <c r="I205" s="16">
        <v>514</v>
      </c>
      <c r="J205" s="16">
        <v>518</v>
      </c>
      <c r="K205" s="19">
        <f t="shared" si="52"/>
        <v>512.82</v>
      </c>
      <c r="L205" s="16">
        <v>519</v>
      </c>
      <c r="M205" s="16">
        <v>515</v>
      </c>
      <c r="N205" s="16">
        <v>519</v>
      </c>
      <c r="O205" s="16">
        <v>517</v>
      </c>
      <c r="P205" s="16">
        <v>515</v>
      </c>
      <c r="Q205" s="16">
        <v>517</v>
      </c>
      <c r="R205" s="15">
        <v>517</v>
      </c>
      <c r="S205" s="15">
        <v>519</v>
      </c>
      <c r="T205" s="15">
        <v>523</v>
      </c>
      <c r="U205" s="15">
        <v>516</v>
      </c>
      <c r="V205" s="15">
        <v>517</v>
      </c>
      <c r="W205" s="15">
        <v>514</v>
      </c>
      <c r="X205" s="20">
        <f t="shared" si="53"/>
        <v>513.81</v>
      </c>
      <c r="Y205" s="20">
        <f t="shared" si="54"/>
        <v>509.85</v>
      </c>
      <c r="Z205" s="20">
        <f t="shared" si="55"/>
        <v>513.81</v>
      </c>
      <c r="AA205" s="20">
        <f t="shared" si="56"/>
        <v>511.83</v>
      </c>
      <c r="AB205" s="20">
        <f t="shared" si="57"/>
        <v>509.85</v>
      </c>
      <c r="AC205" s="20">
        <f t="shared" si="58"/>
        <v>511.83</v>
      </c>
      <c r="AD205" s="20">
        <f t="shared" si="59"/>
        <v>511.83</v>
      </c>
      <c r="AE205" s="20">
        <f t="shared" si="60"/>
        <v>513.81</v>
      </c>
      <c r="AF205" s="20">
        <f t="shared" si="61"/>
        <v>517.77</v>
      </c>
      <c r="AG205" s="20">
        <f t="shared" si="62"/>
        <v>510.84</v>
      </c>
      <c r="AH205" s="20">
        <f t="shared" si="63"/>
        <v>511.83</v>
      </c>
      <c r="AI205" s="20">
        <f t="shared" si="64"/>
        <v>508.86</v>
      </c>
    </row>
    <row r="206" spans="1:35">
      <c r="A206" s="1">
        <v>196</v>
      </c>
      <c r="B206" s="15">
        <v>516</v>
      </c>
      <c r="C206" s="15">
        <v>523</v>
      </c>
      <c r="D206" s="15">
        <v>531</v>
      </c>
      <c r="E206" s="16">
        <v>522</v>
      </c>
      <c r="F206" s="16">
        <v>526</v>
      </c>
      <c r="G206" s="16">
        <v>520</v>
      </c>
      <c r="H206" s="16">
        <v>527</v>
      </c>
      <c r="I206" s="16">
        <v>524</v>
      </c>
      <c r="J206" s="16">
        <v>526</v>
      </c>
      <c r="K206" s="19">
        <f t="shared" si="52"/>
        <v>520.74</v>
      </c>
      <c r="L206" s="16">
        <v>519</v>
      </c>
      <c r="M206" s="16">
        <v>515</v>
      </c>
      <c r="N206" s="16">
        <v>520</v>
      </c>
      <c r="O206" s="16">
        <v>517</v>
      </c>
      <c r="P206" s="16">
        <v>517</v>
      </c>
      <c r="Q206" s="16">
        <v>526</v>
      </c>
      <c r="R206" s="15">
        <v>526</v>
      </c>
      <c r="S206" s="15">
        <v>526</v>
      </c>
      <c r="T206" s="15">
        <v>515</v>
      </c>
      <c r="U206" s="15">
        <v>524</v>
      </c>
      <c r="V206" s="15">
        <v>518</v>
      </c>
      <c r="W206" s="15">
        <v>527</v>
      </c>
      <c r="X206" s="20">
        <f t="shared" si="53"/>
        <v>513.81</v>
      </c>
      <c r="Y206" s="20">
        <f t="shared" si="54"/>
        <v>509.85</v>
      </c>
      <c r="Z206" s="20">
        <f t="shared" si="55"/>
        <v>514.8</v>
      </c>
      <c r="AA206" s="20">
        <f t="shared" si="56"/>
        <v>511.83</v>
      </c>
      <c r="AB206" s="20">
        <f t="shared" si="57"/>
        <v>511.83</v>
      </c>
      <c r="AC206" s="20">
        <f t="shared" si="58"/>
        <v>520.74</v>
      </c>
      <c r="AD206" s="20">
        <f t="shared" si="59"/>
        <v>520.74</v>
      </c>
      <c r="AE206" s="20">
        <f t="shared" si="60"/>
        <v>520.74</v>
      </c>
      <c r="AF206" s="20">
        <f t="shared" si="61"/>
        <v>509.85</v>
      </c>
      <c r="AG206" s="20">
        <f t="shared" si="62"/>
        <v>518.76</v>
      </c>
      <c r="AH206" s="20">
        <f t="shared" si="63"/>
        <v>512.82</v>
      </c>
      <c r="AI206" s="20">
        <f t="shared" si="64"/>
        <v>521.73</v>
      </c>
    </row>
    <row r="207" spans="1:35">
      <c r="A207" s="1">
        <v>197</v>
      </c>
      <c r="B207" s="15">
        <v>518</v>
      </c>
      <c r="C207" s="15">
        <v>515</v>
      </c>
      <c r="D207" s="15">
        <v>524</v>
      </c>
      <c r="E207" s="16">
        <v>516</v>
      </c>
      <c r="F207" s="16">
        <v>516</v>
      </c>
      <c r="G207" s="16">
        <v>522</v>
      </c>
      <c r="H207" s="16">
        <v>517</v>
      </c>
      <c r="I207" s="16">
        <v>527</v>
      </c>
      <c r="J207" s="16">
        <v>517</v>
      </c>
      <c r="K207" s="19">
        <f t="shared" si="52"/>
        <v>511.83</v>
      </c>
      <c r="L207" s="16">
        <v>521</v>
      </c>
      <c r="M207" s="16">
        <v>515</v>
      </c>
      <c r="N207" s="16">
        <v>518</v>
      </c>
      <c r="O207" s="16">
        <v>518</v>
      </c>
      <c r="P207" s="16">
        <v>519</v>
      </c>
      <c r="Q207" s="16">
        <v>519</v>
      </c>
      <c r="R207" s="15">
        <v>519</v>
      </c>
      <c r="S207" s="15">
        <v>523</v>
      </c>
      <c r="T207" s="15">
        <v>514</v>
      </c>
      <c r="U207" s="15">
        <v>519</v>
      </c>
      <c r="V207" s="15">
        <v>522</v>
      </c>
      <c r="W207" s="15">
        <v>519</v>
      </c>
      <c r="X207" s="20">
        <f t="shared" si="53"/>
        <v>515.79</v>
      </c>
      <c r="Y207" s="20">
        <f t="shared" si="54"/>
        <v>509.85</v>
      </c>
      <c r="Z207" s="20">
        <f t="shared" si="55"/>
        <v>512.82</v>
      </c>
      <c r="AA207" s="20">
        <f t="shared" si="56"/>
        <v>512.82</v>
      </c>
      <c r="AB207" s="20">
        <f t="shared" si="57"/>
        <v>513.81</v>
      </c>
      <c r="AC207" s="20">
        <f t="shared" si="58"/>
        <v>513.81</v>
      </c>
      <c r="AD207" s="20">
        <f t="shared" si="59"/>
        <v>513.81</v>
      </c>
      <c r="AE207" s="20">
        <f t="shared" si="60"/>
        <v>517.77</v>
      </c>
      <c r="AF207" s="20">
        <f t="shared" si="61"/>
        <v>508.86</v>
      </c>
      <c r="AG207" s="20">
        <f t="shared" si="62"/>
        <v>513.81</v>
      </c>
      <c r="AH207" s="20">
        <f t="shared" si="63"/>
        <v>516.78</v>
      </c>
      <c r="AI207" s="20">
        <f t="shared" si="64"/>
        <v>513.81</v>
      </c>
    </row>
    <row r="208" spans="1:35">
      <c r="A208" s="1">
        <v>198</v>
      </c>
      <c r="B208" s="15">
        <v>517</v>
      </c>
      <c r="C208" s="15">
        <v>521</v>
      </c>
      <c r="D208" s="15">
        <v>521</v>
      </c>
      <c r="E208" s="16">
        <v>523</v>
      </c>
      <c r="F208" s="16">
        <v>524</v>
      </c>
      <c r="G208" s="16">
        <v>526</v>
      </c>
      <c r="H208" s="16">
        <v>528</v>
      </c>
      <c r="I208" s="16">
        <v>515</v>
      </c>
      <c r="J208" s="16">
        <v>531</v>
      </c>
      <c r="K208" s="19">
        <f t="shared" si="52"/>
        <v>525.69</v>
      </c>
      <c r="L208" s="16">
        <v>520</v>
      </c>
      <c r="M208" s="16">
        <v>517</v>
      </c>
      <c r="N208" s="16">
        <v>514</v>
      </c>
      <c r="O208" s="16">
        <v>515</v>
      </c>
      <c r="P208" s="16">
        <v>516</v>
      </c>
      <c r="Q208" s="16">
        <v>519</v>
      </c>
      <c r="R208" s="15">
        <v>519</v>
      </c>
      <c r="S208" s="15">
        <v>518</v>
      </c>
      <c r="T208" s="15">
        <v>516</v>
      </c>
      <c r="U208" s="15">
        <v>525</v>
      </c>
      <c r="V208" s="15">
        <v>516</v>
      </c>
      <c r="W208" s="15">
        <v>525</v>
      </c>
      <c r="X208" s="20">
        <f t="shared" si="53"/>
        <v>514.8</v>
      </c>
      <c r="Y208" s="20">
        <f t="shared" si="54"/>
        <v>511.83</v>
      </c>
      <c r="Z208" s="20">
        <f t="shared" si="55"/>
        <v>508.86</v>
      </c>
      <c r="AA208" s="20">
        <f t="shared" si="56"/>
        <v>509.85</v>
      </c>
      <c r="AB208" s="20">
        <f t="shared" si="57"/>
        <v>510.84</v>
      </c>
      <c r="AC208" s="20">
        <f t="shared" si="58"/>
        <v>513.81</v>
      </c>
      <c r="AD208" s="20">
        <f t="shared" si="59"/>
        <v>513.81</v>
      </c>
      <c r="AE208" s="20">
        <f t="shared" si="60"/>
        <v>512.82</v>
      </c>
      <c r="AF208" s="20">
        <f t="shared" si="61"/>
        <v>510.84</v>
      </c>
      <c r="AG208" s="20">
        <f t="shared" si="62"/>
        <v>519.75</v>
      </c>
      <c r="AH208" s="20">
        <f t="shared" si="63"/>
        <v>510.84</v>
      </c>
      <c r="AI208" s="20">
        <f t="shared" si="64"/>
        <v>519.75</v>
      </c>
    </row>
    <row r="209" spans="1:35">
      <c r="A209" s="1">
        <v>199</v>
      </c>
      <c r="B209" s="15">
        <v>523</v>
      </c>
      <c r="C209" s="15">
        <v>516</v>
      </c>
      <c r="D209" s="15">
        <v>518</v>
      </c>
      <c r="E209" s="16">
        <v>524</v>
      </c>
      <c r="F209" s="16">
        <v>527</v>
      </c>
      <c r="G209" s="16">
        <v>523</v>
      </c>
      <c r="H209" s="16">
        <v>524</v>
      </c>
      <c r="I209" s="16">
        <v>520</v>
      </c>
      <c r="J209" s="16">
        <v>515</v>
      </c>
      <c r="K209" s="19">
        <f t="shared" si="52"/>
        <v>509.85</v>
      </c>
      <c r="L209" s="16">
        <v>516</v>
      </c>
      <c r="M209" s="16">
        <v>517</v>
      </c>
      <c r="N209" s="16">
        <v>519</v>
      </c>
      <c r="O209" s="16">
        <v>517</v>
      </c>
      <c r="P209" s="16">
        <v>516</v>
      </c>
      <c r="Q209" s="16">
        <v>521</v>
      </c>
      <c r="R209" s="15">
        <v>526</v>
      </c>
      <c r="S209" s="15">
        <v>529</v>
      </c>
      <c r="T209" s="15">
        <v>523</v>
      </c>
      <c r="U209" s="15">
        <v>518</v>
      </c>
      <c r="V209" s="15">
        <v>515</v>
      </c>
      <c r="W209" s="15">
        <v>518</v>
      </c>
      <c r="X209" s="20">
        <f t="shared" si="53"/>
        <v>510.84</v>
      </c>
      <c r="Y209" s="20">
        <f t="shared" si="54"/>
        <v>511.83</v>
      </c>
      <c r="Z209" s="20">
        <f t="shared" si="55"/>
        <v>513.81</v>
      </c>
      <c r="AA209" s="20">
        <f t="shared" si="56"/>
        <v>511.83</v>
      </c>
      <c r="AB209" s="20">
        <f t="shared" si="57"/>
        <v>510.84</v>
      </c>
      <c r="AC209" s="20">
        <f t="shared" si="58"/>
        <v>515.79</v>
      </c>
      <c r="AD209" s="20">
        <f t="shared" si="59"/>
        <v>520.74</v>
      </c>
      <c r="AE209" s="20">
        <f t="shared" si="60"/>
        <v>523.71</v>
      </c>
      <c r="AF209" s="20">
        <f t="shared" si="61"/>
        <v>517.77</v>
      </c>
      <c r="AG209" s="20">
        <f t="shared" si="62"/>
        <v>512.82</v>
      </c>
      <c r="AH209" s="20">
        <f t="shared" si="63"/>
        <v>509.85</v>
      </c>
      <c r="AI209" s="20">
        <f t="shared" si="64"/>
        <v>512.82</v>
      </c>
    </row>
    <row r="210" spans="1:35">
      <c r="A210" s="1">
        <v>200</v>
      </c>
      <c r="B210" s="15">
        <v>516</v>
      </c>
      <c r="C210" s="15">
        <v>517</v>
      </c>
      <c r="D210" s="15">
        <v>526</v>
      </c>
      <c r="E210" s="16">
        <v>512</v>
      </c>
      <c r="F210" s="16">
        <v>517</v>
      </c>
      <c r="G210" s="16">
        <v>518</v>
      </c>
      <c r="H210" s="16">
        <v>525</v>
      </c>
      <c r="I210" s="16">
        <v>519</v>
      </c>
      <c r="J210" s="16">
        <v>524</v>
      </c>
      <c r="K210" s="19">
        <f t="shared" si="52"/>
        <v>518.76</v>
      </c>
      <c r="L210" s="16">
        <v>519</v>
      </c>
      <c r="M210" s="16">
        <v>518</v>
      </c>
      <c r="N210" s="16">
        <v>516</v>
      </c>
      <c r="O210" s="16">
        <v>517</v>
      </c>
      <c r="P210" s="16">
        <v>514</v>
      </c>
      <c r="Q210" s="16">
        <v>520</v>
      </c>
      <c r="R210" s="15">
        <v>523</v>
      </c>
      <c r="S210" s="15">
        <v>516</v>
      </c>
      <c r="T210" s="15">
        <v>525</v>
      </c>
      <c r="U210" s="15">
        <v>517</v>
      </c>
      <c r="V210" s="15">
        <v>527</v>
      </c>
      <c r="W210" s="15">
        <v>530</v>
      </c>
      <c r="X210" s="20">
        <f t="shared" si="53"/>
        <v>513.81</v>
      </c>
      <c r="Y210" s="20">
        <f t="shared" si="54"/>
        <v>512.82</v>
      </c>
      <c r="Z210" s="20">
        <f t="shared" si="55"/>
        <v>510.84</v>
      </c>
      <c r="AA210" s="20">
        <f t="shared" si="56"/>
        <v>511.83</v>
      </c>
      <c r="AB210" s="20">
        <f t="shared" si="57"/>
        <v>508.86</v>
      </c>
      <c r="AC210" s="20">
        <f t="shared" si="58"/>
        <v>514.8</v>
      </c>
      <c r="AD210" s="20">
        <f t="shared" si="59"/>
        <v>517.77</v>
      </c>
      <c r="AE210" s="20">
        <f t="shared" si="60"/>
        <v>510.84</v>
      </c>
      <c r="AF210" s="20">
        <f t="shared" si="61"/>
        <v>519.75</v>
      </c>
      <c r="AG210" s="20">
        <f t="shared" si="62"/>
        <v>511.83</v>
      </c>
      <c r="AH210" s="20">
        <f t="shared" si="63"/>
        <v>521.73</v>
      </c>
      <c r="AI210" s="20">
        <f t="shared" si="64"/>
        <v>524.7</v>
      </c>
    </row>
    <row r="211" spans="1:35">
      <c r="A211" s="1">
        <v>201</v>
      </c>
      <c r="B211" s="15">
        <v>514</v>
      </c>
      <c r="C211" s="15">
        <v>525</v>
      </c>
      <c r="D211" s="15">
        <v>520</v>
      </c>
      <c r="E211" s="16">
        <v>522</v>
      </c>
      <c r="F211" s="16">
        <v>528</v>
      </c>
      <c r="G211" s="16">
        <v>529</v>
      </c>
      <c r="H211" s="16">
        <v>518</v>
      </c>
      <c r="I211" s="16">
        <v>517</v>
      </c>
      <c r="J211" s="16">
        <v>521</v>
      </c>
      <c r="K211" s="19">
        <f t="shared" si="52"/>
        <v>515.79</v>
      </c>
      <c r="L211" s="16">
        <v>519</v>
      </c>
      <c r="M211" s="16">
        <v>519</v>
      </c>
      <c r="N211" s="16">
        <v>526</v>
      </c>
      <c r="O211" s="16">
        <v>516</v>
      </c>
      <c r="P211" s="16">
        <v>516</v>
      </c>
      <c r="Q211" s="16">
        <v>518</v>
      </c>
      <c r="R211" s="15">
        <v>518</v>
      </c>
      <c r="S211" s="15">
        <v>518</v>
      </c>
      <c r="T211" s="15">
        <v>516</v>
      </c>
      <c r="U211" s="15">
        <v>525</v>
      </c>
      <c r="V211" s="15">
        <v>519</v>
      </c>
      <c r="W211" s="15">
        <v>516</v>
      </c>
      <c r="X211" s="20">
        <f t="shared" si="53"/>
        <v>513.81</v>
      </c>
      <c r="Y211" s="20">
        <f t="shared" si="54"/>
        <v>513.81</v>
      </c>
      <c r="Z211" s="20">
        <f t="shared" si="55"/>
        <v>520.74</v>
      </c>
      <c r="AA211" s="20">
        <f t="shared" si="56"/>
        <v>510.84</v>
      </c>
      <c r="AB211" s="20">
        <f t="shared" si="57"/>
        <v>510.84</v>
      </c>
      <c r="AC211" s="20">
        <f t="shared" si="58"/>
        <v>512.82</v>
      </c>
      <c r="AD211" s="20">
        <f t="shared" si="59"/>
        <v>512.82</v>
      </c>
      <c r="AE211" s="20">
        <f t="shared" si="60"/>
        <v>512.82</v>
      </c>
      <c r="AF211" s="20">
        <f t="shared" si="61"/>
        <v>510.84</v>
      </c>
      <c r="AG211" s="20">
        <f t="shared" si="62"/>
        <v>519.75</v>
      </c>
      <c r="AH211" s="20">
        <f t="shared" si="63"/>
        <v>513.81</v>
      </c>
      <c r="AI211" s="20">
        <f t="shared" si="64"/>
        <v>510.84</v>
      </c>
    </row>
    <row r="212" spans="1:35">
      <c r="A212" s="1">
        <v>202</v>
      </c>
      <c r="B212" s="15">
        <v>522</v>
      </c>
      <c r="C212" s="15">
        <v>515</v>
      </c>
      <c r="D212" s="15">
        <v>519</v>
      </c>
      <c r="E212" s="16">
        <v>526</v>
      </c>
      <c r="F212" s="16">
        <v>524</v>
      </c>
      <c r="G212" s="16">
        <v>516</v>
      </c>
      <c r="H212" s="16">
        <v>528</v>
      </c>
      <c r="I212" s="16">
        <v>523</v>
      </c>
      <c r="J212" s="16">
        <v>516</v>
      </c>
      <c r="K212" s="19">
        <f t="shared" si="52"/>
        <v>510.84</v>
      </c>
      <c r="L212" s="16">
        <v>521</v>
      </c>
      <c r="M212" s="16">
        <v>518</v>
      </c>
      <c r="N212" s="16">
        <v>515</v>
      </c>
      <c r="O212" s="16">
        <v>520</v>
      </c>
      <c r="P212" s="16">
        <v>515</v>
      </c>
      <c r="Q212" s="16">
        <v>529</v>
      </c>
      <c r="R212" s="15">
        <v>529</v>
      </c>
      <c r="S212" s="15">
        <v>517</v>
      </c>
      <c r="T212" s="15">
        <v>518</v>
      </c>
      <c r="U212" s="15">
        <v>523</v>
      </c>
      <c r="V212" s="15">
        <v>525</v>
      </c>
      <c r="W212" s="15">
        <v>523</v>
      </c>
      <c r="X212" s="20">
        <f t="shared" si="53"/>
        <v>515.79</v>
      </c>
      <c r="Y212" s="20">
        <f t="shared" si="54"/>
        <v>512.82</v>
      </c>
      <c r="Z212" s="20">
        <f t="shared" si="55"/>
        <v>509.85</v>
      </c>
      <c r="AA212" s="20">
        <f t="shared" si="56"/>
        <v>514.8</v>
      </c>
      <c r="AB212" s="20">
        <f t="shared" si="57"/>
        <v>509.85</v>
      </c>
      <c r="AC212" s="20">
        <f t="shared" si="58"/>
        <v>523.71</v>
      </c>
      <c r="AD212" s="20">
        <f t="shared" si="59"/>
        <v>523.71</v>
      </c>
      <c r="AE212" s="20">
        <f t="shared" si="60"/>
        <v>511.83</v>
      </c>
      <c r="AF212" s="20">
        <f t="shared" si="61"/>
        <v>512.82</v>
      </c>
      <c r="AG212" s="20">
        <f t="shared" si="62"/>
        <v>517.77</v>
      </c>
      <c r="AH212" s="20">
        <f t="shared" si="63"/>
        <v>519.75</v>
      </c>
      <c r="AI212" s="20">
        <f t="shared" si="64"/>
        <v>517.77</v>
      </c>
    </row>
    <row r="213" spans="1:35">
      <c r="A213" s="1">
        <v>203</v>
      </c>
      <c r="B213" s="15">
        <v>518</v>
      </c>
      <c r="C213" s="15">
        <v>524</v>
      </c>
      <c r="D213" s="15">
        <v>523</v>
      </c>
      <c r="E213" s="16">
        <v>523</v>
      </c>
      <c r="F213" s="16">
        <v>525</v>
      </c>
      <c r="G213" s="16">
        <v>518</v>
      </c>
      <c r="H213" s="16">
        <v>523</v>
      </c>
      <c r="I213" s="16">
        <v>527</v>
      </c>
      <c r="J213" s="16">
        <v>523</v>
      </c>
      <c r="K213" s="19">
        <f t="shared" si="52"/>
        <v>517.77</v>
      </c>
      <c r="L213" s="16">
        <v>518</v>
      </c>
      <c r="M213" s="16">
        <v>518</v>
      </c>
      <c r="N213" s="16">
        <v>517</v>
      </c>
      <c r="O213" s="16">
        <v>515</v>
      </c>
      <c r="P213" s="16">
        <v>514</v>
      </c>
      <c r="Q213" s="16">
        <v>516</v>
      </c>
      <c r="R213" s="15">
        <v>516</v>
      </c>
      <c r="S213" s="15">
        <v>523</v>
      </c>
      <c r="T213" s="15">
        <v>513</v>
      </c>
      <c r="U213" s="15">
        <v>517</v>
      </c>
      <c r="V213" s="15">
        <v>517</v>
      </c>
      <c r="W213" s="15">
        <v>521</v>
      </c>
      <c r="X213" s="20">
        <f t="shared" si="53"/>
        <v>512.82</v>
      </c>
      <c r="Y213" s="20">
        <f t="shared" si="54"/>
        <v>512.82</v>
      </c>
      <c r="Z213" s="20">
        <f t="shared" si="55"/>
        <v>511.83</v>
      </c>
      <c r="AA213" s="20">
        <f t="shared" si="56"/>
        <v>509.85</v>
      </c>
      <c r="AB213" s="20">
        <f t="shared" si="57"/>
        <v>508.86</v>
      </c>
      <c r="AC213" s="20">
        <f t="shared" si="58"/>
        <v>510.84</v>
      </c>
      <c r="AD213" s="20">
        <f t="shared" si="59"/>
        <v>510.84</v>
      </c>
      <c r="AE213" s="20">
        <f t="shared" si="60"/>
        <v>517.77</v>
      </c>
      <c r="AF213" s="20">
        <f t="shared" si="61"/>
        <v>507.87</v>
      </c>
      <c r="AG213" s="20">
        <f t="shared" si="62"/>
        <v>511.83</v>
      </c>
      <c r="AH213" s="20">
        <f t="shared" si="63"/>
        <v>511.83</v>
      </c>
      <c r="AI213" s="20">
        <f t="shared" si="64"/>
        <v>515.79</v>
      </c>
    </row>
    <row r="214" spans="1:35">
      <c r="A214" s="1">
        <v>204</v>
      </c>
      <c r="B214" s="15">
        <v>531</v>
      </c>
      <c r="C214" s="15">
        <v>524</v>
      </c>
      <c r="D214" s="15">
        <v>525</v>
      </c>
      <c r="E214" s="16">
        <v>518</v>
      </c>
      <c r="F214" s="16">
        <v>518</v>
      </c>
      <c r="G214" s="16">
        <v>517</v>
      </c>
      <c r="H214" s="16">
        <v>521</v>
      </c>
      <c r="I214" s="16">
        <v>518</v>
      </c>
      <c r="J214" s="16">
        <v>517</v>
      </c>
      <c r="K214" s="19">
        <f t="shared" si="52"/>
        <v>511.83</v>
      </c>
      <c r="L214" s="16">
        <v>515</v>
      </c>
      <c r="M214" s="16">
        <v>518</v>
      </c>
      <c r="N214" s="16">
        <v>518</v>
      </c>
      <c r="O214" s="16">
        <v>515</v>
      </c>
      <c r="P214" s="16">
        <v>515</v>
      </c>
      <c r="Q214" s="16">
        <v>518</v>
      </c>
      <c r="R214" s="15">
        <v>518</v>
      </c>
      <c r="S214" s="15">
        <v>516</v>
      </c>
      <c r="T214" s="15">
        <v>526</v>
      </c>
      <c r="U214" s="15">
        <v>524</v>
      </c>
      <c r="V214" s="15">
        <v>530</v>
      </c>
      <c r="W214" s="15">
        <v>516</v>
      </c>
      <c r="X214" s="20">
        <f t="shared" si="53"/>
        <v>509.85</v>
      </c>
      <c r="Y214" s="20">
        <f t="shared" si="54"/>
        <v>512.82</v>
      </c>
      <c r="Z214" s="20">
        <f t="shared" si="55"/>
        <v>512.82</v>
      </c>
      <c r="AA214" s="20">
        <f t="shared" si="56"/>
        <v>509.85</v>
      </c>
      <c r="AB214" s="20">
        <f t="shared" si="57"/>
        <v>509.85</v>
      </c>
      <c r="AC214" s="20">
        <f t="shared" si="58"/>
        <v>512.82</v>
      </c>
      <c r="AD214" s="20">
        <f t="shared" si="59"/>
        <v>512.82</v>
      </c>
      <c r="AE214" s="20">
        <f t="shared" si="60"/>
        <v>510.84</v>
      </c>
      <c r="AF214" s="20">
        <f t="shared" si="61"/>
        <v>520.74</v>
      </c>
      <c r="AG214" s="20">
        <f t="shared" si="62"/>
        <v>518.76</v>
      </c>
      <c r="AH214" s="20">
        <f t="shared" si="63"/>
        <v>524.7</v>
      </c>
      <c r="AI214" s="20">
        <f t="shared" si="64"/>
        <v>510.84</v>
      </c>
    </row>
    <row r="215" spans="1:35">
      <c r="A215" s="1">
        <v>205</v>
      </c>
      <c r="B215" s="15">
        <v>524</v>
      </c>
      <c r="C215" s="15">
        <v>527</v>
      </c>
      <c r="D215" s="15">
        <v>523</v>
      </c>
      <c r="E215" s="16">
        <v>528</v>
      </c>
      <c r="F215" s="16">
        <v>527</v>
      </c>
      <c r="G215" s="16">
        <v>523</v>
      </c>
      <c r="H215" s="16">
        <v>516</v>
      </c>
      <c r="I215" s="16">
        <v>525</v>
      </c>
      <c r="J215" s="16">
        <v>531</v>
      </c>
      <c r="K215" s="19">
        <f t="shared" si="52"/>
        <v>525.69</v>
      </c>
      <c r="L215" s="16">
        <v>518</v>
      </c>
      <c r="M215" s="16">
        <v>515</v>
      </c>
      <c r="N215" s="16">
        <v>520</v>
      </c>
      <c r="O215" s="16">
        <v>517</v>
      </c>
      <c r="P215" s="16">
        <v>515</v>
      </c>
      <c r="Q215" s="16">
        <v>517</v>
      </c>
      <c r="R215" s="15">
        <v>517</v>
      </c>
      <c r="S215" s="15">
        <v>514</v>
      </c>
      <c r="T215" s="15">
        <v>515</v>
      </c>
      <c r="U215" s="15">
        <v>528</v>
      </c>
      <c r="V215" s="15">
        <v>516</v>
      </c>
      <c r="W215" s="15">
        <v>522</v>
      </c>
      <c r="X215" s="20">
        <f t="shared" si="53"/>
        <v>512.82</v>
      </c>
      <c r="Y215" s="20">
        <f t="shared" si="54"/>
        <v>509.85</v>
      </c>
      <c r="Z215" s="20">
        <f t="shared" si="55"/>
        <v>514.8</v>
      </c>
      <c r="AA215" s="20">
        <f t="shared" si="56"/>
        <v>511.83</v>
      </c>
      <c r="AB215" s="20">
        <f t="shared" si="57"/>
        <v>509.85</v>
      </c>
      <c r="AC215" s="20">
        <f t="shared" si="58"/>
        <v>511.83</v>
      </c>
      <c r="AD215" s="20">
        <f t="shared" si="59"/>
        <v>511.83</v>
      </c>
      <c r="AE215" s="20">
        <f t="shared" si="60"/>
        <v>508.86</v>
      </c>
      <c r="AF215" s="20">
        <f t="shared" si="61"/>
        <v>509.85</v>
      </c>
      <c r="AG215" s="20">
        <f t="shared" si="62"/>
        <v>522.72</v>
      </c>
      <c r="AH215" s="20">
        <f t="shared" si="63"/>
        <v>510.84</v>
      </c>
      <c r="AI215" s="20">
        <f t="shared" si="64"/>
        <v>516.78</v>
      </c>
    </row>
    <row r="216" spans="1:35">
      <c r="A216" s="1">
        <v>206</v>
      </c>
      <c r="B216" s="15">
        <v>521</v>
      </c>
      <c r="C216" s="15">
        <v>515</v>
      </c>
      <c r="D216" s="15">
        <v>518</v>
      </c>
      <c r="E216" s="16">
        <v>516</v>
      </c>
      <c r="F216" s="16">
        <v>523</v>
      </c>
      <c r="G216" s="16">
        <v>516</v>
      </c>
      <c r="H216" s="16">
        <v>522</v>
      </c>
      <c r="I216" s="16">
        <v>521</v>
      </c>
      <c r="J216" s="16">
        <v>529</v>
      </c>
      <c r="K216" s="19">
        <f t="shared" si="52"/>
        <v>523.71</v>
      </c>
      <c r="L216" s="16">
        <v>516</v>
      </c>
      <c r="M216" s="16">
        <v>519</v>
      </c>
      <c r="N216" s="16">
        <v>514</v>
      </c>
      <c r="O216" s="16">
        <v>515</v>
      </c>
      <c r="P216" s="16">
        <v>516</v>
      </c>
      <c r="Q216" s="16">
        <v>523</v>
      </c>
      <c r="R216" s="15">
        <v>523</v>
      </c>
      <c r="S216" s="15">
        <v>520</v>
      </c>
      <c r="T216" s="15">
        <v>522</v>
      </c>
      <c r="U216" s="15">
        <v>527</v>
      </c>
      <c r="V216" s="15">
        <v>513</v>
      </c>
      <c r="W216" s="15">
        <v>518</v>
      </c>
      <c r="X216" s="20">
        <f t="shared" si="53"/>
        <v>510.84</v>
      </c>
      <c r="Y216" s="20">
        <f t="shared" si="54"/>
        <v>513.81</v>
      </c>
      <c r="Z216" s="20">
        <f t="shared" si="55"/>
        <v>508.86</v>
      </c>
      <c r="AA216" s="20">
        <f t="shared" si="56"/>
        <v>509.85</v>
      </c>
      <c r="AB216" s="20">
        <f t="shared" si="57"/>
        <v>510.84</v>
      </c>
      <c r="AC216" s="20">
        <f t="shared" si="58"/>
        <v>517.77</v>
      </c>
      <c r="AD216" s="20">
        <f t="shared" si="59"/>
        <v>517.77</v>
      </c>
      <c r="AE216" s="20">
        <f t="shared" si="60"/>
        <v>514.8</v>
      </c>
      <c r="AF216" s="20">
        <f t="shared" si="61"/>
        <v>516.78</v>
      </c>
      <c r="AG216" s="20">
        <f t="shared" si="62"/>
        <v>521.73</v>
      </c>
      <c r="AH216" s="20">
        <f t="shared" si="63"/>
        <v>507.87</v>
      </c>
      <c r="AI216" s="20">
        <f t="shared" si="64"/>
        <v>512.82</v>
      </c>
    </row>
    <row r="217" spans="1:35">
      <c r="A217" s="1">
        <v>207</v>
      </c>
      <c r="B217" s="15">
        <v>518</v>
      </c>
      <c r="C217" s="15">
        <v>520</v>
      </c>
      <c r="D217" s="15">
        <v>529</v>
      </c>
      <c r="E217" s="16">
        <v>518</v>
      </c>
      <c r="F217" s="16">
        <v>521</v>
      </c>
      <c r="G217" s="16">
        <v>514</v>
      </c>
      <c r="H217" s="16">
        <v>518</v>
      </c>
      <c r="I217" s="16">
        <v>516</v>
      </c>
      <c r="J217" s="16">
        <v>516</v>
      </c>
      <c r="K217" s="19">
        <f t="shared" si="52"/>
        <v>510.84</v>
      </c>
      <c r="L217" s="16">
        <v>520</v>
      </c>
      <c r="M217" s="16">
        <v>515</v>
      </c>
      <c r="N217" s="16">
        <v>516</v>
      </c>
      <c r="O217" s="16">
        <v>516</v>
      </c>
      <c r="P217" s="16">
        <v>518</v>
      </c>
      <c r="Q217" s="16">
        <v>516</v>
      </c>
      <c r="R217" s="15">
        <v>516</v>
      </c>
      <c r="S217" s="15">
        <v>518</v>
      </c>
      <c r="T217" s="15">
        <v>512</v>
      </c>
      <c r="U217" s="15">
        <v>523</v>
      </c>
      <c r="V217" s="15">
        <v>520</v>
      </c>
      <c r="W217" s="15">
        <v>531</v>
      </c>
      <c r="X217" s="20">
        <f t="shared" si="53"/>
        <v>514.8</v>
      </c>
      <c r="Y217" s="20">
        <f t="shared" si="54"/>
        <v>509.85</v>
      </c>
      <c r="Z217" s="20">
        <f t="shared" si="55"/>
        <v>510.84</v>
      </c>
      <c r="AA217" s="20">
        <f t="shared" si="56"/>
        <v>510.84</v>
      </c>
      <c r="AB217" s="20">
        <f t="shared" si="57"/>
        <v>512.82</v>
      </c>
      <c r="AC217" s="20">
        <f t="shared" si="58"/>
        <v>510.84</v>
      </c>
      <c r="AD217" s="20">
        <f t="shared" si="59"/>
        <v>510.84</v>
      </c>
      <c r="AE217" s="20">
        <f t="shared" si="60"/>
        <v>512.82</v>
      </c>
      <c r="AF217" s="20">
        <f t="shared" si="61"/>
        <v>506.88</v>
      </c>
      <c r="AG217" s="20">
        <f t="shared" si="62"/>
        <v>517.77</v>
      </c>
      <c r="AH217" s="20">
        <f t="shared" si="63"/>
        <v>514.8</v>
      </c>
      <c r="AI217" s="20">
        <f t="shared" si="64"/>
        <v>525.69</v>
      </c>
    </row>
    <row r="218" spans="1:35">
      <c r="A218" s="1">
        <v>208</v>
      </c>
      <c r="B218" s="15">
        <v>517</v>
      </c>
      <c r="C218" s="15">
        <v>519</v>
      </c>
      <c r="D218" s="15">
        <v>516</v>
      </c>
      <c r="E218" s="16">
        <v>517</v>
      </c>
      <c r="F218" s="16">
        <v>516</v>
      </c>
      <c r="G218" s="16">
        <v>528</v>
      </c>
      <c r="H218" s="16">
        <v>531</v>
      </c>
      <c r="I218" s="16">
        <v>515</v>
      </c>
      <c r="J218" s="16">
        <v>517</v>
      </c>
      <c r="K218" s="19">
        <f t="shared" si="52"/>
        <v>511.83</v>
      </c>
      <c r="L218" s="16">
        <v>516</v>
      </c>
      <c r="M218" s="16">
        <v>520</v>
      </c>
      <c r="N218" s="16">
        <v>515</v>
      </c>
      <c r="O218" s="16">
        <v>518</v>
      </c>
      <c r="P218" s="16">
        <v>516</v>
      </c>
      <c r="Q218" s="16">
        <v>514</v>
      </c>
      <c r="R218" s="15">
        <v>514</v>
      </c>
      <c r="S218" s="15">
        <v>523</v>
      </c>
      <c r="T218" s="15">
        <v>517</v>
      </c>
      <c r="U218" s="15">
        <v>524</v>
      </c>
      <c r="V218" s="15">
        <v>517</v>
      </c>
      <c r="W218" s="15">
        <v>528</v>
      </c>
      <c r="X218" s="20">
        <f t="shared" si="53"/>
        <v>510.84</v>
      </c>
      <c r="Y218" s="20">
        <f t="shared" si="54"/>
        <v>514.8</v>
      </c>
      <c r="Z218" s="20">
        <f t="shared" si="55"/>
        <v>509.85</v>
      </c>
      <c r="AA218" s="20">
        <f t="shared" si="56"/>
        <v>512.82</v>
      </c>
      <c r="AB218" s="20">
        <f t="shared" si="57"/>
        <v>510.84</v>
      </c>
      <c r="AC218" s="20">
        <f t="shared" si="58"/>
        <v>508.86</v>
      </c>
      <c r="AD218" s="20">
        <f t="shared" si="59"/>
        <v>508.86</v>
      </c>
      <c r="AE218" s="20">
        <f t="shared" si="60"/>
        <v>517.77</v>
      </c>
      <c r="AF218" s="20">
        <f t="shared" si="61"/>
        <v>511.83</v>
      </c>
      <c r="AG218" s="20">
        <f t="shared" si="62"/>
        <v>518.76</v>
      </c>
      <c r="AH218" s="20">
        <f t="shared" si="63"/>
        <v>511.83</v>
      </c>
      <c r="AI218" s="20">
        <f t="shared" si="64"/>
        <v>522.72</v>
      </c>
    </row>
    <row r="219" spans="1:35">
      <c r="A219" s="1">
        <v>209</v>
      </c>
      <c r="B219" s="15">
        <v>520</v>
      </c>
      <c r="C219" s="15">
        <v>523</v>
      </c>
      <c r="D219" s="15">
        <v>518</v>
      </c>
      <c r="E219" s="16">
        <v>523</v>
      </c>
      <c r="F219" s="16">
        <v>522</v>
      </c>
      <c r="G219" s="16">
        <v>518</v>
      </c>
      <c r="H219" s="16">
        <v>524</v>
      </c>
      <c r="I219" s="16">
        <v>525</v>
      </c>
      <c r="J219" s="16">
        <v>523</v>
      </c>
      <c r="K219" s="19">
        <f t="shared" si="52"/>
        <v>517.77</v>
      </c>
      <c r="L219" s="16">
        <v>518</v>
      </c>
      <c r="M219" s="16">
        <v>517</v>
      </c>
      <c r="N219" s="16">
        <v>515</v>
      </c>
      <c r="O219" s="16">
        <v>515</v>
      </c>
      <c r="P219" s="16">
        <v>515</v>
      </c>
      <c r="Q219" s="16">
        <v>520</v>
      </c>
      <c r="R219" s="15">
        <v>520</v>
      </c>
      <c r="S219" s="15">
        <v>517</v>
      </c>
      <c r="T219" s="15">
        <v>521</v>
      </c>
      <c r="U219" s="15">
        <v>518</v>
      </c>
      <c r="V219" s="15">
        <v>522</v>
      </c>
      <c r="W219" s="15">
        <v>516</v>
      </c>
      <c r="X219" s="20">
        <f t="shared" si="53"/>
        <v>512.82</v>
      </c>
      <c r="Y219" s="20">
        <f t="shared" si="54"/>
        <v>511.83</v>
      </c>
      <c r="Z219" s="20">
        <f t="shared" si="55"/>
        <v>509.85</v>
      </c>
      <c r="AA219" s="20">
        <f t="shared" si="56"/>
        <v>509.85</v>
      </c>
      <c r="AB219" s="20">
        <f t="shared" si="57"/>
        <v>509.85</v>
      </c>
      <c r="AC219" s="20">
        <f t="shared" si="58"/>
        <v>514.8</v>
      </c>
      <c r="AD219" s="20">
        <f t="shared" si="59"/>
        <v>514.8</v>
      </c>
      <c r="AE219" s="20">
        <f t="shared" si="60"/>
        <v>511.83</v>
      </c>
      <c r="AF219" s="20">
        <f t="shared" si="61"/>
        <v>515.79</v>
      </c>
      <c r="AG219" s="20">
        <f t="shared" si="62"/>
        <v>512.82</v>
      </c>
      <c r="AH219" s="20">
        <f t="shared" si="63"/>
        <v>516.78</v>
      </c>
      <c r="AI219" s="20">
        <f t="shared" si="64"/>
        <v>510.84</v>
      </c>
    </row>
    <row r="220" spans="1:35">
      <c r="A220" s="1">
        <v>210</v>
      </c>
      <c r="B220" s="15">
        <v>516</v>
      </c>
      <c r="C220" s="15">
        <v>525</v>
      </c>
      <c r="D220" s="15">
        <v>517</v>
      </c>
      <c r="E220" s="16">
        <v>516</v>
      </c>
      <c r="F220" s="16">
        <v>518</v>
      </c>
      <c r="G220" s="16">
        <v>526</v>
      </c>
      <c r="H220" s="16">
        <v>521</v>
      </c>
      <c r="I220" s="16">
        <v>517</v>
      </c>
      <c r="J220" s="16">
        <v>515</v>
      </c>
      <c r="K220" s="19">
        <f t="shared" si="52"/>
        <v>509.85</v>
      </c>
      <c r="L220" s="16">
        <v>519</v>
      </c>
      <c r="M220" s="16">
        <v>516</v>
      </c>
      <c r="N220" s="16">
        <v>517</v>
      </c>
      <c r="O220" s="16">
        <v>515</v>
      </c>
      <c r="P220" s="16">
        <v>516</v>
      </c>
      <c r="Q220" s="16">
        <v>518</v>
      </c>
      <c r="R220" s="15">
        <v>518</v>
      </c>
      <c r="S220" s="15">
        <v>516</v>
      </c>
      <c r="T220" s="15">
        <v>515</v>
      </c>
      <c r="U220" s="15">
        <v>526</v>
      </c>
      <c r="V220" s="15">
        <v>518</v>
      </c>
      <c r="W220" s="15">
        <v>518</v>
      </c>
      <c r="X220" s="20">
        <f t="shared" si="53"/>
        <v>513.81</v>
      </c>
      <c r="Y220" s="20">
        <f t="shared" si="54"/>
        <v>510.84</v>
      </c>
      <c r="Z220" s="20">
        <f t="shared" si="55"/>
        <v>511.83</v>
      </c>
      <c r="AA220" s="20">
        <f t="shared" si="56"/>
        <v>509.85</v>
      </c>
      <c r="AB220" s="20">
        <f t="shared" si="57"/>
        <v>510.84</v>
      </c>
      <c r="AC220" s="20">
        <f t="shared" si="58"/>
        <v>512.82</v>
      </c>
      <c r="AD220" s="20">
        <f t="shared" si="59"/>
        <v>512.82</v>
      </c>
      <c r="AE220" s="20">
        <f t="shared" si="60"/>
        <v>510.84</v>
      </c>
      <c r="AF220" s="20">
        <f t="shared" si="61"/>
        <v>509.85</v>
      </c>
      <c r="AG220" s="20">
        <f t="shared" si="62"/>
        <v>520.74</v>
      </c>
      <c r="AH220" s="20">
        <f t="shared" si="63"/>
        <v>512.82</v>
      </c>
      <c r="AI220" s="20">
        <f t="shared" si="64"/>
        <v>512.82</v>
      </c>
    </row>
    <row r="221" spans="1:35">
      <c r="A221" s="1">
        <v>211</v>
      </c>
      <c r="B221" s="15">
        <v>517</v>
      </c>
      <c r="C221" s="15">
        <v>523</v>
      </c>
      <c r="D221" s="15">
        <v>519</v>
      </c>
      <c r="E221" s="16">
        <v>520</v>
      </c>
      <c r="F221" s="16">
        <v>530</v>
      </c>
      <c r="G221" s="16">
        <v>517</v>
      </c>
      <c r="H221" s="16">
        <v>518</v>
      </c>
      <c r="I221" s="16">
        <v>524</v>
      </c>
      <c r="J221" s="16">
        <v>528</v>
      </c>
      <c r="K221" s="19">
        <f t="shared" si="52"/>
        <v>522.72</v>
      </c>
      <c r="L221" s="16">
        <v>521</v>
      </c>
      <c r="M221" s="16">
        <v>517</v>
      </c>
      <c r="N221" s="16">
        <v>518</v>
      </c>
      <c r="O221" s="16">
        <v>518</v>
      </c>
      <c r="P221" s="16">
        <v>515</v>
      </c>
      <c r="Q221" s="16">
        <v>523</v>
      </c>
      <c r="R221" s="15">
        <v>523</v>
      </c>
      <c r="S221" s="15">
        <v>515</v>
      </c>
      <c r="T221" s="15">
        <v>519</v>
      </c>
      <c r="U221" s="15">
        <v>524</v>
      </c>
      <c r="V221" s="15">
        <v>528</v>
      </c>
      <c r="W221" s="15">
        <v>525</v>
      </c>
      <c r="X221" s="20">
        <f t="shared" si="53"/>
        <v>515.79</v>
      </c>
      <c r="Y221" s="20">
        <f t="shared" si="54"/>
        <v>511.83</v>
      </c>
      <c r="Z221" s="20">
        <f t="shared" si="55"/>
        <v>512.82</v>
      </c>
      <c r="AA221" s="20">
        <f t="shared" si="56"/>
        <v>512.82</v>
      </c>
      <c r="AB221" s="20">
        <f t="shared" si="57"/>
        <v>509.85</v>
      </c>
      <c r="AC221" s="20">
        <f t="shared" si="58"/>
        <v>517.77</v>
      </c>
      <c r="AD221" s="20">
        <f t="shared" si="59"/>
        <v>517.77</v>
      </c>
      <c r="AE221" s="20">
        <f t="shared" si="60"/>
        <v>509.85</v>
      </c>
      <c r="AF221" s="20">
        <f t="shared" si="61"/>
        <v>513.81</v>
      </c>
      <c r="AG221" s="20">
        <f t="shared" si="62"/>
        <v>518.76</v>
      </c>
      <c r="AH221" s="20">
        <f t="shared" si="63"/>
        <v>522.72</v>
      </c>
      <c r="AI221" s="20">
        <f t="shared" si="64"/>
        <v>519.75</v>
      </c>
    </row>
    <row r="222" spans="1:35">
      <c r="A222" s="1">
        <v>212</v>
      </c>
      <c r="B222" s="15">
        <v>525</v>
      </c>
      <c r="C222" s="15">
        <v>518</v>
      </c>
      <c r="D222" s="15">
        <v>518</v>
      </c>
      <c r="E222" s="16">
        <v>528</v>
      </c>
      <c r="F222" s="16">
        <v>524</v>
      </c>
      <c r="G222" s="16">
        <v>531</v>
      </c>
      <c r="H222" s="16">
        <v>526</v>
      </c>
      <c r="I222" s="16">
        <v>526</v>
      </c>
      <c r="J222" s="16">
        <v>523</v>
      </c>
      <c r="K222" s="19">
        <f t="shared" si="52"/>
        <v>517.77</v>
      </c>
      <c r="L222" s="16">
        <v>519</v>
      </c>
      <c r="M222" s="16">
        <v>515</v>
      </c>
      <c r="N222" s="16">
        <v>518</v>
      </c>
      <c r="O222" s="16">
        <v>514</v>
      </c>
      <c r="P222" s="16">
        <v>515</v>
      </c>
      <c r="Q222" s="16">
        <v>517</v>
      </c>
      <c r="R222" s="15">
        <v>517</v>
      </c>
      <c r="S222" s="15">
        <v>514</v>
      </c>
      <c r="T222" s="15">
        <v>515</v>
      </c>
      <c r="U222" s="15">
        <v>520</v>
      </c>
      <c r="V222" s="15">
        <v>528</v>
      </c>
      <c r="W222" s="15">
        <v>518</v>
      </c>
      <c r="X222" s="20">
        <f t="shared" si="53"/>
        <v>513.81</v>
      </c>
      <c r="Y222" s="20">
        <f t="shared" si="54"/>
        <v>509.85</v>
      </c>
      <c r="Z222" s="20">
        <f t="shared" si="55"/>
        <v>512.82</v>
      </c>
      <c r="AA222" s="20">
        <f t="shared" si="56"/>
        <v>508.86</v>
      </c>
      <c r="AB222" s="20">
        <f t="shared" si="57"/>
        <v>509.85</v>
      </c>
      <c r="AC222" s="20">
        <f t="shared" si="58"/>
        <v>511.83</v>
      </c>
      <c r="AD222" s="20">
        <f t="shared" si="59"/>
        <v>511.83</v>
      </c>
      <c r="AE222" s="20">
        <f t="shared" si="60"/>
        <v>508.86</v>
      </c>
      <c r="AF222" s="20">
        <f t="shared" si="61"/>
        <v>509.85</v>
      </c>
      <c r="AG222" s="20">
        <f t="shared" si="62"/>
        <v>514.8</v>
      </c>
      <c r="AH222" s="20">
        <f t="shared" si="63"/>
        <v>522.72</v>
      </c>
      <c r="AI222" s="20">
        <f t="shared" si="64"/>
        <v>512.82</v>
      </c>
    </row>
    <row r="223" spans="1:35">
      <c r="A223" s="1">
        <v>213</v>
      </c>
      <c r="B223" s="15">
        <v>523</v>
      </c>
      <c r="C223" s="15">
        <v>529</v>
      </c>
      <c r="D223" s="15">
        <v>516</v>
      </c>
      <c r="E223" s="16">
        <v>518</v>
      </c>
      <c r="F223" s="16">
        <v>521</v>
      </c>
      <c r="G223" s="16">
        <v>515</v>
      </c>
      <c r="H223" s="16">
        <v>516</v>
      </c>
      <c r="I223" s="16">
        <v>519</v>
      </c>
      <c r="J223" s="16">
        <v>515</v>
      </c>
      <c r="K223" s="19">
        <f t="shared" si="52"/>
        <v>509.85</v>
      </c>
      <c r="L223" s="16">
        <v>523</v>
      </c>
      <c r="M223" s="16">
        <v>517</v>
      </c>
      <c r="N223" s="16">
        <v>516</v>
      </c>
      <c r="O223" s="16">
        <v>518</v>
      </c>
      <c r="P223" s="16">
        <v>520</v>
      </c>
      <c r="Q223" s="16">
        <v>516</v>
      </c>
      <c r="R223" s="15">
        <v>516</v>
      </c>
      <c r="S223" s="15">
        <v>518</v>
      </c>
      <c r="T223" s="15">
        <v>528</v>
      </c>
      <c r="U223" s="15">
        <v>517</v>
      </c>
      <c r="V223" s="15">
        <v>517</v>
      </c>
      <c r="W223" s="15">
        <v>522</v>
      </c>
      <c r="X223" s="20">
        <f t="shared" si="53"/>
        <v>517.77</v>
      </c>
      <c r="Y223" s="20">
        <f t="shared" si="54"/>
        <v>511.83</v>
      </c>
      <c r="Z223" s="20">
        <f t="shared" si="55"/>
        <v>510.84</v>
      </c>
      <c r="AA223" s="20">
        <f t="shared" si="56"/>
        <v>512.82</v>
      </c>
      <c r="AB223" s="20">
        <f t="shared" si="57"/>
        <v>514.8</v>
      </c>
      <c r="AC223" s="20">
        <f t="shared" si="58"/>
        <v>510.84</v>
      </c>
      <c r="AD223" s="20">
        <f t="shared" si="59"/>
        <v>510.84</v>
      </c>
      <c r="AE223" s="20">
        <f t="shared" si="60"/>
        <v>512.82</v>
      </c>
      <c r="AF223" s="20">
        <f t="shared" si="61"/>
        <v>522.72</v>
      </c>
      <c r="AG223" s="20">
        <f t="shared" si="62"/>
        <v>511.83</v>
      </c>
      <c r="AH223" s="20">
        <f t="shared" si="63"/>
        <v>511.83</v>
      </c>
      <c r="AI223" s="20">
        <f t="shared" si="64"/>
        <v>516.78</v>
      </c>
    </row>
    <row r="224" spans="1:35">
      <c r="A224" s="1">
        <v>214</v>
      </c>
      <c r="B224" s="15">
        <v>515</v>
      </c>
      <c r="C224" s="15">
        <v>516</v>
      </c>
      <c r="D224" s="15">
        <v>523</v>
      </c>
      <c r="E224" s="16">
        <v>526</v>
      </c>
      <c r="F224" s="16">
        <v>518</v>
      </c>
      <c r="G224" s="16">
        <v>524</v>
      </c>
      <c r="H224" s="16">
        <v>519</v>
      </c>
      <c r="I224" s="16">
        <v>523</v>
      </c>
      <c r="J224" s="16">
        <v>521</v>
      </c>
      <c r="K224" s="19">
        <f t="shared" si="52"/>
        <v>515.79</v>
      </c>
      <c r="L224" s="16">
        <v>518</v>
      </c>
      <c r="M224" s="16">
        <v>514</v>
      </c>
      <c r="N224" s="16">
        <v>516</v>
      </c>
      <c r="O224" s="16">
        <v>519</v>
      </c>
      <c r="P224" s="16">
        <v>517</v>
      </c>
      <c r="Q224" s="16">
        <v>515</v>
      </c>
      <c r="R224" s="15">
        <v>515</v>
      </c>
      <c r="S224" s="15">
        <v>516</v>
      </c>
      <c r="T224" s="15">
        <v>526</v>
      </c>
      <c r="U224" s="15">
        <v>522</v>
      </c>
      <c r="V224" s="15">
        <v>518</v>
      </c>
      <c r="W224" s="15">
        <v>525</v>
      </c>
      <c r="X224" s="20">
        <f t="shared" si="53"/>
        <v>512.82</v>
      </c>
      <c r="Y224" s="20">
        <f t="shared" si="54"/>
        <v>508.86</v>
      </c>
      <c r="Z224" s="20">
        <f t="shared" si="55"/>
        <v>510.84</v>
      </c>
      <c r="AA224" s="20">
        <f t="shared" si="56"/>
        <v>513.81</v>
      </c>
      <c r="AB224" s="20">
        <f t="shared" si="57"/>
        <v>511.83</v>
      </c>
      <c r="AC224" s="20">
        <f t="shared" si="58"/>
        <v>509.85</v>
      </c>
      <c r="AD224" s="20">
        <f t="shared" si="59"/>
        <v>509.85</v>
      </c>
      <c r="AE224" s="20">
        <f t="shared" si="60"/>
        <v>510.84</v>
      </c>
      <c r="AF224" s="20">
        <f t="shared" si="61"/>
        <v>520.74</v>
      </c>
      <c r="AG224" s="20">
        <f t="shared" si="62"/>
        <v>516.78</v>
      </c>
      <c r="AH224" s="20">
        <f t="shared" si="63"/>
        <v>512.82</v>
      </c>
      <c r="AI224" s="20">
        <f t="shared" si="64"/>
        <v>519.75</v>
      </c>
    </row>
    <row r="225" spans="1:35">
      <c r="A225" s="1">
        <v>215</v>
      </c>
      <c r="B225" s="15">
        <v>517</v>
      </c>
      <c r="C225" s="15">
        <v>518</v>
      </c>
      <c r="D225" s="15">
        <v>520</v>
      </c>
      <c r="E225" s="16">
        <v>517</v>
      </c>
      <c r="F225" s="16">
        <v>525</v>
      </c>
      <c r="G225" s="16">
        <v>521</v>
      </c>
      <c r="H225" s="16">
        <v>514</v>
      </c>
      <c r="I225" s="16">
        <v>526</v>
      </c>
      <c r="J225" s="16">
        <v>515</v>
      </c>
      <c r="K225" s="19">
        <f t="shared" si="52"/>
        <v>509.85</v>
      </c>
      <c r="L225" s="16">
        <v>519</v>
      </c>
      <c r="M225" s="16">
        <v>515</v>
      </c>
      <c r="N225" s="16">
        <v>517</v>
      </c>
      <c r="O225" s="16">
        <v>515</v>
      </c>
      <c r="P225" s="16">
        <v>516</v>
      </c>
      <c r="Q225" s="16">
        <v>514</v>
      </c>
      <c r="R225" s="15">
        <v>514</v>
      </c>
      <c r="S225" s="15">
        <v>518</v>
      </c>
      <c r="T225" s="15">
        <v>518</v>
      </c>
      <c r="U225" s="15">
        <v>521</v>
      </c>
      <c r="V225" s="15">
        <v>522</v>
      </c>
      <c r="W225" s="15">
        <v>522</v>
      </c>
      <c r="X225" s="20">
        <f t="shared" si="53"/>
        <v>513.81</v>
      </c>
      <c r="Y225" s="20">
        <f t="shared" si="54"/>
        <v>509.85</v>
      </c>
      <c r="Z225" s="20">
        <f t="shared" si="55"/>
        <v>511.83</v>
      </c>
      <c r="AA225" s="20">
        <f t="shared" si="56"/>
        <v>509.85</v>
      </c>
      <c r="AB225" s="20">
        <f t="shared" si="57"/>
        <v>510.84</v>
      </c>
      <c r="AC225" s="20">
        <f t="shared" si="58"/>
        <v>508.86</v>
      </c>
      <c r="AD225" s="20">
        <f t="shared" si="59"/>
        <v>508.86</v>
      </c>
      <c r="AE225" s="20">
        <f t="shared" si="60"/>
        <v>512.82</v>
      </c>
      <c r="AF225" s="20">
        <f t="shared" si="61"/>
        <v>512.82</v>
      </c>
      <c r="AG225" s="20">
        <f t="shared" si="62"/>
        <v>515.79</v>
      </c>
      <c r="AH225" s="20">
        <f t="shared" si="63"/>
        <v>516.78</v>
      </c>
      <c r="AI225" s="20">
        <f t="shared" si="64"/>
        <v>516.78</v>
      </c>
    </row>
    <row r="226" spans="1:35">
      <c r="A226" s="1">
        <v>216</v>
      </c>
      <c r="B226" s="15">
        <v>525</v>
      </c>
      <c r="C226" s="15">
        <v>517</v>
      </c>
      <c r="D226" s="15">
        <v>516</v>
      </c>
      <c r="E226" s="16">
        <v>518</v>
      </c>
      <c r="F226" s="16">
        <v>522</v>
      </c>
      <c r="G226" s="16">
        <v>516</v>
      </c>
      <c r="H226" s="16">
        <v>517</v>
      </c>
      <c r="I226" s="16">
        <v>523</v>
      </c>
      <c r="J226" s="16">
        <v>532</v>
      </c>
      <c r="K226" s="19">
        <f t="shared" si="52"/>
        <v>526.68</v>
      </c>
      <c r="L226" s="16">
        <v>519</v>
      </c>
      <c r="M226" s="16">
        <v>516</v>
      </c>
      <c r="N226" s="16">
        <v>518</v>
      </c>
      <c r="O226" s="16">
        <v>516</v>
      </c>
      <c r="P226" s="16">
        <v>520</v>
      </c>
      <c r="Q226" s="16">
        <v>518</v>
      </c>
      <c r="R226" s="15">
        <v>518</v>
      </c>
      <c r="S226" s="15">
        <v>517</v>
      </c>
      <c r="T226" s="15">
        <v>526</v>
      </c>
      <c r="U226" s="15">
        <v>522</v>
      </c>
      <c r="V226" s="15">
        <v>516</v>
      </c>
      <c r="W226" s="15">
        <v>518</v>
      </c>
      <c r="X226" s="20">
        <f t="shared" si="53"/>
        <v>513.81</v>
      </c>
      <c r="Y226" s="20">
        <f t="shared" si="54"/>
        <v>510.84</v>
      </c>
      <c r="Z226" s="20">
        <f t="shared" si="55"/>
        <v>512.82</v>
      </c>
      <c r="AA226" s="20">
        <f t="shared" si="56"/>
        <v>510.84</v>
      </c>
      <c r="AB226" s="20">
        <f t="shared" si="57"/>
        <v>514.8</v>
      </c>
      <c r="AC226" s="20">
        <f t="shared" si="58"/>
        <v>512.82</v>
      </c>
      <c r="AD226" s="20">
        <f t="shared" si="59"/>
        <v>512.82</v>
      </c>
      <c r="AE226" s="20">
        <f t="shared" si="60"/>
        <v>511.83</v>
      </c>
      <c r="AF226" s="20">
        <f t="shared" si="61"/>
        <v>520.74</v>
      </c>
      <c r="AG226" s="20">
        <f t="shared" si="62"/>
        <v>516.78</v>
      </c>
      <c r="AH226" s="20">
        <f t="shared" si="63"/>
        <v>510.84</v>
      </c>
      <c r="AI226" s="20">
        <f t="shared" si="64"/>
        <v>512.82</v>
      </c>
    </row>
    <row r="227" spans="1:35">
      <c r="A227" s="1">
        <v>217</v>
      </c>
      <c r="B227" s="15">
        <v>515</v>
      </c>
      <c r="C227" s="15">
        <v>519</v>
      </c>
      <c r="D227" s="15">
        <v>519</v>
      </c>
      <c r="E227" s="16">
        <v>515</v>
      </c>
      <c r="F227" s="16">
        <v>515</v>
      </c>
      <c r="G227" s="16">
        <v>523</v>
      </c>
      <c r="H227" s="16">
        <v>520</v>
      </c>
      <c r="I227" s="16">
        <v>518</v>
      </c>
      <c r="J227" s="16">
        <v>526</v>
      </c>
      <c r="K227" s="19">
        <f t="shared" si="52"/>
        <v>520.74</v>
      </c>
      <c r="L227" s="16">
        <v>515</v>
      </c>
      <c r="M227" s="16">
        <v>516</v>
      </c>
      <c r="N227" s="16">
        <v>517</v>
      </c>
      <c r="O227" s="16">
        <v>514</v>
      </c>
      <c r="P227" s="16">
        <v>519</v>
      </c>
      <c r="Q227" s="16">
        <v>516</v>
      </c>
      <c r="R227" s="15">
        <v>516</v>
      </c>
      <c r="S227" s="15">
        <v>524</v>
      </c>
      <c r="T227" s="15">
        <v>517</v>
      </c>
      <c r="U227" s="15">
        <v>523</v>
      </c>
      <c r="V227" s="15">
        <v>527</v>
      </c>
      <c r="W227" s="15">
        <v>528</v>
      </c>
      <c r="X227" s="20">
        <f t="shared" si="53"/>
        <v>509.85</v>
      </c>
      <c r="Y227" s="20">
        <f t="shared" si="54"/>
        <v>510.84</v>
      </c>
      <c r="Z227" s="20">
        <f t="shared" si="55"/>
        <v>511.83</v>
      </c>
      <c r="AA227" s="20">
        <f t="shared" si="56"/>
        <v>508.86</v>
      </c>
      <c r="AB227" s="20">
        <f t="shared" si="57"/>
        <v>513.81</v>
      </c>
      <c r="AC227" s="20">
        <f t="shared" si="58"/>
        <v>510.84</v>
      </c>
      <c r="AD227" s="20">
        <f t="shared" si="59"/>
        <v>510.84</v>
      </c>
      <c r="AE227" s="20">
        <f t="shared" si="60"/>
        <v>518.76</v>
      </c>
      <c r="AF227" s="20">
        <f t="shared" si="61"/>
        <v>511.83</v>
      </c>
      <c r="AG227" s="20">
        <f t="shared" si="62"/>
        <v>517.77</v>
      </c>
      <c r="AH227" s="20">
        <f t="shared" si="63"/>
        <v>521.73</v>
      </c>
      <c r="AI227" s="20">
        <f t="shared" si="64"/>
        <v>522.72</v>
      </c>
    </row>
    <row r="228" spans="1:35">
      <c r="A228" s="1">
        <v>218</v>
      </c>
      <c r="B228" s="15">
        <v>524</v>
      </c>
      <c r="C228" s="15">
        <v>518</v>
      </c>
      <c r="D228" s="15">
        <v>515</v>
      </c>
      <c r="E228" s="16">
        <v>524</v>
      </c>
      <c r="F228" s="16">
        <v>516</v>
      </c>
      <c r="G228" s="16">
        <v>517</v>
      </c>
      <c r="H228" s="16">
        <v>515</v>
      </c>
      <c r="I228" s="16">
        <v>529</v>
      </c>
      <c r="J228" s="16">
        <v>515</v>
      </c>
      <c r="K228" s="19">
        <f t="shared" si="52"/>
        <v>509.85</v>
      </c>
      <c r="L228" s="16">
        <v>517</v>
      </c>
      <c r="M228" s="16">
        <v>515</v>
      </c>
      <c r="N228" s="16">
        <v>518</v>
      </c>
      <c r="O228" s="16">
        <v>519</v>
      </c>
      <c r="P228" s="16">
        <v>520</v>
      </c>
      <c r="Q228" s="16">
        <v>518</v>
      </c>
      <c r="R228" s="15">
        <v>518</v>
      </c>
      <c r="S228" s="15">
        <v>515</v>
      </c>
      <c r="T228" s="15">
        <v>513</v>
      </c>
      <c r="U228" s="15">
        <v>520</v>
      </c>
      <c r="V228" s="15">
        <v>524</v>
      </c>
      <c r="W228" s="15">
        <v>521</v>
      </c>
      <c r="X228" s="20">
        <f t="shared" si="53"/>
        <v>511.83</v>
      </c>
      <c r="Y228" s="20">
        <f t="shared" si="54"/>
        <v>509.85</v>
      </c>
      <c r="Z228" s="20">
        <f t="shared" si="55"/>
        <v>512.82</v>
      </c>
      <c r="AA228" s="20">
        <f t="shared" si="56"/>
        <v>513.81</v>
      </c>
      <c r="AB228" s="20">
        <f t="shared" si="57"/>
        <v>514.8</v>
      </c>
      <c r="AC228" s="20">
        <f t="shared" si="58"/>
        <v>512.82</v>
      </c>
      <c r="AD228" s="20">
        <f t="shared" si="59"/>
        <v>512.82</v>
      </c>
      <c r="AE228" s="20">
        <f t="shared" si="60"/>
        <v>509.85</v>
      </c>
      <c r="AF228" s="20">
        <f t="shared" si="61"/>
        <v>507.87</v>
      </c>
      <c r="AG228" s="20">
        <f t="shared" si="62"/>
        <v>514.8</v>
      </c>
      <c r="AH228" s="20">
        <f t="shared" si="63"/>
        <v>518.76</v>
      </c>
      <c r="AI228" s="20">
        <f t="shared" si="64"/>
        <v>515.79</v>
      </c>
    </row>
    <row r="229" spans="1:35">
      <c r="A229" s="1">
        <v>219</v>
      </c>
      <c r="B229" s="15">
        <v>524</v>
      </c>
      <c r="C229" s="15">
        <v>516</v>
      </c>
      <c r="D229" s="15">
        <v>517</v>
      </c>
      <c r="E229" s="16">
        <v>521</v>
      </c>
      <c r="F229" s="16">
        <v>522</v>
      </c>
      <c r="G229" s="16">
        <v>531</v>
      </c>
      <c r="H229" s="16">
        <v>517</v>
      </c>
      <c r="I229" s="16">
        <v>516</v>
      </c>
      <c r="J229" s="16">
        <v>524</v>
      </c>
      <c r="K229" s="19">
        <f t="shared" si="52"/>
        <v>518.76</v>
      </c>
      <c r="L229" s="16">
        <v>517</v>
      </c>
      <c r="M229" s="16">
        <v>515</v>
      </c>
      <c r="N229" s="16">
        <v>519</v>
      </c>
      <c r="O229" s="16">
        <v>518</v>
      </c>
      <c r="P229" s="16">
        <v>521</v>
      </c>
      <c r="Q229" s="16">
        <v>517</v>
      </c>
      <c r="R229" s="15">
        <v>517</v>
      </c>
      <c r="S229" s="15">
        <v>522</v>
      </c>
      <c r="T229" s="15">
        <v>519</v>
      </c>
      <c r="U229" s="15">
        <v>519</v>
      </c>
      <c r="V229" s="15">
        <v>521</v>
      </c>
      <c r="W229" s="15">
        <v>517</v>
      </c>
      <c r="X229" s="20">
        <f t="shared" si="53"/>
        <v>511.83</v>
      </c>
      <c r="Y229" s="20">
        <f t="shared" si="54"/>
        <v>509.85</v>
      </c>
      <c r="Z229" s="20">
        <f t="shared" si="55"/>
        <v>513.81</v>
      </c>
      <c r="AA229" s="20">
        <f t="shared" si="56"/>
        <v>512.82</v>
      </c>
      <c r="AB229" s="20">
        <f t="shared" si="57"/>
        <v>515.79</v>
      </c>
      <c r="AC229" s="20">
        <f t="shared" si="58"/>
        <v>511.83</v>
      </c>
      <c r="AD229" s="20">
        <f t="shared" si="59"/>
        <v>511.83</v>
      </c>
      <c r="AE229" s="20">
        <f t="shared" si="60"/>
        <v>516.78</v>
      </c>
      <c r="AF229" s="20">
        <f t="shared" si="61"/>
        <v>513.81</v>
      </c>
      <c r="AG229" s="20">
        <f t="shared" si="62"/>
        <v>513.81</v>
      </c>
      <c r="AH229" s="20">
        <f t="shared" si="63"/>
        <v>515.79</v>
      </c>
      <c r="AI229" s="20">
        <f t="shared" si="64"/>
        <v>511.83</v>
      </c>
    </row>
    <row r="230" spans="1:35">
      <c r="A230" s="1">
        <v>220</v>
      </c>
      <c r="B230" s="15">
        <v>527</v>
      </c>
      <c r="C230" s="15">
        <v>523</v>
      </c>
      <c r="D230" s="15">
        <v>520</v>
      </c>
      <c r="E230" s="16">
        <v>516</v>
      </c>
      <c r="F230" s="16">
        <v>516</v>
      </c>
      <c r="G230" s="16">
        <v>529</v>
      </c>
      <c r="H230" s="16">
        <v>527</v>
      </c>
      <c r="I230" s="16">
        <v>518</v>
      </c>
      <c r="J230" s="16">
        <v>527</v>
      </c>
      <c r="K230" s="19">
        <f t="shared" si="52"/>
        <v>521.73</v>
      </c>
      <c r="L230" s="16">
        <v>519</v>
      </c>
      <c r="M230" s="16">
        <v>522</v>
      </c>
      <c r="N230" s="16">
        <v>521</v>
      </c>
      <c r="O230" s="16">
        <v>515</v>
      </c>
      <c r="P230" s="16">
        <v>518</v>
      </c>
      <c r="Q230" s="16">
        <v>524</v>
      </c>
      <c r="R230" s="15">
        <v>524</v>
      </c>
      <c r="S230" s="15">
        <v>520</v>
      </c>
      <c r="T230" s="15">
        <v>518</v>
      </c>
      <c r="U230" s="15">
        <v>527</v>
      </c>
      <c r="V230" s="15">
        <v>520</v>
      </c>
      <c r="W230" s="15">
        <v>518</v>
      </c>
      <c r="X230" s="20">
        <f t="shared" si="53"/>
        <v>513.81</v>
      </c>
      <c r="Y230" s="20">
        <f t="shared" si="54"/>
        <v>516.78</v>
      </c>
      <c r="Z230" s="20">
        <f t="shared" si="55"/>
        <v>515.79</v>
      </c>
      <c r="AA230" s="20">
        <f t="shared" si="56"/>
        <v>509.85</v>
      </c>
      <c r="AB230" s="20">
        <f t="shared" si="57"/>
        <v>512.82</v>
      </c>
      <c r="AC230" s="20">
        <f t="shared" si="58"/>
        <v>518.76</v>
      </c>
      <c r="AD230" s="20">
        <f t="shared" si="59"/>
        <v>518.76</v>
      </c>
      <c r="AE230" s="20">
        <f t="shared" si="60"/>
        <v>514.8</v>
      </c>
      <c r="AF230" s="20">
        <f t="shared" si="61"/>
        <v>512.82</v>
      </c>
      <c r="AG230" s="20">
        <f t="shared" si="62"/>
        <v>521.73</v>
      </c>
      <c r="AH230" s="20">
        <f t="shared" si="63"/>
        <v>514.8</v>
      </c>
      <c r="AI230" s="20">
        <f t="shared" si="64"/>
        <v>512.82</v>
      </c>
    </row>
    <row r="231" spans="1:35">
      <c r="A231" s="1">
        <v>221</v>
      </c>
      <c r="B231" s="15">
        <v>515</v>
      </c>
      <c r="C231" s="15">
        <v>520</v>
      </c>
      <c r="D231" s="15">
        <v>515</v>
      </c>
      <c r="E231" s="16">
        <v>523</v>
      </c>
      <c r="F231" s="16">
        <v>523</v>
      </c>
      <c r="G231" s="16">
        <v>516</v>
      </c>
      <c r="H231" s="16">
        <v>528</v>
      </c>
      <c r="I231" s="16">
        <v>517</v>
      </c>
      <c r="J231" s="16">
        <v>510</v>
      </c>
      <c r="K231" s="19">
        <f t="shared" si="52"/>
        <v>504.9</v>
      </c>
      <c r="L231" s="16">
        <v>517</v>
      </c>
      <c r="M231" s="16">
        <v>515</v>
      </c>
      <c r="N231" s="16">
        <v>517</v>
      </c>
      <c r="O231" s="16">
        <v>519</v>
      </c>
      <c r="P231" s="16">
        <v>519</v>
      </c>
      <c r="Q231" s="16">
        <v>515</v>
      </c>
      <c r="R231" s="15">
        <v>515</v>
      </c>
      <c r="S231" s="15">
        <v>514</v>
      </c>
      <c r="T231" s="15">
        <v>516</v>
      </c>
      <c r="U231" s="15">
        <v>516</v>
      </c>
      <c r="V231" s="15">
        <v>516</v>
      </c>
      <c r="W231" s="15">
        <v>522</v>
      </c>
      <c r="X231" s="20">
        <f t="shared" si="53"/>
        <v>511.83</v>
      </c>
      <c r="Y231" s="20">
        <f t="shared" si="54"/>
        <v>509.85</v>
      </c>
      <c r="Z231" s="20">
        <f t="shared" si="55"/>
        <v>511.83</v>
      </c>
      <c r="AA231" s="20">
        <f t="shared" si="56"/>
        <v>513.81</v>
      </c>
      <c r="AB231" s="20">
        <f t="shared" si="57"/>
        <v>513.81</v>
      </c>
      <c r="AC231" s="20">
        <f t="shared" si="58"/>
        <v>509.85</v>
      </c>
      <c r="AD231" s="20">
        <f t="shared" si="59"/>
        <v>509.85</v>
      </c>
      <c r="AE231" s="20">
        <f t="shared" si="60"/>
        <v>508.86</v>
      </c>
      <c r="AF231" s="20">
        <f t="shared" si="61"/>
        <v>510.84</v>
      </c>
      <c r="AG231" s="20">
        <f t="shared" si="62"/>
        <v>510.84</v>
      </c>
      <c r="AH231" s="20">
        <f t="shared" si="63"/>
        <v>510.84</v>
      </c>
      <c r="AI231" s="20">
        <f t="shared" si="64"/>
        <v>516.78</v>
      </c>
    </row>
    <row r="232" spans="1:35">
      <c r="A232" s="1">
        <v>222</v>
      </c>
      <c r="B232" s="15">
        <v>520</v>
      </c>
      <c r="C232" s="15">
        <v>517</v>
      </c>
      <c r="D232" s="15">
        <v>517</v>
      </c>
      <c r="E232" s="16">
        <v>512</v>
      </c>
      <c r="F232" s="16">
        <v>524</v>
      </c>
      <c r="G232" s="16">
        <v>517</v>
      </c>
      <c r="H232" s="16">
        <v>526</v>
      </c>
      <c r="I232" s="16">
        <v>523</v>
      </c>
      <c r="J232" s="16">
        <v>528</v>
      </c>
      <c r="K232" s="19">
        <f t="shared" si="52"/>
        <v>522.72</v>
      </c>
      <c r="L232" s="16">
        <v>516</v>
      </c>
      <c r="M232" s="16">
        <v>517</v>
      </c>
      <c r="N232" s="16">
        <v>516</v>
      </c>
      <c r="O232" s="16">
        <v>515</v>
      </c>
      <c r="P232" s="16">
        <v>514</v>
      </c>
      <c r="Q232" s="16">
        <v>519</v>
      </c>
      <c r="R232" s="15">
        <v>522</v>
      </c>
      <c r="S232" s="15">
        <v>522</v>
      </c>
      <c r="T232" s="15">
        <v>523</v>
      </c>
      <c r="U232" s="15">
        <v>520</v>
      </c>
      <c r="V232" s="15">
        <v>530</v>
      </c>
      <c r="W232" s="15">
        <v>516</v>
      </c>
      <c r="X232" s="20">
        <f t="shared" si="53"/>
        <v>510.84</v>
      </c>
      <c r="Y232" s="20">
        <f t="shared" si="54"/>
        <v>511.83</v>
      </c>
      <c r="Z232" s="20">
        <f t="shared" si="55"/>
        <v>510.84</v>
      </c>
      <c r="AA232" s="20">
        <f t="shared" si="56"/>
        <v>509.85</v>
      </c>
      <c r="AB232" s="20">
        <f t="shared" si="57"/>
        <v>508.86</v>
      </c>
      <c r="AC232" s="20">
        <f t="shared" si="58"/>
        <v>513.81</v>
      </c>
      <c r="AD232" s="20">
        <f t="shared" si="59"/>
        <v>516.78</v>
      </c>
      <c r="AE232" s="20">
        <f t="shared" si="60"/>
        <v>516.78</v>
      </c>
      <c r="AF232" s="20">
        <f t="shared" si="61"/>
        <v>517.77</v>
      </c>
      <c r="AG232" s="20">
        <f t="shared" si="62"/>
        <v>514.8</v>
      </c>
      <c r="AH232" s="20">
        <f t="shared" si="63"/>
        <v>524.7</v>
      </c>
      <c r="AI232" s="20">
        <f t="shared" si="64"/>
        <v>510.84</v>
      </c>
    </row>
    <row r="233" spans="1:35">
      <c r="A233" s="1">
        <v>223</v>
      </c>
      <c r="B233" s="15">
        <v>519</v>
      </c>
      <c r="C233" s="15">
        <v>527</v>
      </c>
      <c r="D233" s="15">
        <v>527</v>
      </c>
      <c r="E233" s="16">
        <v>530</v>
      </c>
      <c r="F233" s="16">
        <v>512</v>
      </c>
      <c r="G233" s="16">
        <v>526</v>
      </c>
      <c r="H233" s="16">
        <v>532</v>
      </c>
      <c r="I233" s="16">
        <v>516</v>
      </c>
      <c r="J233" s="16">
        <v>524</v>
      </c>
      <c r="K233" s="19">
        <f t="shared" si="52"/>
        <v>518.76</v>
      </c>
      <c r="L233" s="16">
        <v>519</v>
      </c>
      <c r="M233" s="16">
        <v>518</v>
      </c>
      <c r="N233" s="16">
        <v>520</v>
      </c>
      <c r="O233" s="16">
        <v>513</v>
      </c>
      <c r="P233" s="16">
        <v>516</v>
      </c>
      <c r="Q233" s="16">
        <v>520</v>
      </c>
      <c r="R233" s="15">
        <v>520</v>
      </c>
      <c r="S233" s="15">
        <v>517</v>
      </c>
      <c r="T233" s="15">
        <v>520</v>
      </c>
      <c r="U233" s="15">
        <v>526</v>
      </c>
      <c r="V233" s="15">
        <v>525</v>
      </c>
      <c r="W233" s="15">
        <v>515</v>
      </c>
      <c r="X233" s="20">
        <f t="shared" si="53"/>
        <v>513.81</v>
      </c>
      <c r="Y233" s="20">
        <f t="shared" si="54"/>
        <v>512.82</v>
      </c>
      <c r="Z233" s="20">
        <f t="shared" si="55"/>
        <v>514.8</v>
      </c>
      <c r="AA233" s="20">
        <f t="shared" si="56"/>
        <v>507.87</v>
      </c>
      <c r="AB233" s="20">
        <f t="shared" si="57"/>
        <v>510.84</v>
      </c>
      <c r="AC233" s="20">
        <f t="shared" si="58"/>
        <v>514.8</v>
      </c>
      <c r="AD233" s="20">
        <f t="shared" si="59"/>
        <v>514.8</v>
      </c>
      <c r="AE233" s="20">
        <f t="shared" si="60"/>
        <v>511.83</v>
      </c>
      <c r="AF233" s="20">
        <f t="shared" si="61"/>
        <v>514.8</v>
      </c>
      <c r="AG233" s="20">
        <f t="shared" si="62"/>
        <v>520.74</v>
      </c>
      <c r="AH233" s="20">
        <f t="shared" si="63"/>
        <v>519.75</v>
      </c>
      <c r="AI233" s="20">
        <f t="shared" si="64"/>
        <v>509.85</v>
      </c>
    </row>
    <row r="234" spans="1:35">
      <c r="A234" s="1">
        <v>224</v>
      </c>
      <c r="B234" s="15">
        <v>523</v>
      </c>
      <c r="C234" s="15">
        <v>528</v>
      </c>
      <c r="D234" s="15">
        <v>526</v>
      </c>
      <c r="E234" s="16">
        <v>522</v>
      </c>
      <c r="F234" s="16">
        <v>522</v>
      </c>
      <c r="G234" s="16">
        <v>519</v>
      </c>
      <c r="H234" s="16">
        <v>528</v>
      </c>
      <c r="I234" s="16">
        <v>514</v>
      </c>
      <c r="J234" s="16">
        <v>525</v>
      </c>
      <c r="K234" s="19">
        <f t="shared" si="52"/>
        <v>519.75</v>
      </c>
      <c r="L234" s="16">
        <v>515</v>
      </c>
      <c r="M234" s="16">
        <v>516</v>
      </c>
      <c r="N234" s="16">
        <v>519</v>
      </c>
      <c r="O234" s="16">
        <v>519</v>
      </c>
      <c r="P234" s="16">
        <v>515</v>
      </c>
      <c r="Q234" s="16">
        <v>514</v>
      </c>
      <c r="R234" s="15">
        <v>514</v>
      </c>
      <c r="S234" s="15">
        <v>523</v>
      </c>
      <c r="T234" s="15">
        <v>517</v>
      </c>
      <c r="U234" s="15">
        <v>519</v>
      </c>
      <c r="V234" s="15">
        <v>517</v>
      </c>
      <c r="W234" s="15">
        <v>527</v>
      </c>
      <c r="X234" s="20">
        <f t="shared" si="53"/>
        <v>509.85</v>
      </c>
      <c r="Y234" s="20">
        <f t="shared" si="54"/>
        <v>510.84</v>
      </c>
      <c r="Z234" s="20">
        <f t="shared" si="55"/>
        <v>513.81</v>
      </c>
      <c r="AA234" s="20">
        <f t="shared" si="56"/>
        <v>513.81</v>
      </c>
      <c r="AB234" s="20">
        <f t="shared" si="57"/>
        <v>509.85</v>
      </c>
      <c r="AC234" s="20">
        <f t="shared" si="58"/>
        <v>508.86</v>
      </c>
      <c r="AD234" s="20">
        <f t="shared" si="59"/>
        <v>508.86</v>
      </c>
      <c r="AE234" s="20">
        <f t="shared" si="60"/>
        <v>517.77</v>
      </c>
      <c r="AF234" s="20">
        <f t="shared" si="61"/>
        <v>511.83</v>
      </c>
      <c r="AG234" s="20">
        <f t="shared" si="62"/>
        <v>513.81</v>
      </c>
      <c r="AH234" s="20">
        <f t="shared" si="63"/>
        <v>511.83</v>
      </c>
      <c r="AI234" s="20">
        <f t="shared" si="64"/>
        <v>521.73</v>
      </c>
    </row>
    <row r="235" spans="1:35">
      <c r="A235" s="1">
        <v>225</v>
      </c>
      <c r="B235" s="15">
        <v>525</v>
      </c>
      <c r="C235" s="15">
        <v>526</v>
      </c>
      <c r="D235" s="15">
        <v>526</v>
      </c>
      <c r="E235" s="16">
        <v>519</v>
      </c>
      <c r="F235" s="16">
        <v>526</v>
      </c>
      <c r="G235" s="16">
        <v>523</v>
      </c>
      <c r="H235" s="16">
        <v>515</v>
      </c>
      <c r="I235" s="16">
        <v>528</v>
      </c>
      <c r="J235" s="16">
        <v>518</v>
      </c>
      <c r="K235" s="19">
        <f t="shared" si="52"/>
        <v>512.82</v>
      </c>
      <c r="L235" s="16">
        <v>516</v>
      </c>
      <c r="M235" s="16">
        <v>514</v>
      </c>
      <c r="N235" s="16">
        <v>521</v>
      </c>
      <c r="O235" s="16">
        <v>517</v>
      </c>
      <c r="P235" s="16">
        <v>517</v>
      </c>
      <c r="Q235" s="16">
        <v>518</v>
      </c>
      <c r="R235" s="15">
        <v>522</v>
      </c>
      <c r="S235" s="15">
        <v>515</v>
      </c>
      <c r="T235" s="15">
        <v>526</v>
      </c>
      <c r="U235" s="15">
        <v>523</v>
      </c>
      <c r="V235" s="15">
        <v>523</v>
      </c>
      <c r="W235" s="15">
        <v>519</v>
      </c>
      <c r="X235" s="20">
        <f t="shared" si="53"/>
        <v>510.84</v>
      </c>
      <c r="Y235" s="20">
        <f t="shared" si="54"/>
        <v>508.86</v>
      </c>
      <c r="Z235" s="20">
        <f t="shared" si="55"/>
        <v>515.79</v>
      </c>
      <c r="AA235" s="20">
        <f t="shared" si="56"/>
        <v>511.83</v>
      </c>
      <c r="AB235" s="20">
        <f t="shared" si="57"/>
        <v>511.83</v>
      </c>
      <c r="AC235" s="20">
        <f t="shared" si="58"/>
        <v>512.82</v>
      </c>
      <c r="AD235" s="20">
        <f t="shared" si="59"/>
        <v>516.78</v>
      </c>
      <c r="AE235" s="20">
        <f t="shared" si="60"/>
        <v>509.85</v>
      </c>
      <c r="AF235" s="20">
        <f t="shared" si="61"/>
        <v>520.74</v>
      </c>
      <c r="AG235" s="20">
        <f t="shared" si="62"/>
        <v>517.77</v>
      </c>
      <c r="AH235" s="20">
        <f t="shared" si="63"/>
        <v>517.77</v>
      </c>
      <c r="AI235" s="20">
        <f t="shared" si="64"/>
        <v>513.81</v>
      </c>
    </row>
    <row r="236" spans="1:35">
      <c r="A236" s="1">
        <v>226</v>
      </c>
      <c r="B236" s="15">
        <v>523</v>
      </c>
      <c r="C236" s="15">
        <v>530</v>
      </c>
      <c r="D236" s="15">
        <v>517</v>
      </c>
      <c r="E236" s="16">
        <v>528</v>
      </c>
      <c r="F236" s="16">
        <v>523</v>
      </c>
      <c r="G236" s="16">
        <v>526</v>
      </c>
      <c r="H236" s="16">
        <v>522</v>
      </c>
      <c r="I236" s="16">
        <v>518</v>
      </c>
      <c r="J236" s="16">
        <v>529</v>
      </c>
      <c r="K236" s="19">
        <f t="shared" si="52"/>
        <v>523.71</v>
      </c>
      <c r="L236" s="16">
        <v>520</v>
      </c>
      <c r="M236" s="16">
        <v>517</v>
      </c>
      <c r="N236" s="16">
        <v>517</v>
      </c>
      <c r="O236" s="16">
        <v>518</v>
      </c>
      <c r="P236" s="16">
        <v>517</v>
      </c>
      <c r="Q236" s="16">
        <v>517</v>
      </c>
      <c r="R236" s="15">
        <v>517</v>
      </c>
      <c r="S236" s="15">
        <v>514</v>
      </c>
      <c r="T236" s="15">
        <v>524</v>
      </c>
      <c r="U236" s="15">
        <v>512</v>
      </c>
      <c r="V236" s="15">
        <v>527</v>
      </c>
      <c r="W236" s="15">
        <v>525</v>
      </c>
      <c r="X236" s="20">
        <f t="shared" si="53"/>
        <v>514.8</v>
      </c>
      <c r="Y236" s="20">
        <f t="shared" si="54"/>
        <v>511.83</v>
      </c>
      <c r="Z236" s="20">
        <f t="shared" si="55"/>
        <v>511.83</v>
      </c>
      <c r="AA236" s="20">
        <f t="shared" si="56"/>
        <v>512.82</v>
      </c>
      <c r="AB236" s="20">
        <f t="shared" si="57"/>
        <v>511.83</v>
      </c>
      <c r="AC236" s="20">
        <f t="shared" si="58"/>
        <v>511.83</v>
      </c>
      <c r="AD236" s="20">
        <f t="shared" si="59"/>
        <v>511.83</v>
      </c>
      <c r="AE236" s="20">
        <f t="shared" si="60"/>
        <v>508.86</v>
      </c>
      <c r="AF236" s="20">
        <f t="shared" si="61"/>
        <v>518.76</v>
      </c>
      <c r="AG236" s="20">
        <f t="shared" si="62"/>
        <v>506.88</v>
      </c>
      <c r="AH236" s="20">
        <f t="shared" si="63"/>
        <v>521.73</v>
      </c>
      <c r="AI236" s="20">
        <f t="shared" si="64"/>
        <v>519.75</v>
      </c>
    </row>
    <row r="237" spans="1:35">
      <c r="A237" s="1">
        <v>227</v>
      </c>
      <c r="B237" s="15">
        <v>518</v>
      </c>
      <c r="C237" s="15">
        <v>526</v>
      </c>
      <c r="D237" s="15">
        <v>528</v>
      </c>
      <c r="E237" s="16">
        <v>516</v>
      </c>
      <c r="F237" s="16">
        <v>518</v>
      </c>
      <c r="G237" s="16">
        <v>513</v>
      </c>
      <c r="H237" s="16">
        <v>528</v>
      </c>
      <c r="I237" s="16">
        <v>526</v>
      </c>
      <c r="J237" s="16">
        <v>523</v>
      </c>
      <c r="K237" s="19">
        <f t="shared" si="52"/>
        <v>517.77</v>
      </c>
      <c r="L237" s="16">
        <v>520</v>
      </c>
      <c r="M237" s="16">
        <v>518</v>
      </c>
      <c r="N237" s="16">
        <v>520</v>
      </c>
      <c r="O237" s="16">
        <v>517</v>
      </c>
      <c r="P237" s="16">
        <v>514</v>
      </c>
      <c r="Q237" s="16">
        <v>523</v>
      </c>
      <c r="R237" s="15">
        <v>523</v>
      </c>
      <c r="S237" s="15">
        <v>516</v>
      </c>
      <c r="T237" s="15">
        <v>519</v>
      </c>
      <c r="U237" s="15">
        <v>516</v>
      </c>
      <c r="V237" s="15">
        <v>523</v>
      </c>
      <c r="W237" s="15">
        <v>517</v>
      </c>
      <c r="X237" s="20">
        <f t="shared" si="53"/>
        <v>514.8</v>
      </c>
      <c r="Y237" s="20">
        <f t="shared" si="54"/>
        <v>512.82</v>
      </c>
      <c r="Z237" s="20">
        <f t="shared" si="55"/>
        <v>514.8</v>
      </c>
      <c r="AA237" s="20">
        <f t="shared" si="56"/>
        <v>511.83</v>
      </c>
      <c r="AB237" s="20">
        <f t="shared" si="57"/>
        <v>508.86</v>
      </c>
      <c r="AC237" s="20">
        <f t="shared" si="58"/>
        <v>517.77</v>
      </c>
      <c r="AD237" s="20">
        <f t="shared" si="59"/>
        <v>517.77</v>
      </c>
      <c r="AE237" s="20">
        <f t="shared" si="60"/>
        <v>510.84</v>
      </c>
      <c r="AF237" s="20">
        <f t="shared" si="61"/>
        <v>513.81</v>
      </c>
      <c r="AG237" s="20">
        <f t="shared" si="62"/>
        <v>510.84</v>
      </c>
      <c r="AH237" s="20">
        <f t="shared" si="63"/>
        <v>517.77</v>
      </c>
      <c r="AI237" s="20">
        <f t="shared" si="64"/>
        <v>511.83</v>
      </c>
    </row>
    <row r="238" spans="1:35">
      <c r="A238" s="1">
        <v>228</v>
      </c>
      <c r="B238" s="15">
        <v>529</v>
      </c>
      <c r="C238" s="15">
        <v>515</v>
      </c>
      <c r="D238" s="15">
        <v>515</v>
      </c>
      <c r="E238" s="16">
        <v>518</v>
      </c>
      <c r="F238" s="16">
        <v>528</v>
      </c>
      <c r="G238" s="16">
        <v>518</v>
      </c>
      <c r="H238" s="16">
        <v>516</v>
      </c>
      <c r="I238" s="16">
        <v>517</v>
      </c>
      <c r="J238" s="16">
        <v>521</v>
      </c>
      <c r="K238" s="19">
        <f t="shared" si="52"/>
        <v>515.79</v>
      </c>
      <c r="L238" s="16">
        <v>514</v>
      </c>
      <c r="M238" s="16">
        <v>519</v>
      </c>
      <c r="N238" s="16">
        <v>518</v>
      </c>
      <c r="O238" s="16">
        <v>518</v>
      </c>
      <c r="P238" s="16">
        <v>515</v>
      </c>
      <c r="Q238" s="16">
        <v>528</v>
      </c>
      <c r="R238" s="15">
        <v>515</v>
      </c>
      <c r="S238" s="15">
        <v>515</v>
      </c>
      <c r="T238" s="15">
        <v>516</v>
      </c>
      <c r="U238" s="15">
        <v>517</v>
      </c>
      <c r="V238" s="15">
        <v>515</v>
      </c>
      <c r="W238" s="15">
        <v>530</v>
      </c>
      <c r="X238" s="20">
        <f t="shared" si="53"/>
        <v>508.86</v>
      </c>
      <c r="Y238" s="20">
        <f t="shared" si="54"/>
        <v>513.81</v>
      </c>
      <c r="Z238" s="20">
        <f t="shared" si="55"/>
        <v>512.82</v>
      </c>
      <c r="AA238" s="20">
        <f t="shared" si="56"/>
        <v>512.82</v>
      </c>
      <c r="AB238" s="20">
        <f t="shared" si="57"/>
        <v>509.85</v>
      </c>
      <c r="AC238" s="20">
        <f t="shared" si="58"/>
        <v>522.72</v>
      </c>
      <c r="AD238" s="20">
        <f t="shared" si="59"/>
        <v>509.85</v>
      </c>
      <c r="AE238" s="20">
        <f t="shared" si="60"/>
        <v>509.85</v>
      </c>
      <c r="AF238" s="20">
        <f t="shared" si="61"/>
        <v>510.84</v>
      </c>
      <c r="AG238" s="20">
        <f t="shared" si="62"/>
        <v>511.83</v>
      </c>
      <c r="AH238" s="20">
        <f t="shared" si="63"/>
        <v>509.85</v>
      </c>
      <c r="AI238" s="20">
        <f t="shared" si="64"/>
        <v>524.7</v>
      </c>
    </row>
    <row r="239" spans="1:35">
      <c r="A239" s="1">
        <v>229</v>
      </c>
      <c r="B239" s="15">
        <v>516</v>
      </c>
      <c r="C239" s="15">
        <v>522</v>
      </c>
      <c r="D239" s="15">
        <v>515</v>
      </c>
      <c r="E239" s="16">
        <v>517</v>
      </c>
      <c r="F239" s="16">
        <v>516</v>
      </c>
      <c r="G239" s="16">
        <v>529</v>
      </c>
      <c r="H239" s="16">
        <v>526</v>
      </c>
      <c r="I239" s="16">
        <v>531</v>
      </c>
      <c r="J239" s="16">
        <v>516</v>
      </c>
      <c r="K239" s="19">
        <f t="shared" si="52"/>
        <v>510.84</v>
      </c>
      <c r="L239" s="16">
        <v>517</v>
      </c>
      <c r="M239" s="16">
        <v>514</v>
      </c>
      <c r="N239" s="16">
        <v>518</v>
      </c>
      <c r="O239" s="16">
        <v>516</v>
      </c>
      <c r="P239" s="16">
        <v>523</v>
      </c>
      <c r="Q239" s="16">
        <v>514</v>
      </c>
      <c r="R239" s="15">
        <v>514</v>
      </c>
      <c r="S239" s="15">
        <v>518</v>
      </c>
      <c r="T239" s="15">
        <v>525</v>
      </c>
      <c r="U239" s="15">
        <v>522</v>
      </c>
      <c r="V239" s="15">
        <v>522</v>
      </c>
      <c r="W239" s="15">
        <v>516</v>
      </c>
      <c r="X239" s="20">
        <f t="shared" si="53"/>
        <v>511.83</v>
      </c>
      <c r="Y239" s="20">
        <f t="shared" si="54"/>
        <v>508.86</v>
      </c>
      <c r="Z239" s="20">
        <f t="shared" si="55"/>
        <v>512.82</v>
      </c>
      <c r="AA239" s="20">
        <f t="shared" si="56"/>
        <v>510.84</v>
      </c>
      <c r="AB239" s="20">
        <f t="shared" si="57"/>
        <v>517.77</v>
      </c>
      <c r="AC239" s="20">
        <f t="shared" si="58"/>
        <v>508.86</v>
      </c>
      <c r="AD239" s="20">
        <f t="shared" si="59"/>
        <v>508.86</v>
      </c>
      <c r="AE239" s="20">
        <f t="shared" si="60"/>
        <v>512.82</v>
      </c>
      <c r="AF239" s="20">
        <f t="shared" si="61"/>
        <v>519.75</v>
      </c>
      <c r="AG239" s="20">
        <f t="shared" si="62"/>
        <v>516.78</v>
      </c>
      <c r="AH239" s="20">
        <f t="shared" si="63"/>
        <v>516.78</v>
      </c>
      <c r="AI239" s="20">
        <f t="shared" si="64"/>
        <v>510.84</v>
      </c>
    </row>
    <row r="240" spans="1:35">
      <c r="A240" s="1">
        <v>230</v>
      </c>
      <c r="B240" s="15">
        <v>518</v>
      </c>
      <c r="C240" s="15">
        <v>512</v>
      </c>
      <c r="D240" s="15">
        <v>528</v>
      </c>
      <c r="E240" s="16">
        <v>515</v>
      </c>
      <c r="F240" s="16">
        <v>518</v>
      </c>
      <c r="G240" s="16">
        <v>516</v>
      </c>
      <c r="H240" s="16">
        <v>523</v>
      </c>
      <c r="I240" s="16">
        <v>515</v>
      </c>
      <c r="J240" s="16">
        <v>522</v>
      </c>
      <c r="K240" s="19">
        <f t="shared" si="52"/>
        <v>516.78</v>
      </c>
      <c r="L240" s="16">
        <v>519</v>
      </c>
      <c r="M240" s="16">
        <v>517</v>
      </c>
      <c r="N240" s="16">
        <v>517</v>
      </c>
      <c r="O240" s="16">
        <v>515</v>
      </c>
      <c r="P240" s="16">
        <v>516</v>
      </c>
      <c r="Q240" s="16">
        <v>516</v>
      </c>
      <c r="R240" s="15">
        <v>516</v>
      </c>
      <c r="S240" s="15">
        <v>524</v>
      </c>
      <c r="T240" s="15">
        <v>516</v>
      </c>
      <c r="U240" s="15">
        <v>520</v>
      </c>
      <c r="V240" s="15">
        <v>516</v>
      </c>
      <c r="W240" s="15">
        <v>518</v>
      </c>
      <c r="X240" s="20">
        <f t="shared" si="53"/>
        <v>513.81</v>
      </c>
      <c r="Y240" s="20">
        <f t="shared" si="54"/>
        <v>511.83</v>
      </c>
      <c r="Z240" s="20">
        <f t="shared" si="55"/>
        <v>511.83</v>
      </c>
      <c r="AA240" s="20">
        <f t="shared" si="56"/>
        <v>509.85</v>
      </c>
      <c r="AB240" s="20">
        <f t="shared" si="57"/>
        <v>510.84</v>
      </c>
      <c r="AC240" s="20">
        <f t="shared" si="58"/>
        <v>510.84</v>
      </c>
      <c r="AD240" s="20">
        <f t="shared" si="59"/>
        <v>510.84</v>
      </c>
      <c r="AE240" s="20">
        <f t="shared" si="60"/>
        <v>518.76</v>
      </c>
      <c r="AF240" s="20">
        <f t="shared" si="61"/>
        <v>510.84</v>
      </c>
      <c r="AG240" s="20">
        <f t="shared" si="62"/>
        <v>514.8</v>
      </c>
      <c r="AH240" s="20">
        <f t="shared" si="63"/>
        <v>510.84</v>
      </c>
      <c r="AI240" s="20">
        <f t="shared" si="64"/>
        <v>512.82</v>
      </c>
    </row>
    <row r="241" spans="1:35">
      <c r="A241" s="1">
        <v>231</v>
      </c>
      <c r="B241" s="15">
        <v>517</v>
      </c>
      <c r="C241" s="15">
        <v>516</v>
      </c>
      <c r="D241" s="15">
        <v>516</v>
      </c>
      <c r="E241" s="16">
        <v>518</v>
      </c>
      <c r="F241" s="16">
        <v>517</v>
      </c>
      <c r="G241" s="16">
        <v>518</v>
      </c>
      <c r="H241" s="16">
        <v>524</v>
      </c>
      <c r="I241" s="16">
        <v>524</v>
      </c>
      <c r="J241" s="16">
        <v>518</v>
      </c>
      <c r="K241" s="19">
        <f t="shared" si="52"/>
        <v>512.82</v>
      </c>
      <c r="L241" s="16">
        <v>517</v>
      </c>
      <c r="M241" s="16">
        <v>516</v>
      </c>
      <c r="N241" s="16">
        <v>515</v>
      </c>
      <c r="O241" s="16">
        <v>517</v>
      </c>
      <c r="P241" s="16">
        <v>516</v>
      </c>
      <c r="Q241" s="16">
        <v>515</v>
      </c>
      <c r="R241" s="15">
        <v>515</v>
      </c>
      <c r="S241" s="15">
        <v>522</v>
      </c>
      <c r="T241" s="15">
        <v>519</v>
      </c>
      <c r="U241" s="15">
        <v>530</v>
      </c>
      <c r="V241" s="15">
        <v>525</v>
      </c>
      <c r="W241" s="15">
        <v>524</v>
      </c>
      <c r="X241" s="20">
        <f t="shared" si="53"/>
        <v>511.83</v>
      </c>
      <c r="Y241" s="20">
        <f t="shared" si="54"/>
        <v>510.84</v>
      </c>
      <c r="Z241" s="20">
        <f t="shared" si="55"/>
        <v>509.85</v>
      </c>
      <c r="AA241" s="20">
        <f t="shared" si="56"/>
        <v>511.83</v>
      </c>
      <c r="AB241" s="20">
        <f t="shared" si="57"/>
        <v>510.84</v>
      </c>
      <c r="AC241" s="20">
        <f t="shared" si="58"/>
        <v>509.85</v>
      </c>
      <c r="AD241" s="20">
        <f t="shared" si="59"/>
        <v>509.85</v>
      </c>
      <c r="AE241" s="20">
        <f t="shared" si="60"/>
        <v>516.78</v>
      </c>
      <c r="AF241" s="20">
        <f t="shared" si="61"/>
        <v>513.81</v>
      </c>
      <c r="AG241" s="20">
        <f t="shared" si="62"/>
        <v>524.7</v>
      </c>
      <c r="AH241" s="20">
        <f t="shared" si="63"/>
        <v>519.75</v>
      </c>
      <c r="AI241" s="20">
        <f t="shared" si="64"/>
        <v>518.76</v>
      </c>
    </row>
    <row r="242" spans="1:35">
      <c r="A242" s="1">
        <v>232</v>
      </c>
      <c r="B242" s="15">
        <v>519</v>
      </c>
      <c r="C242" s="15">
        <v>526</v>
      </c>
      <c r="D242" s="15">
        <v>526</v>
      </c>
      <c r="E242" s="16">
        <v>517</v>
      </c>
      <c r="F242" s="16">
        <v>523</v>
      </c>
      <c r="G242" s="16">
        <v>517</v>
      </c>
      <c r="H242" s="16">
        <v>523</v>
      </c>
      <c r="I242" s="16">
        <v>521</v>
      </c>
      <c r="J242" s="16">
        <v>530</v>
      </c>
      <c r="K242" s="19">
        <f t="shared" si="52"/>
        <v>524.7</v>
      </c>
      <c r="L242" s="16">
        <v>515</v>
      </c>
      <c r="M242" s="16">
        <v>520</v>
      </c>
      <c r="N242" s="16">
        <v>519</v>
      </c>
      <c r="O242" s="16">
        <v>514</v>
      </c>
      <c r="P242" s="16">
        <v>515</v>
      </c>
      <c r="Q242" s="16">
        <v>518</v>
      </c>
      <c r="R242" s="15">
        <v>518</v>
      </c>
      <c r="S242" s="15">
        <v>520</v>
      </c>
      <c r="T242" s="15">
        <v>514</v>
      </c>
      <c r="U242" s="15">
        <v>516</v>
      </c>
      <c r="V242" s="15">
        <v>516</v>
      </c>
      <c r="W242" s="15">
        <v>524</v>
      </c>
      <c r="X242" s="20">
        <f t="shared" si="53"/>
        <v>509.85</v>
      </c>
      <c r="Y242" s="20">
        <f t="shared" si="54"/>
        <v>514.8</v>
      </c>
      <c r="Z242" s="20">
        <f t="shared" si="55"/>
        <v>513.81</v>
      </c>
      <c r="AA242" s="20">
        <f t="shared" si="56"/>
        <v>508.86</v>
      </c>
      <c r="AB242" s="20">
        <f t="shared" si="57"/>
        <v>509.85</v>
      </c>
      <c r="AC242" s="20">
        <f t="shared" si="58"/>
        <v>512.82</v>
      </c>
      <c r="AD242" s="20">
        <f t="shared" si="59"/>
        <v>512.82</v>
      </c>
      <c r="AE242" s="20">
        <f t="shared" si="60"/>
        <v>514.8</v>
      </c>
      <c r="AF242" s="20">
        <f t="shared" si="61"/>
        <v>508.86</v>
      </c>
      <c r="AG242" s="20">
        <f t="shared" si="62"/>
        <v>510.84</v>
      </c>
      <c r="AH242" s="20">
        <f t="shared" si="63"/>
        <v>510.84</v>
      </c>
      <c r="AI242" s="20">
        <f t="shared" si="64"/>
        <v>518.76</v>
      </c>
    </row>
    <row r="243" spans="1:35">
      <c r="A243" s="1">
        <v>233</v>
      </c>
      <c r="B243" s="15">
        <v>518</v>
      </c>
      <c r="C243" s="15">
        <v>524</v>
      </c>
      <c r="D243" s="15">
        <v>523</v>
      </c>
      <c r="E243" s="16">
        <v>520</v>
      </c>
      <c r="F243" s="16">
        <v>520</v>
      </c>
      <c r="G243" s="16">
        <v>523</v>
      </c>
      <c r="H243" s="16">
        <v>517</v>
      </c>
      <c r="I243" s="16">
        <v>516</v>
      </c>
      <c r="J243" s="16">
        <v>524</v>
      </c>
      <c r="K243" s="19">
        <f t="shared" si="52"/>
        <v>518.76</v>
      </c>
      <c r="L243" s="16">
        <v>516</v>
      </c>
      <c r="M243" s="16">
        <v>517</v>
      </c>
      <c r="N243" s="16">
        <v>517</v>
      </c>
      <c r="O243" s="16">
        <v>515</v>
      </c>
      <c r="P243" s="16">
        <v>517</v>
      </c>
      <c r="Q243" s="16">
        <v>519</v>
      </c>
      <c r="R243" s="15">
        <v>524</v>
      </c>
      <c r="S243" s="15">
        <v>528</v>
      </c>
      <c r="T243" s="15">
        <v>520</v>
      </c>
      <c r="U243" s="15">
        <v>523</v>
      </c>
      <c r="V243" s="15">
        <v>526</v>
      </c>
      <c r="W243" s="15">
        <v>515</v>
      </c>
      <c r="X243" s="20">
        <f t="shared" si="53"/>
        <v>510.84</v>
      </c>
      <c r="Y243" s="20">
        <f t="shared" si="54"/>
        <v>511.83</v>
      </c>
      <c r="Z243" s="20">
        <f t="shared" si="55"/>
        <v>511.83</v>
      </c>
      <c r="AA243" s="20">
        <f t="shared" si="56"/>
        <v>509.85</v>
      </c>
      <c r="AB243" s="20">
        <f t="shared" si="57"/>
        <v>511.83</v>
      </c>
      <c r="AC243" s="20">
        <f t="shared" si="58"/>
        <v>513.81</v>
      </c>
      <c r="AD243" s="20">
        <f t="shared" si="59"/>
        <v>518.76</v>
      </c>
      <c r="AE243" s="20">
        <f t="shared" si="60"/>
        <v>522.72</v>
      </c>
      <c r="AF243" s="20">
        <f t="shared" si="61"/>
        <v>514.8</v>
      </c>
      <c r="AG243" s="20">
        <f t="shared" si="62"/>
        <v>517.77</v>
      </c>
      <c r="AH243" s="20">
        <f t="shared" si="63"/>
        <v>520.74</v>
      </c>
      <c r="AI243" s="20">
        <f t="shared" si="64"/>
        <v>509.85</v>
      </c>
    </row>
    <row r="244" spans="1:35">
      <c r="A244" s="1">
        <v>234</v>
      </c>
      <c r="B244" s="15">
        <v>516</v>
      </c>
      <c r="C244" s="15">
        <v>515</v>
      </c>
      <c r="D244" s="15">
        <v>524</v>
      </c>
      <c r="E244" s="16">
        <v>528</v>
      </c>
      <c r="F244" s="16">
        <v>528</v>
      </c>
      <c r="G244" s="16">
        <v>516</v>
      </c>
      <c r="H244" s="16">
        <v>524</v>
      </c>
      <c r="I244" s="16">
        <v>523</v>
      </c>
      <c r="J244" s="16">
        <v>521</v>
      </c>
      <c r="K244" s="19">
        <f t="shared" si="52"/>
        <v>515.79</v>
      </c>
      <c r="L244" s="16">
        <v>518</v>
      </c>
      <c r="M244" s="16">
        <v>515</v>
      </c>
      <c r="N244" s="16">
        <v>515</v>
      </c>
      <c r="O244" s="16">
        <v>514</v>
      </c>
      <c r="P244" s="16">
        <v>515</v>
      </c>
      <c r="Q244" s="16">
        <v>521</v>
      </c>
      <c r="R244" s="15">
        <v>522</v>
      </c>
      <c r="S244" s="15">
        <v>522</v>
      </c>
      <c r="T244" s="15">
        <v>528</v>
      </c>
      <c r="U244" s="15">
        <v>521</v>
      </c>
      <c r="V244" s="15">
        <v>525</v>
      </c>
      <c r="W244" s="15">
        <v>522</v>
      </c>
      <c r="X244" s="20">
        <f t="shared" si="53"/>
        <v>512.82</v>
      </c>
      <c r="Y244" s="20">
        <f t="shared" si="54"/>
        <v>509.85</v>
      </c>
      <c r="Z244" s="20">
        <f t="shared" si="55"/>
        <v>509.85</v>
      </c>
      <c r="AA244" s="20">
        <f t="shared" si="56"/>
        <v>508.86</v>
      </c>
      <c r="AB244" s="20">
        <f t="shared" si="57"/>
        <v>509.85</v>
      </c>
      <c r="AC244" s="20">
        <f t="shared" si="58"/>
        <v>515.79</v>
      </c>
      <c r="AD244" s="20">
        <f t="shared" si="59"/>
        <v>516.78</v>
      </c>
      <c r="AE244" s="20">
        <f t="shared" si="60"/>
        <v>516.78</v>
      </c>
      <c r="AF244" s="20">
        <f t="shared" si="61"/>
        <v>522.72</v>
      </c>
      <c r="AG244" s="20">
        <f t="shared" si="62"/>
        <v>515.79</v>
      </c>
      <c r="AH244" s="20">
        <f t="shared" si="63"/>
        <v>519.75</v>
      </c>
      <c r="AI244" s="20">
        <f t="shared" si="64"/>
        <v>516.78</v>
      </c>
    </row>
    <row r="245" spans="1:35">
      <c r="A245" s="1">
        <v>235</v>
      </c>
      <c r="B245" s="15">
        <v>523</v>
      </c>
      <c r="C245" s="15">
        <v>516</v>
      </c>
      <c r="D245" s="15">
        <v>523</v>
      </c>
      <c r="E245" s="16">
        <v>516</v>
      </c>
      <c r="F245" s="16">
        <v>518</v>
      </c>
      <c r="G245" s="16">
        <v>514</v>
      </c>
      <c r="H245" s="16">
        <v>523</v>
      </c>
      <c r="I245" s="16">
        <v>517</v>
      </c>
      <c r="J245" s="16">
        <v>518</v>
      </c>
      <c r="K245" s="19">
        <f t="shared" si="52"/>
        <v>512.82</v>
      </c>
      <c r="L245" s="16">
        <v>517</v>
      </c>
      <c r="M245" s="16">
        <v>515</v>
      </c>
      <c r="N245" s="16">
        <v>519</v>
      </c>
      <c r="O245" s="16">
        <v>521</v>
      </c>
      <c r="P245" s="16">
        <v>515</v>
      </c>
      <c r="Q245" s="16">
        <v>520</v>
      </c>
      <c r="R245" s="15">
        <v>520</v>
      </c>
      <c r="S245" s="15">
        <v>518</v>
      </c>
      <c r="T245" s="15">
        <v>516</v>
      </c>
      <c r="U245" s="15">
        <v>516</v>
      </c>
      <c r="V245" s="15">
        <v>526</v>
      </c>
      <c r="W245" s="15">
        <v>531</v>
      </c>
      <c r="X245" s="20">
        <f t="shared" si="53"/>
        <v>511.83</v>
      </c>
      <c r="Y245" s="20">
        <f t="shared" si="54"/>
        <v>509.85</v>
      </c>
      <c r="Z245" s="20">
        <f t="shared" si="55"/>
        <v>513.81</v>
      </c>
      <c r="AA245" s="20">
        <f t="shared" si="56"/>
        <v>515.79</v>
      </c>
      <c r="AB245" s="20">
        <f t="shared" si="57"/>
        <v>509.85</v>
      </c>
      <c r="AC245" s="20">
        <f t="shared" si="58"/>
        <v>514.8</v>
      </c>
      <c r="AD245" s="20">
        <f t="shared" si="59"/>
        <v>514.8</v>
      </c>
      <c r="AE245" s="20">
        <f t="shared" si="60"/>
        <v>512.82</v>
      </c>
      <c r="AF245" s="20">
        <f t="shared" si="61"/>
        <v>510.84</v>
      </c>
      <c r="AG245" s="20">
        <f t="shared" si="62"/>
        <v>510.84</v>
      </c>
      <c r="AH245" s="20">
        <f t="shared" si="63"/>
        <v>520.74</v>
      </c>
      <c r="AI245" s="20">
        <f t="shared" si="64"/>
        <v>525.69</v>
      </c>
    </row>
    <row r="246" spans="1:35">
      <c r="A246" s="1">
        <v>236</v>
      </c>
      <c r="B246" s="15">
        <v>515</v>
      </c>
      <c r="C246" s="15">
        <v>527</v>
      </c>
      <c r="D246" s="15">
        <v>517</v>
      </c>
      <c r="E246" s="16">
        <v>517</v>
      </c>
      <c r="F246" s="16">
        <v>526</v>
      </c>
      <c r="G246" s="16">
        <v>528</v>
      </c>
      <c r="H246" s="16">
        <v>515</v>
      </c>
      <c r="I246" s="16">
        <v>531</v>
      </c>
      <c r="J246" s="16">
        <v>526</v>
      </c>
      <c r="K246" s="19">
        <f t="shared" si="52"/>
        <v>520.74</v>
      </c>
      <c r="L246" s="16">
        <v>515</v>
      </c>
      <c r="M246" s="16">
        <v>515</v>
      </c>
      <c r="N246" s="16">
        <v>515</v>
      </c>
      <c r="O246" s="16">
        <v>520</v>
      </c>
      <c r="P246" s="16">
        <v>515</v>
      </c>
      <c r="Q246" s="16">
        <v>515</v>
      </c>
      <c r="R246" s="15">
        <v>528</v>
      </c>
      <c r="S246" s="15">
        <v>516</v>
      </c>
      <c r="T246" s="15">
        <v>524</v>
      </c>
      <c r="U246" s="15">
        <v>522</v>
      </c>
      <c r="V246" s="15">
        <v>515</v>
      </c>
      <c r="W246" s="15">
        <v>526</v>
      </c>
      <c r="X246" s="20">
        <f t="shared" si="53"/>
        <v>509.85</v>
      </c>
      <c r="Y246" s="20">
        <f t="shared" si="54"/>
        <v>509.85</v>
      </c>
      <c r="Z246" s="20">
        <f t="shared" si="55"/>
        <v>509.85</v>
      </c>
      <c r="AA246" s="20">
        <f t="shared" si="56"/>
        <v>514.8</v>
      </c>
      <c r="AB246" s="20">
        <f t="shared" si="57"/>
        <v>509.85</v>
      </c>
      <c r="AC246" s="20">
        <f t="shared" si="58"/>
        <v>509.85</v>
      </c>
      <c r="AD246" s="20">
        <f t="shared" si="59"/>
        <v>522.72</v>
      </c>
      <c r="AE246" s="20">
        <f t="shared" si="60"/>
        <v>510.84</v>
      </c>
      <c r="AF246" s="20">
        <f t="shared" si="61"/>
        <v>518.76</v>
      </c>
      <c r="AG246" s="20">
        <f t="shared" si="62"/>
        <v>516.78</v>
      </c>
      <c r="AH246" s="20">
        <f t="shared" si="63"/>
        <v>509.85</v>
      </c>
      <c r="AI246" s="20">
        <f t="shared" si="64"/>
        <v>520.74</v>
      </c>
    </row>
    <row r="247" spans="1:35">
      <c r="A247" s="1">
        <v>237</v>
      </c>
      <c r="B247" s="15">
        <v>513</v>
      </c>
      <c r="C247" s="15">
        <v>524</v>
      </c>
      <c r="D247" s="15">
        <v>524</v>
      </c>
      <c r="E247" s="16">
        <v>525</v>
      </c>
      <c r="F247" s="16">
        <v>517</v>
      </c>
      <c r="G247" s="16">
        <v>518</v>
      </c>
      <c r="H247" s="16">
        <v>522</v>
      </c>
      <c r="I247" s="16">
        <v>526</v>
      </c>
      <c r="J247" s="16">
        <v>516</v>
      </c>
      <c r="K247" s="19">
        <f t="shared" si="52"/>
        <v>510.84</v>
      </c>
      <c r="L247" s="16">
        <v>516</v>
      </c>
      <c r="M247" s="16">
        <v>516</v>
      </c>
      <c r="N247" s="16">
        <v>517</v>
      </c>
      <c r="O247" s="16">
        <v>517</v>
      </c>
      <c r="P247" s="16">
        <v>516</v>
      </c>
      <c r="Q247" s="16">
        <v>522</v>
      </c>
      <c r="R247" s="15">
        <v>522</v>
      </c>
      <c r="S247" s="15">
        <v>525</v>
      </c>
      <c r="T247" s="15">
        <v>525</v>
      </c>
      <c r="U247" s="15">
        <v>518</v>
      </c>
      <c r="V247" s="15">
        <v>522</v>
      </c>
      <c r="W247" s="15">
        <v>514</v>
      </c>
      <c r="X247" s="20">
        <f t="shared" si="53"/>
        <v>510.84</v>
      </c>
      <c r="Y247" s="20">
        <f t="shared" si="54"/>
        <v>510.84</v>
      </c>
      <c r="Z247" s="20">
        <f t="shared" si="55"/>
        <v>511.83</v>
      </c>
      <c r="AA247" s="20">
        <f t="shared" si="56"/>
        <v>511.83</v>
      </c>
      <c r="AB247" s="20">
        <f t="shared" si="57"/>
        <v>510.84</v>
      </c>
      <c r="AC247" s="20">
        <f t="shared" si="58"/>
        <v>516.78</v>
      </c>
      <c r="AD247" s="20">
        <f t="shared" si="59"/>
        <v>516.78</v>
      </c>
      <c r="AE247" s="20">
        <f t="shared" si="60"/>
        <v>519.75</v>
      </c>
      <c r="AF247" s="20">
        <f t="shared" si="61"/>
        <v>519.75</v>
      </c>
      <c r="AG247" s="20">
        <f t="shared" si="62"/>
        <v>512.82</v>
      </c>
      <c r="AH247" s="20">
        <f t="shared" si="63"/>
        <v>516.78</v>
      </c>
      <c r="AI247" s="20">
        <f t="shared" si="64"/>
        <v>508.86</v>
      </c>
    </row>
    <row r="248" spans="1:35">
      <c r="A248" s="1">
        <v>238</v>
      </c>
      <c r="B248" s="15">
        <v>517</v>
      </c>
      <c r="C248" s="15">
        <v>525</v>
      </c>
      <c r="D248" s="15">
        <v>523</v>
      </c>
      <c r="E248" s="16">
        <v>519</v>
      </c>
      <c r="F248" s="16">
        <v>518</v>
      </c>
      <c r="G248" s="16">
        <v>526</v>
      </c>
      <c r="H248" s="16">
        <v>530</v>
      </c>
      <c r="I248" s="16">
        <v>516</v>
      </c>
      <c r="J248" s="16">
        <v>519</v>
      </c>
      <c r="K248" s="19">
        <f t="shared" si="52"/>
        <v>513.81</v>
      </c>
      <c r="L248" s="16">
        <v>522</v>
      </c>
      <c r="M248" s="16">
        <v>519</v>
      </c>
      <c r="N248" s="16">
        <v>518</v>
      </c>
      <c r="O248" s="16">
        <v>519</v>
      </c>
      <c r="P248" s="16">
        <v>515</v>
      </c>
      <c r="Q248" s="16">
        <v>518</v>
      </c>
      <c r="R248" s="15">
        <v>518</v>
      </c>
      <c r="S248" s="15">
        <v>516</v>
      </c>
      <c r="T248" s="15">
        <v>521</v>
      </c>
      <c r="U248" s="15">
        <v>531</v>
      </c>
      <c r="V248" s="15">
        <v>515</v>
      </c>
      <c r="W248" s="15">
        <v>517</v>
      </c>
      <c r="X248" s="20">
        <f t="shared" si="53"/>
        <v>516.78</v>
      </c>
      <c r="Y248" s="20">
        <f t="shared" si="54"/>
        <v>513.81</v>
      </c>
      <c r="Z248" s="20">
        <f t="shared" si="55"/>
        <v>512.82</v>
      </c>
      <c r="AA248" s="20">
        <f t="shared" si="56"/>
        <v>513.81</v>
      </c>
      <c r="AB248" s="20">
        <f t="shared" si="57"/>
        <v>509.85</v>
      </c>
      <c r="AC248" s="20">
        <f t="shared" si="58"/>
        <v>512.82</v>
      </c>
      <c r="AD248" s="20">
        <f t="shared" si="59"/>
        <v>512.82</v>
      </c>
      <c r="AE248" s="20">
        <f t="shared" si="60"/>
        <v>510.84</v>
      </c>
      <c r="AF248" s="20">
        <f t="shared" si="61"/>
        <v>515.79</v>
      </c>
      <c r="AG248" s="20">
        <f t="shared" si="62"/>
        <v>525.69</v>
      </c>
      <c r="AH248" s="20">
        <f t="shared" si="63"/>
        <v>509.85</v>
      </c>
      <c r="AI248" s="20">
        <f t="shared" si="64"/>
        <v>511.83</v>
      </c>
    </row>
    <row r="249" spans="1:35">
      <c r="A249" s="1">
        <v>239</v>
      </c>
      <c r="B249" s="15">
        <v>528</v>
      </c>
      <c r="C249" s="15">
        <v>518</v>
      </c>
      <c r="D249" s="15">
        <v>515</v>
      </c>
      <c r="E249" s="16">
        <v>523</v>
      </c>
      <c r="F249" s="16">
        <v>515</v>
      </c>
      <c r="G249" s="16">
        <v>517</v>
      </c>
      <c r="H249" s="16">
        <v>525</v>
      </c>
      <c r="I249" s="16">
        <v>517</v>
      </c>
      <c r="J249" s="16">
        <v>515</v>
      </c>
      <c r="K249" s="19">
        <f t="shared" si="52"/>
        <v>509.85</v>
      </c>
      <c r="L249" s="16">
        <v>519</v>
      </c>
      <c r="M249" s="16">
        <v>520</v>
      </c>
      <c r="N249" s="16">
        <v>516</v>
      </c>
      <c r="O249" s="16">
        <v>516</v>
      </c>
      <c r="P249" s="16">
        <v>514</v>
      </c>
      <c r="Q249" s="16">
        <v>516</v>
      </c>
      <c r="R249" s="15">
        <v>516</v>
      </c>
      <c r="S249" s="15">
        <v>524</v>
      </c>
      <c r="T249" s="15">
        <v>520</v>
      </c>
      <c r="U249" s="15">
        <v>528</v>
      </c>
      <c r="V249" s="15">
        <v>517</v>
      </c>
      <c r="W249" s="15">
        <v>523</v>
      </c>
      <c r="X249" s="20">
        <f t="shared" si="53"/>
        <v>513.81</v>
      </c>
      <c r="Y249" s="20">
        <f t="shared" si="54"/>
        <v>514.8</v>
      </c>
      <c r="Z249" s="20">
        <f t="shared" si="55"/>
        <v>510.84</v>
      </c>
      <c r="AA249" s="20">
        <f t="shared" si="56"/>
        <v>510.84</v>
      </c>
      <c r="AB249" s="20">
        <f t="shared" si="57"/>
        <v>508.86</v>
      </c>
      <c r="AC249" s="20">
        <f t="shared" si="58"/>
        <v>510.84</v>
      </c>
      <c r="AD249" s="20">
        <f t="shared" si="59"/>
        <v>510.84</v>
      </c>
      <c r="AE249" s="20">
        <f t="shared" si="60"/>
        <v>518.76</v>
      </c>
      <c r="AF249" s="20">
        <f t="shared" si="61"/>
        <v>514.8</v>
      </c>
      <c r="AG249" s="20">
        <f t="shared" si="62"/>
        <v>522.72</v>
      </c>
      <c r="AH249" s="20">
        <f t="shared" si="63"/>
        <v>511.83</v>
      </c>
      <c r="AI249" s="20">
        <f t="shared" si="64"/>
        <v>517.77</v>
      </c>
    </row>
    <row r="250" spans="1:35">
      <c r="A250" s="1">
        <v>240</v>
      </c>
      <c r="B250" s="15">
        <v>518</v>
      </c>
      <c r="C250" s="15">
        <v>529</v>
      </c>
      <c r="D250" s="15">
        <v>522</v>
      </c>
      <c r="E250" s="16">
        <v>526</v>
      </c>
      <c r="F250" s="16">
        <v>524</v>
      </c>
      <c r="G250" s="16">
        <v>531</v>
      </c>
      <c r="H250" s="16">
        <v>515</v>
      </c>
      <c r="I250" s="16">
        <v>523</v>
      </c>
      <c r="J250" s="16">
        <v>517</v>
      </c>
      <c r="K250" s="19">
        <f t="shared" si="52"/>
        <v>511.83</v>
      </c>
      <c r="L250" s="16">
        <v>517</v>
      </c>
      <c r="M250" s="16">
        <v>520</v>
      </c>
      <c r="N250" s="16">
        <v>519</v>
      </c>
      <c r="O250" s="16">
        <v>517</v>
      </c>
      <c r="P250" s="16">
        <v>519</v>
      </c>
      <c r="Q250" s="16">
        <v>521</v>
      </c>
      <c r="R250" s="15">
        <v>525</v>
      </c>
      <c r="S250" s="15">
        <v>528</v>
      </c>
      <c r="T250" s="15">
        <v>518</v>
      </c>
      <c r="U250" s="15">
        <v>516</v>
      </c>
      <c r="V250" s="15">
        <v>521</v>
      </c>
      <c r="W250" s="15">
        <v>527</v>
      </c>
      <c r="X250" s="20">
        <f t="shared" si="53"/>
        <v>511.83</v>
      </c>
      <c r="Y250" s="20">
        <f t="shared" si="54"/>
        <v>514.8</v>
      </c>
      <c r="Z250" s="20">
        <f t="shared" si="55"/>
        <v>513.81</v>
      </c>
      <c r="AA250" s="20">
        <f t="shared" si="56"/>
        <v>511.83</v>
      </c>
      <c r="AB250" s="20">
        <f t="shared" si="57"/>
        <v>513.81</v>
      </c>
      <c r="AC250" s="20">
        <f t="shared" si="58"/>
        <v>515.79</v>
      </c>
      <c r="AD250" s="20">
        <f t="shared" si="59"/>
        <v>519.75</v>
      </c>
      <c r="AE250" s="20">
        <f t="shared" si="60"/>
        <v>522.72</v>
      </c>
      <c r="AF250" s="20">
        <f t="shared" si="61"/>
        <v>512.82</v>
      </c>
      <c r="AG250" s="20">
        <f t="shared" si="62"/>
        <v>510.84</v>
      </c>
      <c r="AH250" s="20">
        <f t="shared" si="63"/>
        <v>515.79</v>
      </c>
      <c r="AI250" s="20">
        <f t="shared" si="64"/>
        <v>521.73</v>
      </c>
    </row>
    <row r="251" spans="1:35">
      <c r="A251" s="1">
        <v>241</v>
      </c>
      <c r="B251" s="15">
        <v>526</v>
      </c>
      <c r="C251" s="15">
        <v>523</v>
      </c>
      <c r="D251" s="15">
        <v>520</v>
      </c>
      <c r="E251" s="16">
        <v>523</v>
      </c>
      <c r="F251" s="16">
        <v>521</v>
      </c>
      <c r="G251" s="16">
        <v>515</v>
      </c>
      <c r="H251" s="16">
        <v>523</v>
      </c>
      <c r="I251" s="16">
        <v>515</v>
      </c>
      <c r="J251" s="16">
        <v>520</v>
      </c>
      <c r="K251" s="19">
        <f t="shared" si="52"/>
        <v>514.8</v>
      </c>
      <c r="L251" s="16">
        <v>518</v>
      </c>
      <c r="M251" s="16">
        <v>521</v>
      </c>
      <c r="N251" s="16">
        <v>519</v>
      </c>
      <c r="O251" s="16">
        <v>513</v>
      </c>
      <c r="P251" s="16">
        <v>519</v>
      </c>
      <c r="Q251" s="16">
        <v>516</v>
      </c>
      <c r="R251" s="15">
        <v>516</v>
      </c>
      <c r="S251" s="15">
        <v>525</v>
      </c>
      <c r="T251" s="15">
        <v>522</v>
      </c>
      <c r="U251" s="15">
        <v>518</v>
      </c>
      <c r="V251" s="15">
        <v>515</v>
      </c>
      <c r="W251" s="15">
        <v>524</v>
      </c>
      <c r="X251" s="20">
        <f t="shared" si="53"/>
        <v>512.82</v>
      </c>
      <c r="Y251" s="20">
        <f t="shared" si="54"/>
        <v>515.79</v>
      </c>
      <c r="Z251" s="20">
        <f t="shared" si="55"/>
        <v>513.81</v>
      </c>
      <c r="AA251" s="20">
        <f t="shared" si="56"/>
        <v>507.87</v>
      </c>
      <c r="AB251" s="20">
        <f t="shared" si="57"/>
        <v>513.81</v>
      </c>
      <c r="AC251" s="20">
        <f t="shared" si="58"/>
        <v>510.84</v>
      </c>
      <c r="AD251" s="20">
        <f t="shared" si="59"/>
        <v>510.84</v>
      </c>
      <c r="AE251" s="20">
        <f t="shared" si="60"/>
        <v>519.75</v>
      </c>
      <c r="AF251" s="20">
        <f t="shared" si="61"/>
        <v>516.78</v>
      </c>
      <c r="AG251" s="20">
        <f t="shared" si="62"/>
        <v>512.82</v>
      </c>
      <c r="AH251" s="20">
        <f t="shared" si="63"/>
        <v>509.85</v>
      </c>
      <c r="AI251" s="20">
        <f t="shared" si="64"/>
        <v>518.76</v>
      </c>
    </row>
    <row r="252" spans="1:35">
      <c r="A252" s="1">
        <v>242</v>
      </c>
      <c r="B252" s="15">
        <v>523</v>
      </c>
      <c r="C252" s="15">
        <v>521</v>
      </c>
      <c r="D252" s="15">
        <v>525</v>
      </c>
      <c r="E252" s="16">
        <v>518</v>
      </c>
      <c r="F252" s="16">
        <v>516</v>
      </c>
      <c r="G252" s="16">
        <v>524</v>
      </c>
      <c r="H252" s="16">
        <v>527</v>
      </c>
      <c r="I252" s="16">
        <v>528</v>
      </c>
      <c r="J252" s="16">
        <v>515</v>
      </c>
      <c r="K252" s="19">
        <f t="shared" si="52"/>
        <v>509.85</v>
      </c>
      <c r="L252" s="16">
        <v>518</v>
      </c>
      <c r="M252" s="16">
        <v>516</v>
      </c>
      <c r="N252" s="16">
        <v>515</v>
      </c>
      <c r="O252" s="16">
        <v>517</v>
      </c>
      <c r="P252" s="16">
        <v>517</v>
      </c>
      <c r="Q252" s="16">
        <v>516</v>
      </c>
      <c r="R252" s="15">
        <v>524</v>
      </c>
      <c r="S252" s="15">
        <v>522</v>
      </c>
      <c r="T252" s="15">
        <v>524</v>
      </c>
      <c r="U252" s="15">
        <v>525</v>
      </c>
      <c r="V252" s="15">
        <v>517</v>
      </c>
      <c r="W252" s="15">
        <v>523</v>
      </c>
      <c r="X252" s="20">
        <f t="shared" si="53"/>
        <v>512.82</v>
      </c>
      <c r="Y252" s="20">
        <f t="shared" si="54"/>
        <v>510.84</v>
      </c>
      <c r="Z252" s="20">
        <f t="shared" si="55"/>
        <v>509.85</v>
      </c>
      <c r="AA252" s="20">
        <f t="shared" si="56"/>
        <v>511.83</v>
      </c>
      <c r="AB252" s="20">
        <f t="shared" si="57"/>
        <v>511.83</v>
      </c>
      <c r="AC252" s="20">
        <f t="shared" si="58"/>
        <v>510.84</v>
      </c>
      <c r="AD252" s="20">
        <f t="shared" si="59"/>
        <v>518.76</v>
      </c>
      <c r="AE252" s="20">
        <f t="shared" si="60"/>
        <v>516.78</v>
      </c>
      <c r="AF252" s="20">
        <f t="shared" si="61"/>
        <v>518.76</v>
      </c>
      <c r="AG252" s="20">
        <f t="shared" si="62"/>
        <v>519.75</v>
      </c>
      <c r="AH252" s="20">
        <f t="shared" si="63"/>
        <v>511.83</v>
      </c>
      <c r="AI252" s="20">
        <f t="shared" si="64"/>
        <v>517.77</v>
      </c>
    </row>
    <row r="253" spans="1:35">
      <c r="A253" s="1">
        <v>243</v>
      </c>
      <c r="B253" s="15">
        <v>515</v>
      </c>
      <c r="C253" s="15">
        <v>516</v>
      </c>
      <c r="D253" s="15">
        <v>515</v>
      </c>
      <c r="E253" s="16">
        <v>529</v>
      </c>
      <c r="F253" s="16">
        <v>523</v>
      </c>
      <c r="G253" s="16">
        <v>521</v>
      </c>
      <c r="H253" s="16">
        <v>515</v>
      </c>
      <c r="I253" s="16">
        <v>523</v>
      </c>
      <c r="J253" s="16">
        <v>523</v>
      </c>
      <c r="K253" s="19">
        <f t="shared" si="52"/>
        <v>517.77</v>
      </c>
      <c r="L253" s="16">
        <v>516</v>
      </c>
      <c r="M253" s="16">
        <v>515</v>
      </c>
      <c r="N253" s="16">
        <v>519</v>
      </c>
      <c r="O253" s="16">
        <v>516</v>
      </c>
      <c r="P253" s="16">
        <v>518</v>
      </c>
      <c r="Q253" s="16">
        <v>519</v>
      </c>
      <c r="R253" s="15">
        <v>528</v>
      </c>
      <c r="S253" s="15">
        <v>518</v>
      </c>
      <c r="T253" s="15">
        <v>516</v>
      </c>
      <c r="U253" s="15">
        <v>518</v>
      </c>
      <c r="V253" s="15">
        <v>512</v>
      </c>
      <c r="W253" s="15">
        <v>516</v>
      </c>
      <c r="X253" s="20">
        <f t="shared" si="53"/>
        <v>510.84</v>
      </c>
      <c r="Y253" s="20">
        <f t="shared" si="54"/>
        <v>509.85</v>
      </c>
      <c r="Z253" s="20">
        <f t="shared" si="55"/>
        <v>513.81</v>
      </c>
      <c r="AA253" s="20">
        <f t="shared" si="56"/>
        <v>510.84</v>
      </c>
      <c r="AB253" s="20">
        <f t="shared" si="57"/>
        <v>512.82</v>
      </c>
      <c r="AC253" s="20">
        <f t="shared" si="58"/>
        <v>513.81</v>
      </c>
      <c r="AD253" s="20">
        <f t="shared" si="59"/>
        <v>522.72</v>
      </c>
      <c r="AE253" s="20">
        <f t="shared" si="60"/>
        <v>512.82</v>
      </c>
      <c r="AF253" s="20">
        <f t="shared" si="61"/>
        <v>510.84</v>
      </c>
      <c r="AG253" s="20">
        <f t="shared" si="62"/>
        <v>512.82</v>
      </c>
      <c r="AH253" s="20">
        <f t="shared" si="63"/>
        <v>506.88</v>
      </c>
      <c r="AI253" s="20">
        <f t="shared" si="64"/>
        <v>510.84</v>
      </c>
    </row>
    <row r="254" spans="1:35">
      <c r="A254" s="1">
        <v>244</v>
      </c>
      <c r="B254" s="15">
        <v>522</v>
      </c>
      <c r="C254" s="15">
        <v>522</v>
      </c>
      <c r="D254" s="15">
        <v>523</v>
      </c>
      <c r="E254" s="16">
        <v>516</v>
      </c>
      <c r="F254" s="16">
        <v>512</v>
      </c>
      <c r="G254" s="16">
        <v>516</v>
      </c>
      <c r="H254" s="16">
        <v>520</v>
      </c>
      <c r="I254" s="16">
        <v>515</v>
      </c>
      <c r="J254" s="16">
        <v>518</v>
      </c>
      <c r="K254" s="19">
        <f t="shared" si="52"/>
        <v>512.82</v>
      </c>
      <c r="L254" s="16">
        <v>520</v>
      </c>
      <c r="M254" s="16">
        <v>516</v>
      </c>
      <c r="N254" s="16">
        <v>519</v>
      </c>
      <c r="O254" s="16">
        <v>516</v>
      </c>
      <c r="P254" s="16">
        <v>514</v>
      </c>
      <c r="Q254" s="16">
        <v>519</v>
      </c>
      <c r="R254" s="15">
        <v>525</v>
      </c>
      <c r="S254" s="15">
        <v>531</v>
      </c>
      <c r="T254" s="15">
        <v>523</v>
      </c>
      <c r="U254" s="15">
        <v>522</v>
      </c>
      <c r="V254" s="15">
        <v>528</v>
      </c>
      <c r="W254" s="15">
        <v>524</v>
      </c>
      <c r="X254" s="20">
        <f t="shared" si="53"/>
        <v>514.8</v>
      </c>
      <c r="Y254" s="20">
        <f t="shared" si="54"/>
        <v>510.84</v>
      </c>
      <c r="Z254" s="20">
        <f t="shared" si="55"/>
        <v>513.81</v>
      </c>
      <c r="AA254" s="20">
        <f t="shared" si="56"/>
        <v>510.84</v>
      </c>
      <c r="AB254" s="20">
        <f t="shared" si="57"/>
        <v>508.86</v>
      </c>
      <c r="AC254" s="20">
        <f t="shared" si="58"/>
        <v>513.81</v>
      </c>
      <c r="AD254" s="20">
        <f t="shared" si="59"/>
        <v>519.75</v>
      </c>
      <c r="AE254" s="20">
        <f t="shared" si="60"/>
        <v>525.69</v>
      </c>
      <c r="AF254" s="20">
        <f t="shared" si="61"/>
        <v>517.77</v>
      </c>
      <c r="AG254" s="20">
        <f t="shared" si="62"/>
        <v>516.78</v>
      </c>
      <c r="AH254" s="20">
        <f t="shared" si="63"/>
        <v>522.72</v>
      </c>
      <c r="AI254" s="20">
        <f t="shared" si="64"/>
        <v>518.76</v>
      </c>
    </row>
    <row r="255" spans="1:35">
      <c r="A255" s="1">
        <v>245</v>
      </c>
      <c r="B255" s="15">
        <v>520</v>
      </c>
      <c r="C255" s="15">
        <v>518</v>
      </c>
      <c r="D255" s="15">
        <v>527</v>
      </c>
      <c r="E255" s="16">
        <v>518</v>
      </c>
      <c r="F255" s="16">
        <v>530</v>
      </c>
      <c r="G255" s="16">
        <v>523</v>
      </c>
      <c r="H255" s="16">
        <v>519</v>
      </c>
      <c r="I255" s="16">
        <v>521</v>
      </c>
      <c r="J255" s="16">
        <v>522</v>
      </c>
      <c r="K255" s="19">
        <f t="shared" si="52"/>
        <v>516.78</v>
      </c>
      <c r="L255" s="16">
        <v>514</v>
      </c>
      <c r="M255" s="16">
        <v>519</v>
      </c>
      <c r="N255" s="16">
        <v>514</v>
      </c>
      <c r="O255" s="16">
        <v>515</v>
      </c>
      <c r="P255" s="16">
        <v>514</v>
      </c>
      <c r="Q255" s="16">
        <v>520</v>
      </c>
      <c r="R255" s="15">
        <v>522</v>
      </c>
      <c r="S255" s="15">
        <v>528</v>
      </c>
      <c r="T255" s="15">
        <v>516</v>
      </c>
      <c r="U255" s="15">
        <v>525</v>
      </c>
      <c r="V255" s="15">
        <v>526</v>
      </c>
      <c r="W255" s="15">
        <v>523</v>
      </c>
      <c r="X255" s="20">
        <f t="shared" si="53"/>
        <v>508.86</v>
      </c>
      <c r="Y255" s="20">
        <f t="shared" si="54"/>
        <v>513.81</v>
      </c>
      <c r="Z255" s="20">
        <f t="shared" si="55"/>
        <v>508.86</v>
      </c>
      <c r="AA255" s="20">
        <f t="shared" si="56"/>
        <v>509.85</v>
      </c>
      <c r="AB255" s="20">
        <f t="shared" si="57"/>
        <v>508.86</v>
      </c>
      <c r="AC255" s="20">
        <f t="shared" si="58"/>
        <v>514.8</v>
      </c>
      <c r="AD255" s="20">
        <f t="shared" si="59"/>
        <v>516.78</v>
      </c>
      <c r="AE255" s="20">
        <f t="shared" si="60"/>
        <v>522.72</v>
      </c>
      <c r="AF255" s="20">
        <f t="shared" si="61"/>
        <v>510.84</v>
      </c>
      <c r="AG255" s="20">
        <f t="shared" si="62"/>
        <v>519.75</v>
      </c>
      <c r="AH255" s="20">
        <f t="shared" si="63"/>
        <v>520.74</v>
      </c>
      <c r="AI255" s="20">
        <f t="shared" si="64"/>
        <v>517.77</v>
      </c>
    </row>
    <row r="256" spans="1:35">
      <c r="A256" s="1">
        <v>246</v>
      </c>
      <c r="B256" s="15">
        <v>525</v>
      </c>
      <c r="C256" s="15">
        <v>529</v>
      </c>
      <c r="D256" s="15">
        <v>515</v>
      </c>
      <c r="E256" s="16">
        <v>517</v>
      </c>
      <c r="F256" s="16">
        <v>522</v>
      </c>
      <c r="G256" s="16">
        <v>517</v>
      </c>
      <c r="H256" s="16">
        <v>517</v>
      </c>
      <c r="I256" s="16">
        <v>515</v>
      </c>
      <c r="J256" s="16">
        <v>516</v>
      </c>
      <c r="K256" s="19">
        <f t="shared" si="52"/>
        <v>510.84</v>
      </c>
      <c r="L256" s="16">
        <v>516</v>
      </c>
      <c r="M256" s="16">
        <v>520</v>
      </c>
      <c r="N256" s="16">
        <v>518</v>
      </c>
      <c r="O256" s="16">
        <v>515</v>
      </c>
      <c r="P256" s="16">
        <v>515</v>
      </c>
      <c r="Q256" s="16">
        <v>518</v>
      </c>
      <c r="R256" s="15">
        <v>518</v>
      </c>
      <c r="S256" s="15">
        <v>516</v>
      </c>
      <c r="T256" s="15">
        <v>524</v>
      </c>
      <c r="U256" s="15">
        <v>522</v>
      </c>
      <c r="V256" s="15">
        <v>531</v>
      </c>
      <c r="W256" s="15">
        <v>515</v>
      </c>
      <c r="X256" s="20">
        <f t="shared" si="53"/>
        <v>510.84</v>
      </c>
      <c r="Y256" s="20">
        <f t="shared" si="54"/>
        <v>514.8</v>
      </c>
      <c r="Z256" s="20">
        <f t="shared" si="55"/>
        <v>512.82</v>
      </c>
      <c r="AA256" s="20">
        <f t="shared" si="56"/>
        <v>509.85</v>
      </c>
      <c r="AB256" s="20">
        <f t="shared" si="57"/>
        <v>509.85</v>
      </c>
      <c r="AC256" s="20">
        <f t="shared" si="58"/>
        <v>512.82</v>
      </c>
      <c r="AD256" s="20">
        <f t="shared" si="59"/>
        <v>512.82</v>
      </c>
      <c r="AE256" s="20">
        <f t="shared" si="60"/>
        <v>510.84</v>
      </c>
      <c r="AF256" s="20">
        <f t="shared" si="61"/>
        <v>518.76</v>
      </c>
      <c r="AG256" s="20">
        <f t="shared" si="62"/>
        <v>516.78</v>
      </c>
      <c r="AH256" s="20">
        <f t="shared" si="63"/>
        <v>525.69</v>
      </c>
      <c r="AI256" s="20">
        <f t="shared" si="64"/>
        <v>509.85</v>
      </c>
    </row>
    <row r="257" spans="1:35">
      <c r="A257" s="1">
        <v>247</v>
      </c>
      <c r="B257" s="15">
        <v>515</v>
      </c>
      <c r="C257" s="15">
        <v>524</v>
      </c>
      <c r="D257" s="15">
        <v>520</v>
      </c>
      <c r="E257" s="16">
        <v>522</v>
      </c>
      <c r="F257" s="16">
        <v>519</v>
      </c>
      <c r="G257" s="16">
        <v>531</v>
      </c>
      <c r="H257" s="16">
        <v>523</v>
      </c>
      <c r="I257" s="16">
        <v>527</v>
      </c>
      <c r="J257" s="16">
        <v>518</v>
      </c>
      <c r="K257" s="19">
        <f t="shared" si="52"/>
        <v>512.82</v>
      </c>
      <c r="L257" s="16">
        <v>514</v>
      </c>
      <c r="M257" s="16">
        <v>515</v>
      </c>
      <c r="N257" s="16">
        <v>519</v>
      </c>
      <c r="O257" s="16">
        <v>516</v>
      </c>
      <c r="P257" s="16">
        <v>518</v>
      </c>
      <c r="Q257" s="16">
        <v>531</v>
      </c>
      <c r="R257" s="15">
        <v>531</v>
      </c>
      <c r="S257" s="15">
        <v>518</v>
      </c>
      <c r="T257" s="15">
        <v>516</v>
      </c>
      <c r="U257" s="15">
        <v>518</v>
      </c>
      <c r="V257" s="15">
        <v>526</v>
      </c>
      <c r="W257" s="15">
        <v>522</v>
      </c>
      <c r="X257" s="20">
        <f t="shared" si="53"/>
        <v>508.86</v>
      </c>
      <c r="Y257" s="20">
        <f t="shared" si="54"/>
        <v>509.85</v>
      </c>
      <c r="Z257" s="20">
        <f t="shared" si="55"/>
        <v>513.81</v>
      </c>
      <c r="AA257" s="20">
        <f t="shared" si="56"/>
        <v>510.84</v>
      </c>
      <c r="AB257" s="20">
        <f t="shared" si="57"/>
        <v>512.82</v>
      </c>
      <c r="AC257" s="20">
        <f t="shared" si="58"/>
        <v>525.69</v>
      </c>
      <c r="AD257" s="20">
        <f t="shared" si="59"/>
        <v>525.69</v>
      </c>
      <c r="AE257" s="20">
        <f t="shared" si="60"/>
        <v>512.82</v>
      </c>
      <c r="AF257" s="20">
        <f t="shared" si="61"/>
        <v>510.84</v>
      </c>
      <c r="AG257" s="20">
        <f t="shared" si="62"/>
        <v>512.82</v>
      </c>
      <c r="AH257" s="20">
        <f t="shared" si="63"/>
        <v>520.74</v>
      </c>
      <c r="AI257" s="20">
        <f t="shared" si="64"/>
        <v>516.78</v>
      </c>
    </row>
    <row r="258" spans="1:35">
      <c r="A258" s="1">
        <v>248</v>
      </c>
      <c r="B258" s="15">
        <v>523</v>
      </c>
      <c r="C258" s="15">
        <v>521</v>
      </c>
      <c r="D258" s="15">
        <v>519</v>
      </c>
      <c r="E258" s="16">
        <v>516</v>
      </c>
      <c r="F258" s="16">
        <v>528</v>
      </c>
      <c r="G258" s="16">
        <v>529</v>
      </c>
      <c r="H258" s="16">
        <v>527</v>
      </c>
      <c r="I258" s="16">
        <v>524</v>
      </c>
      <c r="J258" s="16">
        <v>517</v>
      </c>
      <c r="K258" s="19">
        <f t="shared" si="52"/>
        <v>511.83</v>
      </c>
      <c r="L258" s="16">
        <v>515</v>
      </c>
      <c r="M258" s="16">
        <v>515</v>
      </c>
      <c r="N258" s="16">
        <v>523</v>
      </c>
      <c r="O258" s="16">
        <v>515</v>
      </c>
      <c r="P258" s="16">
        <v>518</v>
      </c>
      <c r="Q258" s="16">
        <v>528</v>
      </c>
      <c r="R258" s="15">
        <v>528</v>
      </c>
      <c r="S258" s="15">
        <v>525</v>
      </c>
      <c r="T258" s="15">
        <v>516</v>
      </c>
      <c r="U258" s="15">
        <v>528</v>
      </c>
      <c r="V258" s="15">
        <v>517</v>
      </c>
      <c r="W258" s="15">
        <v>530</v>
      </c>
      <c r="X258" s="20">
        <f t="shared" si="53"/>
        <v>509.85</v>
      </c>
      <c r="Y258" s="20">
        <f t="shared" si="54"/>
        <v>509.85</v>
      </c>
      <c r="Z258" s="20">
        <f t="shared" si="55"/>
        <v>517.77</v>
      </c>
      <c r="AA258" s="20">
        <f t="shared" si="56"/>
        <v>509.85</v>
      </c>
      <c r="AB258" s="20">
        <f t="shared" si="57"/>
        <v>512.82</v>
      </c>
      <c r="AC258" s="20">
        <f t="shared" si="58"/>
        <v>522.72</v>
      </c>
      <c r="AD258" s="20">
        <f t="shared" si="59"/>
        <v>522.72</v>
      </c>
      <c r="AE258" s="20">
        <f t="shared" si="60"/>
        <v>519.75</v>
      </c>
      <c r="AF258" s="20">
        <f t="shared" si="61"/>
        <v>510.84</v>
      </c>
      <c r="AG258" s="20">
        <f t="shared" si="62"/>
        <v>522.72</v>
      </c>
      <c r="AH258" s="20">
        <f t="shared" si="63"/>
        <v>511.83</v>
      </c>
      <c r="AI258" s="20">
        <f t="shared" si="64"/>
        <v>524.7</v>
      </c>
    </row>
    <row r="259" spans="1:35">
      <c r="A259" s="1">
        <v>249</v>
      </c>
      <c r="B259" s="15">
        <v>527</v>
      </c>
      <c r="C259" s="15">
        <v>518</v>
      </c>
      <c r="D259" s="15">
        <v>517</v>
      </c>
      <c r="E259" s="16">
        <v>514</v>
      </c>
      <c r="F259" s="16">
        <v>516</v>
      </c>
      <c r="G259" s="16">
        <v>516</v>
      </c>
      <c r="H259" s="16">
        <v>518</v>
      </c>
      <c r="I259" s="16">
        <v>515</v>
      </c>
      <c r="J259" s="16">
        <v>523</v>
      </c>
      <c r="K259" s="19">
        <f t="shared" si="52"/>
        <v>517.77</v>
      </c>
      <c r="L259" s="16">
        <v>514</v>
      </c>
      <c r="M259" s="16">
        <v>514</v>
      </c>
      <c r="N259" s="16">
        <v>518</v>
      </c>
      <c r="O259" s="16">
        <v>517</v>
      </c>
      <c r="P259" s="16">
        <v>517</v>
      </c>
      <c r="Q259" s="16">
        <v>516</v>
      </c>
      <c r="R259" s="15">
        <v>516</v>
      </c>
      <c r="S259" s="15">
        <v>518</v>
      </c>
      <c r="T259" s="15">
        <v>518</v>
      </c>
      <c r="U259" s="15">
        <v>521</v>
      </c>
      <c r="V259" s="15">
        <v>522</v>
      </c>
      <c r="W259" s="15">
        <v>525</v>
      </c>
      <c r="X259" s="20">
        <f t="shared" si="53"/>
        <v>508.86</v>
      </c>
      <c r="Y259" s="20">
        <f t="shared" si="54"/>
        <v>508.86</v>
      </c>
      <c r="Z259" s="20">
        <f t="shared" si="55"/>
        <v>512.82</v>
      </c>
      <c r="AA259" s="20">
        <f t="shared" si="56"/>
        <v>511.83</v>
      </c>
      <c r="AB259" s="20">
        <f t="shared" si="57"/>
        <v>511.83</v>
      </c>
      <c r="AC259" s="20">
        <f t="shared" si="58"/>
        <v>510.84</v>
      </c>
      <c r="AD259" s="20">
        <f t="shared" si="59"/>
        <v>510.84</v>
      </c>
      <c r="AE259" s="20">
        <f t="shared" si="60"/>
        <v>512.82</v>
      </c>
      <c r="AF259" s="20">
        <f t="shared" si="61"/>
        <v>512.82</v>
      </c>
      <c r="AG259" s="20">
        <f t="shared" si="62"/>
        <v>515.79</v>
      </c>
      <c r="AH259" s="20">
        <f t="shared" si="63"/>
        <v>516.78</v>
      </c>
      <c r="AI259" s="20">
        <f t="shared" si="64"/>
        <v>519.75</v>
      </c>
    </row>
    <row r="260" spans="1:35">
      <c r="A260" s="1">
        <v>250</v>
      </c>
      <c r="B260" s="15">
        <v>515</v>
      </c>
      <c r="C260" s="15">
        <v>516</v>
      </c>
      <c r="D260" s="15">
        <v>514</v>
      </c>
      <c r="E260" s="16">
        <v>528</v>
      </c>
      <c r="F260" s="16">
        <v>518</v>
      </c>
      <c r="G260" s="16">
        <v>517</v>
      </c>
      <c r="H260" s="16">
        <v>525</v>
      </c>
      <c r="I260" s="16">
        <v>524</v>
      </c>
      <c r="J260" s="16">
        <v>516</v>
      </c>
      <c r="K260" s="19">
        <f t="shared" si="52"/>
        <v>510.84</v>
      </c>
      <c r="L260" s="16">
        <v>515</v>
      </c>
      <c r="M260" s="16">
        <v>515</v>
      </c>
      <c r="N260" s="16">
        <v>522</v>
      </c>
      <c r="O260" s="16">
        <v>518</v>
      </c>
      <c r="P260" s="16">
        <v>515</v>
      </c>
      <c r="Q260" s="16">
        <v>518</v>
      </c>
      <c r="R260" s="15">
        <v>518</v>
      </c>
      <c r="S260" s="15">
        <v>522</v>
      </c>
      <c r="T260" s="15">
        <v>524</v>
      </c>
      <c r="U260" s="15">
        <v>517</v>
      </c>
      <c r="V260" s="15">
        <v>528</v>
      </c>
      <c r="W260" s="15">
        <v>514</v>
      </c>
      <c r="X260" s="20">
        <f t="shared" si="53"/>
        <v>509.85</v>
      </c>
      <c r="Y260" s="20">
        <f t="shared" si="54"/>
        <v>509.85</v>
      </c>
      <c r="Z260" s="20">
        <f t="shared" si="55"/>
        <v>516.78</v>
      </c>
      <c r="AA260" s="20">
        <f t="shared" si="56"/>
        <v>512.82</v>
      </c>
      <c r="AB260" s="20">
        <f t="shared" si="57"/>
        <v>509.85</v>
      </c>
      <c r="AC260" s="20">
        <f t="shared" si="58"/>
        <v>512.82</v>
      </c>
      <c r="AD260" s="20">
        <f t="shared" si="59"/>
        <v>512.82</v>
      </c>
      <c r="AE260" s="20">
        <f t="shared" si="60"/>
        <v>516.78</v>
      </c>
      <c r="AF260" s="20">
        <f t="shared" si="61"/>
        <v>518.76</v>
      </c>
      <c r="AG260" s="20">
        <f t="shared" si="62"/>
        <v>511.83</v>
      </c>
      <c r="AH260" s="20">
        <f t="shared" si="63"/>
        <v>522.72</v>
      </c>
      <c r="AI260" s="20">
        <f t="shared" si="64"/>
        <v>508.86</v>
      </c>
    </row>
    <row r="261" spans="1:35">
      <c r="A261" s="1">
        <v>251</v>
      </c>
      <c r="B261" s="15">
        <v>520</v>
      </c>
      <c r="C261" s="15">
        <v>516</v>
      </c>
      <c r="D261" s="15">
        <v>527</v>
      </c>
      <c r="E261" s="16">
        <v>518</v>
      </c>
      <c r="F261" s="16">
        <v>517</v>
      </c>
      <c r="G261" s="16">
        <v>523</v>
      </c>
      <c r="H261" s="16">
        <v>521</v>
      </c>
      <c r="I261" s="16">
        <v>522</v>
      </c>
      <c r="J261" s="16">
        <v>514</v>
      </c>
      <c r="K261" s="19">
        <f t="shared" si="52"/>
        <v>508.86</v>
      </c>
      <c r="L261" s="16">
        <v>522</v>
      </c>
      <c r="M261" s="16">
        <v>516</v>
      </c>
      <c r="N261" s="16">
        <v>518</v>
      </c>
      <c r="O261" s="16">
        <v>514</v>
      </c>
      <c r="P261" s="16">
        <v>520</v>
      </c>
      <c r="Q261" s="16">
        <v>525</v>
      </c>
      <c r="R261" s="15">
        <v>525</v>
      </c>
      <c r="S261" s="15">
        <v>525</v>
      </c>
      <c r="T261" s="15">
        <v>522</v>
      </c>
      <c r="U261" s="15">
        <v>515</v>
      </c>
      <c r="V261" s="15">
        <v>516</v>
      </c>
      <c r="W261" s="15">
        <v>516</v>
      </c>
      <c r="X261" s="20">
        <f t="shared" si="53"/>
        <v>516.78</v>
      </c>
      <c r="Y261" s="20">
        <f t="shared" si="54"/>
        <v>510.84</v>
      </c>
      <c r="Z261" s="20">
        <f t="shared" si="55"/>
        <v>512.82</v>
      </c>
      <c r="AA261" s="20">
        <f t="shared" si="56"/>
        <v>508.86</v>
      </c>
      <c r="AB261" s="20">
        <f t="shared" si="57"/>
        <v>514.8</v>
      </c>
      <c r="AC261" s="20">
        <f t="shared" si="58"/>
        <v>519.75</v>
      </c>
      <c r="AD261" s="20">
        <f t="shared" si="59"/>
        <v>519.75</v>
      </c>
      <c r="AE261" s="20">
        <f t="shared" si="60"/>
        <v>519.75</v>
      </c>
      <c r="AF261" s="20">
        <f t="shared" si="61"/>
        <v>516.78</v>
      </c>
      <c r="AG261" s="20">
        <f t="shared" si="62"/>
        <v>509.85</v>
      </c>
      <c r="AH261" s="20">
        <f t="shared" si="63"/>
        <v>510.84</v>
      </c>
      <c r="AI261" s="20">
        <f t="shared" si="64"/>
        <v>510.84</v>
      </c>
    </row>
    <row r="262" spans="1:35">
      <c r="A262" s="1">
        <v>252</v>
      </c>
      <c r="B262" s="15">
        <v>519</v>
      </c>
      <c r="C262" s="15">
        <v>519</v>
      </c>
      <c r="D262" s="15">
        <v>518</v>
      </c>
      <c r="E262" s="16">
        <v>526</v>
      </c>
      <c r="F262" s="16">
        <v>515</v>
      </c>
      <c r="G262" s="16">
        <v>515</v>
      </c>
      <c r="H262" s="16">
        <v>516</v>
      </c>
      <c r="I262" s="16">
        <v>516</v>
      </c>
      <c r="J262" s="16">
        <v>525</v>
      </c>
      <c r="K262" s="19">
        <f t="shared" si="52"/>
        <v>519.75</v>
      </c>
      <c r="L262" s="16">
        <v>516</v>
      </c>
      <c r="M262" s="16">
        <v>514</v>
      </c>
      <c r="N262" s="16">
        <v>521</v>
      </c>
      <c r="O262" s="16">
        <v>515</v>
      </c>
      <c r="P262" s="16">
        <v>518</v>
      </c>
      <c r="Q262" s="16">
        <v>518</v>
      </c>
      <c r="R262" s="15">
        <v>518</v>
      </c>
      <c r="S262" s="15">
        <v>522</v>
      </c>
      <c r="T262" s="15">
        <v>518</v>
      </c>
      <c r="U262" s="15">
        <v>522</v>
      </c>
      <c r="V262" s="15">
        <v>524</v>
      </c>
      <c r="W262" s="15">
        <v>523</v>
      </c>
      <c r="X262" s="20">
        <f t="shared" si="53"/>
        <v>510.84</v>
      </c>
      <c r="Y262" s="20">
        <f t="shared" si="54"/>
        <v>508.86</v>
      </c>
      <c r="Z262" s="20">
        <f t="shared" si="55"/>
        <v>515.79</v>
      </c>
      <c r="AA262" s="20">
        <f t="shared" si="56"/>
        <v>509.85</v>
      </c>
      <c r="AB262" s="20">
        <f t="shared" si="57"/>
        <v>512.82</v>
      </c>
      <c r="AC262" s="20">
        <f t="shared" si="58"/>
        <v>512.82</v>
      </c>
      <c r="AD262" s="20">
        <f t="shared" si="59"/>
        <v>512.82</v>
      </c>
      <c r="AE262" s="20">
        <f t="shared" si="60"/>
        <v>516.78</v>
      </c>
      <c r="AF262" s="20">
        <f t="shared" si="61"/>
        <v>512.82</v>
      </c>
      <c r="AG262" s="20">
        <f t="shared" si="62"/>
        <v>516.78</v>
      </c>
      <c r="AH262" s="20">
        <f t="shared" si="63"/>
        <v>518.76</v>
      </c>
      <c r="AI262" s="20">
        <f t="shared" si="64"/>
        <v>517.77</v>
      </c>
    </row>
    <row r="263" spans="1:35">
      <c r="A263" s="1">
        <v>253</v>
      </c>
      <c r="B263" s="15">
        <v>517</v>
      </c>
      <c r="C263" s="15">
        <v>514</v>
      </c>
      <c r="D263" s="15">
        <v>525</v>
      </c>
      <c r="E263" s="16">
        <v>517</v>
      </c>
      <c r="F263" s="16">
        <v>518</v>
      </c>
      <c r="G263" s="16">
        <v>528</v>
      </c>
      <c r="H263" s="16">
        <v>515</v>
      </c>
      <c r="I263" s="16">
        <v>527</v>
      </c>
      <c r="J263" s="16">
        <v>518</v>
      </c>
      <c r="K263" s="19">
        <f t="shared" si="52"/>
        <v>512.82</v>
      </c>
      <c r="L263" s="16">
        <v>515</v>
      </c>
      <c r="M263" s="16">
        <v>516</v>
      </c>
      <c r="N263" s="16">
        <v>519</v>
      </c>
      <c r="O263" s="16">
        <v>518</v>
      </c>
      <c r="P263" s="16">
        <v>518</v>
      </c>
      <c r="Q263" s="16">
        <v>522</v>
      </c>
      <c r="R263" s="15">
        <v>522</v>
      </c>
      <c r="S263" s="15">
        <v>518</v>
      </c>
      <c r="T263" s="15">
        <v>516</v>
      </c>
      <c r="U263" s="15">
        <v>516</v>
      </c>
      <c r="V263" s="15">
        <v>525</v>
      </c>
      <c r="W263" s="15">
        <v>527</v>
      </c>
      <c r="X263" s="20">
        <f t="shared" si="53"/>
        <v>509.85</v>
      </c>
      <c r="Y263" s="20">
        <f t="shared" si="54"/>
        <v>510.84</v>
      </c>
      <c r="Z263" s="20">
        <f t="shared" si="55"/>
        <v>513.81</v>
      </c>
      <c r="AA263" s="20">
        <f t="shared" si="56"/>
        <v>512.82</v>
      </c>
      <c r="AB263" s="20">
        <f t="shared" si="57"/>
        <v>512.82</v>
      </c>
      <c r="AC263" s="20">
        <f t="shared" si="58"/>
        <v>516.78</v>
      </c>
      <c r="AD263" s="20">
        <f t="shared" si="59"/>
        <v>516.78</v>
      </c>
      <c r="AE263" s="20">
        <f t="shared" si="60"/>
        <v>512.82</v>
      </c>
      <c r="AF263" s="20">
        <f t="shared" si="61"/>
        <v>510.84</v>
      </c>
      <c r="AG263" s="20">
        <f t="shared" si="62"/>
        <v>510.84</v>
      </c>
      <c r="AH263" s="20">
        <f t="shared" si="63"/>
        <v>519.75</v>
      </c>
      <c r="AI263" s="20">
        <f t="shared" si="64"/>
        <v>521.73</v>
      </c>
    </row>
    <row r="264" spans="1:35">
      <c r="A264" s="1">
        <v>254</v>
      </c>
      <c r="B264" s="15">
        <v>518</v>
      </c>
      <c r="C264" s="15">
        <v>516</v>
      </c>
      <c r="D264" s="15">
        <v>521</v>
      </c>
      <c r="E264" s="16">
        <v>531</v>
      </c>
      <c r="F264" s="16">
        <v>517</v>
      </c>
      <c r="G264" s="16">
        <v>523</v>
      </c>
      <c r="H264" s="16">
        <v>525</v>
      </c>
      <c r="I264" s="16">
        <v>524</v>
      </c>
      <c r="J264" s="16">
        <v>522</v>
      </c>
      <c r="K264" s="19">
        <f t="shared" si="52"/>
        <v>516.78</v>
      </c>
      <c r="L264" s="16">
        <v>515</v>
      </c>
      <c r="M264" s="16">
        <v>518</v>
      </c>
      <c r="N264" s="16">
        <v>520</v>
      </c>
      <c r="O264" s="16">
        <v>517</v>
      </c>
      <c r="P264" s="16">
        <v>518</v>
      </c>
      <c r="Q264" s="16">
        <v>521</v>
      </c>
      <c r="R264" s="15">
        <v>525</v>
      </c>
      <c r="S264" s="15">
        <v>528</v>
      </c>
      <c r="T264" s="15">
        <v>520</v>
      </c>
      <c r="U264" s="15">
        <v>515</v>
      </c>
      <c r="V264" s="15">
        <v>523</v>
      </c>
      <c r="W264" s="15">
        <v>518</v>
      </c>
      <c r="X264" s="20">
        <f t="shared" si="53"/>
        <v>509.85</v>
      </c>
      <c r="Y264" s="20">
        <f t="shared" si="54"/>
        <v>512.82</v>
      </c>
      <c r="Z264" s="20">
        <f t="shared" si="55"/>
        <v>514.8</v>
      </c>
      <c r="AA264" s="20">
        <f t="shared" si="56"/>
        <v>511.83</v>
      </c>
      <c r="AB264" s="20">
        <f t="shared" si="57"/>
        <v>512.82</v>
      </c>
      <c r="AC264" s="20">
        <f t="shared" si="58"/>
        <v>515.79</v>
      </c>
      <c r="AD264" s="20">
        <f t="shared" si="59"/>
        <v>519.75</v>
      </c>
      <c r="AE264" s="20">
        <f t="shared" si="60"/>
        <v>522.72</v>
      </c>
      <c r="AF264" s="20">
        <f t="shared" si="61"/>
        <v>514.8</v>
      </c>
      <c r="AG264" s="20">
        <f t="shared" si="62"/>
        <v>509.85</v>
      </c>
      <c r="AH264" s="20">
        <f t="shared" si="63"/>
        <v>517.77</v>
      </c>
      <c r="AI264" s="20">
        <f t="shared" si="64"/>
        <v>512.82</v>
      </c>
    </row>
    <row r="265" spans="1:35">
      <c r="A265" s="1">
        <v>255</v>
      </c>
      <c r="B265" s="15">
        <v>527</v>
      </c>
      <c r="C265" s="15">
        <v>520</v>
      </c>
      <c r="D265" s="15">
        <v>516</v>
      </c>
      <c r="E265" s="16">
        <v>515</v>
      </c>
      <c r="F265" s="16">
        <v>520</v>
      </c>
      <c r="G265" s="16">
        <v>514</v>
      </c>
      <c r="H265" s="16">
        <v>523</v>
      </c>
      <c r="I265" s="16">
        <v>525</v>
      </c>
      <c r="J265" s="16">
        <v>517</v>
      </c>
      <c r="K265" s="19">
        <f t="shared" si="52"/>
        <v>511.83</v>
      </c>
      <c r="L265" s="16">
        <v>520</v>
      </c>
      <c r="M265" s="16">
        <v>521</v>
      </c>
      <c r="N265" s="16">
        <v>515</v>
      </c>
      <c r="O265" s="16">
        <v>515</v>
      </c>
      <c r="P265" s="16">
        <v>515</v>
      </c>
      <c r="Q265" s="16">
        <v>522</v>
      </c>
      <c r="R265" s="15">
        <v>522</v>
      </c>
      <c r="S265" s="15">
        <v>521</v>
      </c>
      <c r="T265" s="15">
        <v>520</v>
      </c>
      <c r="U265" s="15">
        <v>527</v>
      </c>
      <c r="V265" s="15">
        <v>522</v>
      </c>
      <c r="W265" s="15">
        <v>525</v>
      </c>
      <c r="X265" s="20">
        <f t="shared" si="53"/>
        <v>514.8</v>
      </c>
      <c r="Y265" s="20">
        <f t="shared" si="54"/>
        <v>515.79</v>
      </c>
      <c r="Z265" s="20">
        <f t="shared" si="55"/>
        <v>509.85</v>
      </c>
      <c r="AA265" s="20">
        <f t="shared" si="56"/>
        <v>509.85</v>
      </c>
      <c r="AB265" s="20">
        <f t="shared" si="57"/>
        <v>509.85</v>
      </c>
      <c r="AC265" s="20">
        <f t="shared" si="58"/>
        <v>516.78</v>
      </c>
      <c r="AD265" s="20">
        <f t="shared" si="59"/>
        <v>516.78</v>
      </c>
      <c r="AE265" s="20">
        <f t="shared" si="60"/>
        <v>515.79</v>
      </c>
      <c r="AF265" s="20">
        <f t="shared" si="61"/>
        <v>514.8</v>
      </c>
      <c r="AG265" s="20">
        <f t="shared" si="62"/>
        <v>521.73</v>
      </c>
      <c r="AH265" s="20">
        <f t="shared" si="63"/>
        <v>516.78</v>
      </c>
      <c r="AI265" s="20">
        <f t="shared" si="64"/>
        <v>519.75</v>
      </c>
    </row>
    <row r="266" spans="1:35">
      <c r="A266" s="1">
        <v>256</v>
      </c>
      <c r="B266" s="15">
        <v>518</v>
      </c>
      <c r="C266" s="15">
        <v>515</v>
      </c>
      <c r="D266" s="15">
        <v>515</v>
      </c>
      <c r="E266" s="16">
        <v>524</v>
      </c>
      <c r="F266" s="16">
        <v>528</v>
      </c>
      <c r="G266" s="16">
        <v>521</v>
      </c>
      <c r="H266" s="16">
        <v>515</v>
      </c>
      <c r="I266" s="16">
        <v>518</v>
      </c>
      <c r="J266" s="16">
        <v>518</v>
      </c>
      <c r="K266" s="19">
        <f t="shared" si="52"/>
        <v>512.82</v>
      </c>
      <c r="L266" s="16">
        <v>513</v>
      </c>
      <c r="M266" s="16">
        <v>517</v>
      </c>
      <c r="N266" s="16">
        <v>516</v>
      </c>
      <c r="O266" s="16">
        <v>517</v>
      </c>
      <c r="P266" s="16">
        <v>514</v>
      </c>
      <c r="Q266" s="16">
        <v>518</v>
      </c>
      <c r="R266" s="15">
        <v>518</v>
      </c>
      <c r="S266" s="15">
        <v>517</v>
      </c>
      <c r="T266" s="15">
        <v>516</v>
      </c>
      <c r="U266" s="15">
        <v>519</v>
      </c>
      <c r="V266" s="15">
        <v>518</v>
      </c>
      <c r="W266" s="15">
        <v>522</v>
      </c>
      <c r="X266" s="20">
        <f t="shared" si="53"/>
        <v>507.87</v>
      </c>
      <c r="Y266" s="20">
        <f t="shared" si="54"/>
        <v>511.83</v>
      </c>
      <c r="Z266" s="20">
        <f t="shared" si="55"/>
        <v>510.84</v>
      </c>
      <c r="AA266" s="20">
        <f t="shared" si="56"/>
        <v>511.83</v>
      </c>
      <c r="AB266" s="20">
        <f t="shared" si="57"/>
        <v>508.86</v>
      </c>
      <c r="AC266" s="20">
        <f t="shared" si="58"/>
        <v>512.82</v>
      </c>
      <c r="AD266" s="20">
        <f t="shared" si="59"/>
        <v>512.82</v>
      </c>
      <c r="AE266" s="20">
        <f t="shared" si="60"/>
        <v>511.83</v>
      </c>
      <c r="AF266" s="20">
        <f t="shared" si="61"/>
        <v>510.84</v>
      </c>
      <c r="AG266" s="20">
        <f t="shared" si="62"/>
        <v>513.81</v>
      </c>
      <c r="AH266" s="20">
        <f t="shared" si="63"/>
        <v>512.82</v>
      </c>
      <c r="AI266" s="20">
        <f t="shared" si="64"/>
        <v>516.78</v>
      </c>
    </row>
    <row r="267" spans="1:35">
      <c r="A267" s="1">
        <v>257</v>
      </c>
      <c r="B267" s="15">
        <v>525</v>
      </c>
      <c r="C267" s="15">
        <v>514</v>
      </c>
      <c r="D267" s="15">
        <v>525</v>
      </c>
      <c r="E267" s="16">
        <v>521</v>
      </c>
      <c r="F267" s="16">
        <v>516</v>
      </c>
      <c r="G267" s="16">
        <v>515</v>
      </c>
      <c r="H267" s="16">
        <v>528</v>
      </c>
      <c r="I267" s="16">
        <v>526</v>
      </c>
      <c r="J267" s="16">
        <v>515</v>
      </c>
      <c r="K267" s="19">
        <f t="shared" si="52"/>
        <v>509.85</v>
      </c>
      <c r="L267" s="16">
        <v>520</v>
      </c>
      <c r="M267" s="16">
        <v>515</v>
      </c>
      <c r="N267" s="16">
        <v>519</v>
      </c>
      <c r="O267" s="16">
        <v>521</v>
      </c>
      <c r="P267" s="16">
        <v>516</v>
      </c>
      <c r="Q267" s="16">
        <v>528</v>
      </c>
      <c r="R267" s="15">
        <v>528</v>
      </c>
      <c r="S267" s="15">
        <v>515</v>
      </c>
      <c r="T267" s="15">
        <v>522</v>
      </c>
      <c r="U267" s="15">
        <v>525</v>
      </c>
      <c r="V267" s="15">
        <v>522</v>
      </c>
      <c r="W267" s="15">
        <v>515</v>
      </c>
      <c r="X267" s="20">
        <f t="shared" si="53"/>
        <v>514.8</v>
      </c>
      <c r="Y267" s="20">
        <f t="shared" si="54"/>
        <v>509.85</v>
      </c>
      <c r="Z267" s="20">
        <f t="shared" si="55"/>
        <v>513.81</v>
      </c>
      <c r="AA267" s="20">
        <f t="shared" si="56"/>
        <v>515.79</v>
      </c>
      <c r="AB267" s="20">
        <f t="shared" si="57"/>
        <v>510.84</v>
      </c>
      <c r="AC267" s="20">
        <f t="shared" si="58"/>
        <v>522.72</v>
      </c>
      <c r="AD267" s="20">
        <f t="shared" si="59"/>
        <v>522.72</v>
      </c>
      <c r="AE267" s="20">
        <f t="shared" si="60"/>
        <v>509.85</v>
      </c>
      <c r="AF267" s="20">
        <f t="shared" si="61"/>
        <v>516.78</v>
      </c>
      <c r="AG267" s="20">
        <f t="shared" si="62"/>
        <v>519.75</v>
      </c>
      <c r="AH267" s="20">
        <f t="shared" si="63"/>
        <v>516.78</v>
      </c>
      <c r="AI267" s="20">
        <f t="shared" si="64"/>
        <v>509.85</v>
      </c>
    </row>
    <row r="268" spans="1:35">
      <c r="A268" s="1">
        <v>258</v>
      </c>
      <c r="B268" s="15">
        <v>521</v>
      </c>
      <c r="C268" s="15">
        <v>513</v>
      </c>
      <c r="D268" s="15">
        <v>523</v>
      </c>
      <c r="E268" s="16">
        <v>516</v>
      </c>
      <c r="F268" s="16">
        <v>517</v>
      </c>
      <c r="G268" s="16">
        <v>532</v>
      </c>
      <c r="H268" s="16">
        <v>523</v>
      </c>
      <c r="I268" s="16">
        <v>523</v>
      </c>
      <c r="J268" s="16">
        <v>524</v>
      </c>
      <c r="K268" s="19">
        <f t="shared" ref="K268:K310" si="65">J268*(1-1%)</f>
        <v>518.76</v>
      </c>
      <c r="L268" s="16">
        <v>518</v>
      </c>
      <c r="M268" s="16">
        <v>515</v>
      </c>
      <c r="N268" s="16">
        <v>517</v>
      </c>
      <c r="O268" s="16">
        <v>516</v>
      </c>
      <c r="P268" s="16">
        <v>515</v>
      </c>
      <c r="Q268" s="16">
        <v>521</v>
      </c>
      <c r="R268" s="15">
        <v>521</v>
      </c>
      <c r="S268" s="15">
        <v>520</v>
      </c>
      <c r="T268" s="15">
        <v>514</v>
      </c>
      <c r="U268" s="15">
        <v>517</v>
      </c>
      <c r="V268" s="15">
        <v>524</v>
      </c>
      <c r="W268" s="15">
        <v>516</v>
      </c>
      <c r="X268" s="20">
        <f t="shared" ref="X268:X310" si="66">L268*(1-1%)</f>
        <v>512.82</v>
      </c>
      <c r="Y268" s="20">
        <f t="shared" ref="Y268:Y310" si="67">M268*(1-1%)</f>
        <v>509.85</v>
      </c>
      <c r="Z268" s="20">
        <f t="shared" ref="Z268:Z310" si="68">N268*(1-1%)</f>
        <v>511.83</v>
      </c>
      <c r="AA268" s="20">
        <f t="shared" ref="AA268:AA310" si="69">O268*(1-1%)</f>
        <v>510.84</v>
      </c>
      <c r="AB268" s="20">
        <f t="shared" ref="AB268:AB310" si="70">P268*(1-1%)</f>
        <v>509.85</v>
      </c>
      <c r="AC268" s="20">
        <f t="shared" ref="AC268:AC310" si="71">Q268*(1-1%)</f>
        <v>515.79</v>
      </c>
      <c r="AD268" s="20">
        <f t="shared" ref="AD268:AD310" si="72">R268*(1-1%)</f>
        <v>515.79</v>
      </c>
      <c r="AE268" s="20">
        <f t="shared" ref="AE268:AE310" si="73">S268*(1-1%)</f>
        <v>514.8</v>
      </c>
      <c r="AF268" s="20">
        <f t="shared" ref="AF268:AF310" si="74">T268*(1-1%)</f>
        <v>508.86</v>
      </c>
      <c r="AG268" s="20">
        <f t="shared" ref="AG268:AG310" si="75">U268*(1-1%)</f>
        <v>511.83</v>
      </c>
      <c r="AH268" s="20">
        <f t="shared" ref="AH268:AH310" si="76">V268*(1-1%)</f>
        <v>518.76</v>
      </c>
      <c r="AI268" s="20">
        <f t="shared" ref="AI268:AI310" si="77">W268*(1-1%)</f>
        <v>510.84</v>
      </c>
    </row>
    <row r="269" spans="1:35">
      <c r="A269" s="1">
        <v>259</v>
      </c>
      <c r="B269" s="15">
        <v>516</v>
      </c>
      <c r="C269" s="15">
        <v>515</v>
      </c>
      <c r="D269" s="15">
        <v>515</v>
      </c>
      <c r="E269" s="16">
        <v>524</v>
      </c>
      <c r="F269" s="16">
        <v>525</v>
      </c>
      <c r="G269" s="16">
        <v>526</v>
      </c>
      <c r="H269" s="16">
        <v>515</v>
      </c>
      <c r="I269" s="16">
        <v>521</v>
      </c>
      <c r="J269" s="16">
        <v>521</v>
      </c>
      <c r="K269" s="19">
        <f t="shared" si="65"/>
        <v>515.79</v>
      </c>
      <c r="L269" s="16">
        <v>517</v>
      </c>
      <c r="M269" s="16">
        <v>518</v>
      </c>
      <c r="N269" s="16">
        <v>518</v>
      </c>
      <c r="O269" s="16">
        <v>522</v>
      </c>
      <c r="P269" s="16">
        <v>519</v>
      </c>
      <c r="Q269" s="16">
        <v>517</v>
      </c>
      <c r="R269" s="15">
        <v>517</v>
      </c>
      <c r="S269" s="15">
        <v>516</v>
      </c>
      <c r="T269" s="15">
        <v>514</v>
      </c>
      <c r="U269" s="15">
        <v>530</v>
      </c>
      <c r="V269" s="15">
        <v>516</v>
      </c>
      <c r="W269" s="15">
        <v>523</v>
      </c>
      <c r="X269" s="20">
        <f t="shared" si="66"/>
        <v>511.83</v>
      </c>
      <c r="Y269" s="20">
        <f t="shared" si="67"/>
        <v>512.82</v>
      </c>
      <c r="Z269" s="20">
        <f t="shared" si="68"/>
        <v>512.82</v>
      </c>
      <c r="AA269" s="20">
        <f t="shared" si="69"/>
        <v>516.78</v>
      </c>
      <c r="AB269" s="20">
        <f t="shared" si="70"/>
        <v>513.81</v>
      </c>
      <c r="AC269" s="20">
        <f t="shared" si="71"/>
        <v>511.83</v>
      </c>
      <c r="AD269" s="20">
        <f t="shared" si="72"/>
        <v>511.83</v>
      </c>
      <c r="AE269" s="20">
        <f t="shared" si="73"/>
        <v>510.84</v>
      </c>
      <c r="AF269" s="20">
        <f t="shared" si="74"/>
        <v>508.86</v>
      </c>
      <c r="AG269" s="20">
        <f t="shared" si="75"/>
        <v>524.7</v>
      </c>
      <c r="AH269" s="20">
        <f t="shared" si="76"/>
        <v>510.84</v>
      </c>
      <c r="AI269" s="20">
        <f t="shared" si="77"/>
        <v>517.77</v>
      </c>
    </row>
    <row r="270" spans="1:35">
      <c r="A270" s="1">
        <v>260</v>
      </c>
      <c r="B270" s="15">
        <v>515</v>
      </c>
      <c r="C270" s="15">
        <v>524</v>
      </c>
      <c r="D270" s="15">
        <v>528</v>
      </c>
      <c r="E270" s="16">
        <v>517</v>
      </c>
      <c r="F270" s="16">
        <v>519</v>
      </c>
      <c r="G270" s="16">
        <v>516</v>
      </c>
      <c r="H270" s="16">
        <v>521</v>
      </c>
      <c r="I270" s="16">
        <v>516</v>
      </c>
      <c r="J270" s="16">
        <v>516</v>
      </c>
      <c r="K270" s="19">
        <f t="shared" si="65"/>
        <v>510.84</v>
      </c>
      <c r="L270" s="16">
        <v>515</v>
      </c>
      <c r="M270" s="16">
        <v>493</v>
      </c>
      <c r="N270" s="16">
        <v>515</v>
      </c>
      <c r="O270" s="16">
        <v>514</v>
      </c>
      <c r="P270" s="16">
        <v>521</v>
      </c>
      <c r="Q270" s="16">
        <v>515</v>
      </c>
      <c r="R270" s="15">
        <v>515</v>
      </c>
      <c r="S270" s="15">
        <v>515</v>
      </c>
      <c r="T270" s="15">
        <v>524</v>
      </c>
      <c r="U270" s="15">
        <v>516</v>
      </c>
      <c r="V270" s="15">
        <v>523</v>
      </c>
      <c r="W270" s="15">
        <v>516</v>
      </c>
      <c r="X270" s="20">
        <f t="shared" si="66"/>
        <v>509.85</v>
      </c>
      <c r="Y270" s="20">
        <f t="shared" si="67"/>
        <v>488.07</v>
      </c>
      <c r="Z270" s="20">
        <f t="shared" si="68"/>
        <v>509.85</v>
      </c>
      <c r="AA270" s="20">
        <f t="shared" si="69"/>
        <v>508.86</v>
      </c>
      <c r="AB270" s="20">
        <f t="shared" si="70"/>
        <v>515.79</v>
      </c>
      <c r="AC270" s="20">
        <f t="shared" si="71"/>
        <v>509.85</v>
      </c>
      <c r="AD270" s="20">
        <f t="shared" si="72"/>
        <v>509.85</v>
      </c>
      <c r="AE270" s="20">
        <f t="shared" si="73"/>
        <v>509.85</v>
      </c>
      <c r="AF270" s="20">
        <f t="shared" si="74"/>
        <v>518.76</v>
      </c>
      <c r="AG270" s="20">
        <f t="shared" si="75"/>
        <v>510.84</v>
      </c>
      <c r="AH270" s="20">
        <f t="shared" si="76"/>
        <v>517.77</v>
      </c>
      <c r="AI270" s="20">
        <f t="shared" si="77"/>
        <v>510.84</v>
      </c>
    </row>
    <row r="271" spans="1:35">
      <c r="A271" s="1">
        <v>261</v>
      </c>
      <c r="B271" s="15">
        <v>525</v>
      </c>
      <c r="C271" s="15">
        <v>521</v>
      </c>
      <c r="D271" s="15">
        <v>523</v>
      </c>
      <c r="E271" s="16">
        <v>530</v>
      </c>
      <c r="F271" s="16">
        <v>523</v>
      </c>
      <c r="G271" s="16">
        <v>524</v>
      </c>
      <c r="H271" s="16">
        <v>516</v>
      </c>
      <c r="I271" s="16">
        <v>522</v>
      </c>
      <c r="J271" s="16">
        <v>523</v>
      </c>
      <c r="K271" s="19">
        <f t="shared" si="65"/>
        <v>517.77</v>
      </c>
      <c r="L271" s="16">
        <v>520</v>
      </c>
      <c r="M271" s="16">
        <v>514</v>
      </c>
      <c r="N271" s="16">
        <v>516</v>
      </c>
      <c r="O271" s="16">
        <v>516</v>
      </c>
      <c r="P271" s="16">
        <v>513</v>
      </c>
      <c r="Q271" s="16">
        <v>517</v>
      </c>
      <c r="R271" s="15">
        <v>520</v>
      </c>
      <c r="S271" s="15">
        <v>517</v>
      </c>
      <c r="T271" s="15">
        <v>522</v>
      </c>
      <c r="U271" s="15">
        <v>516</v>
      </c>
      <c r="V271" s="15">
        <v>529</v>
      </c>
      <c r="W271" s="15">
        <v>523</v>
      </c>
      <c r="X271" s="20">
        <f t="shared" si="66"/>
        <v>514.8</v>
      </c>
      <c r="Y271" s="20">
        <f t="shared" si="67"/>
        <v>508.86</v>
      </c>
      <c r="Z271" s="20">
        <f t="shared" si="68"/>
        <v>510.84</v>
      </c>
      <c r="AA271" s="20">
        <f t="shared" si="69"/>
        <v>510.84</v>
      </c>
      <c r="AB271" s="20">
        <f t="shared" si="70"/>
        <v>507.87</v>
      </c>
      <c r="AC271" s="20">
        <f t="shared" si="71"/>
        <v>511.83</v>
      </c>
      <c r="AD271" s="20">
        <f t="shared" si="72"/>
        <v>514.8</v>
      </c>
      <c r="AE271" s="20">
        <f t="shared" si="73"/>
        <v>511.83</v>
      </c>
      <c r="AF271" s="20">
        <f t="shared" si="74"/>
        <v>516.78</v>
      </c>
      <c r="AG271" s="20">
        <f t="shared" si="75"/>
        <v>510.84</v>
      </c>
      <c r="AH271" s="20">
        <f t="shared" si="76"/>
        <v>523.71</v>
      </c>
      <c r="AI271" s="20">
        <f t="shared" si="77"/>
        <v>517.77</v>
      </c>
    </row>
    <row r="272" spans="1:35">
      <c r="A272" s="1">
        <v>262</v>
      </c>
      <c r="B272" s="15">
        <v>523</v>
      </c>
      <c r="C272" s="15">
        <v>516</v>
      </c>
      <c r="D272" s="15">
        <v>515</v>
      </c>
      <c r="E272" s="16">
        <v>514</v>
      </c>
      <c r="F272" s="16">
        <v>526</v>
      </c>
      <c r="G272" s="16">
        <v>527</v>
      </c>
      <c r="H272" s="16">
        <v>531</v>
      </c>
      <c r="I272" s="16">
        <v>515</v>
      </c>
      <c r="J272" s="16">
        <v>517</v>
      </c>
      <c r="K272" s="19">
        <f t="shared" si="65"/>
        <v>511.83</v>
      </c>
      <c r="L272" s="16">
        <v>516</v>
      </c>
      <c r="M272" s="16">
        <v>518</v>
      </c>
      <c r="N272" s="16">
        <v>517</v>
      </c>
      <c r="O272" s="16">
        <v>515</v>
      </c>
      <c r="P272" s="16">
        <v>514</v>
      </c>
      <c r="Q272" s="16">
        <v>516</v>
      </c>
      <c r="R272" s="15">
        <v>516</v>
      </c>
      <c r="S272" s="15">
        <v>515</v>
      </c>
      <c r="T272" s="15">
        <v>516</v>
      </c>
      <c r="U272" s="15">
        <v>520</v>
      </c>
      <c r="V272" s="15">
        <v>524</v>
      </c>
      <c r="W272" s="15">
        <v>525</v>
      </c>
      <c r="X272" s="20">
        <f t="shared" si="66"/>
        <v>510.84</v>
      </c>
      <c r="Y272" s="20">
        <f t="shared" si="67"/>
        <v>512.82</v>
      </c>
      <c r="Z272" s="20">
        <f t="shared" si="68"/>
        <v>511.83</v>
      </c>
      <c r="AA272" s="20">
        <f t="shared" si="69"/>
        <v>509.85</v>
      </c>
      <c r="AB272" s="20">
        <f t="shared" si="70"/>
        <v>508.86</v>
      </c>
      <c r="AC272" s="20">
        <f t="shared" si="71"/>
        <v>510.84</v>
      </c>
      <c r="AD272" s="20">
        <f t="shared" si="72"/>
        <v>510.84</v>
      </c>
      <c r="AE272" s="20">
        <f t="shared" si="73"/>
        <v>509.85</v>
      </c>
      <c r="AF272" s="20">
        <f t="shared" si="74"/>
        <v>510.84</v>
      </c>
      <c r="AG272" s="20">
        <f t="shared" si="75"/>
        <v>514.8</v>
      </c>
      <c r="AH272" s="20">
        <f t="shared" si="76"/>
        <v>518.76</v>
      </c>
      <c r="AI272" s="20">
        <f t="shared" si="77"/>
        <v>519.75</v>
      </c>
    </row>
    <row r="273" spans="1:35">
      <c r="A273" s="1">
        <v>263</v>
      </c>
      <c r="B273" s="15">
        <v>516</v>
      </c>
      <c r="C273" s="15">
        <v>523</v>
      </c>
      <c r="D273" s="15">
        <v>521</v>
      </c>
      <c r="E273" s="16">
        <v>518</v>
      </c>
      <c r="F273" s="16">
        <v>523</v>
      </c>
      <c r="G273" s="16">
        <v>517</v>
      </c>
      <c r="H273" s="16">
        <v>525</v>
      </c>
      <c r="I273" s="16">
        <v>523</v>
      </c>
      <c r="J273" s="16">
        <v>531</v>
      </c>
      <c r="K273" s="19">
        <f t="shared" si="65"/>
        <v>525.69</v>
      </c>
      <c r="L273" s="16">
        <v>521</v>
      </c>
      <c r="M273" s="16">
        <v>517</v>
      </c>
      <c r="N273" s="16">
        <v>515</v>
      </c>
      <c r="O273" s="16">
        <v>514</v>
      </c>
      <c r="P273" s="16">
        <v>515</v>
      </c>
      <c r="Q273" s="16">
        <v>515</v>
      </c>
      <c r="R273" s="15">
        <v>515</v>
      </c>
      <c r="S273" s="15">
        <v>514</v>
      </c>
      <c r="T273" s="15">
        <v>515</v>
      </c>
      <c r="U273" s="15">
        <v>517</v>
      </c>
      <c r="V273" s="15">
        <v>516</v>
      </c>
      <c r="W273" s="15">
        <v>520</v>
      </c>
      <c r="X273" s="20">
        <f t="shared" si="66"/>
        <v>515.79</v>
      </c>
      <c r="Y273" s="20">
        <f t="shared" si="67"/>
        <v>511.83</v>
      </c>
      <c r="Z273" s="20">
        <f t="shared" si="68"/>
        <v>509.85</v>
      </c>
      <c r="AA273" s="20">
        <f t="shared" si="69"/>
        <v>508.86</v>
      </c>
      <c r="AB273" s="20">
        <f t="shared" si="70"/>
        <v>509.85</v>
      </c>
      <c r="AC273" s="20">
        <f t="shared" si="71"/>
        <v>509.85</v>
      </c>
      <c r="AD273" s="20">
        <f t="shared" si="72"/>
        <v>509.85</v>
      </c>
      <c r="AE273" s="20">
        <f t="shared" si="73"/>
        <v>508.86</v>
      </c>
      <c r="AF273" s="20">
        <f t="shared" si="74"/>
        <v>509.85</v>
      </c>
      <c r="AG273" s="20">
        <f t="shared" si="75"/>
        <v>511.83</v>
      </c>
      <c r="AH273" s="20">
        <f t="shared" si="76"/>
        <v>510.84</v>
      </c>
      <c r="AI273" s="20">
        <f t="shared" si="77"/>
        <v>514.8</v>
      </c>
    </row>
    <row r="274" spans="1:35">
      <c r="A274" s="1">
        <v>264</v>
      </c>
      <c r="B274" s="15">
        <v>520</v>
      </c>
      <c r="C274" s="15">
        <v>517</v>
      </c>
      <c r="D274" s="15">
        <v>516</v>
      </c>
      <c r="E274" s="16">
        <v>526</v>
      </c>
      <c r="F274" s="16">
        <v>518</v>
      </c>
      <c r="G274" s="16">
        <v>528</v>
      </c>
      <c r="H274" s="16">
        <v>515</v>
      </c>
      <c r="I274" s="16">
        <v>524</v>
      </c>
      <c r="J274" s="16">
        <v>529</v>
      </c>
      <c r="K274" s="19">
        <f t="shared" si="65"/>
        <v>523.71</v>
      </c>
      <c r="L274" s="16">
        <v>513</v>
      </c>
      <c r="M274" s="16">
        <v>517</v>
      </c>
      <c r="N274" s="16">
        <v>519</v>
      </c>
      <c r="O274" s="16">
        <v>517</v>
      </c>
      <c r="P274" s="16">
        <v>520</v>
      </c>
      <c r="Q274" s="16">
        <v>521</v>
      </c>
      <c r="R274" s="15">
        <v>517</v>
      </c>
      <c r="S274" s="15">
        <v>519</v>
      </c>
      <c r="T274" s="15">
        <v>516</v>
      </c>
      <c r="U274" s="15">
        <v>522</v>
      </c>
      <c r="V274" s="15">
        <v>524</v>
      </c>
      <c r="W274" s="15">
        <v>522</v>
      </c>
      <c r="X274" s="20">
        <f t="shared" si="66"/>
        <v>507.87</v>
      </c>
      <c r="Y274" s="20">
        <f t="shared" si="67"/>
        <v>511.83</v>
      </c>
      <c r="Z274" s="20">
        <f t="shared" si="68"/>
        <v>513.81</v>
      </c>
      <c r="AA274" s="20">
        <f t="shared" si="69"/>
        <v>511.83</v>
      </c>
      <c r="AB274" s="20">
        <f t="shared" si="70"/>
        <v>514.8</v>
      </c>
      <c r="AC274" s="20">
        <f t="shared" si="71"/>
        <v>515.79</v>
      </c>
      <c r="AD274" s="20">
        <f t="shared" si="72"/>
        <v>511.83</v>
      </c>
      <c r="AE274" s="20">
        <f t="shared" si="73"/>
        <v>513.81</v>
      </c>
      <c r="AF274" s="20">
        <f t="shared" si="74"/>
        <v>510.84</v>
      </c>
      <c r="AG274" s="20">
        <f t="shared" si="75"/>
        <v>516.78</v>
      </c>
      <c r="AH274" s="20">
        <f t="shared" si="76"/>
        <v>518.76</v>
      </c>
      <c r="AI274" s="20">
        <f t="shared" si="77"/>
        <v>516.78</v>
      </c>
    </row>
    <row r="275" spans="1:35">
      <c r="A275" s="1">
        <v>265</v>
      </c>
      <c r="B275" s="15">
        <v>527</v>
      </c>
      <c r="C275" s="15">
        <v>525</v>
      </c>
      <c r="D275" s="15">
        <v>513</v>
      </c>
      <c r="E275" s="16">
        <v>516</v>
      </c>
      <c r="F275" s="16">
        <v>529</v>
      </c>
      <c r="G275" s="16">
        <v>524</v>
      </c>
      <c r="H275" s="16">
        <v>524</v>
      </c>
      <c r="I275" s="16">
        <v>521</v>
      </c>
      <c r="J275" s="16">
        <v>516</v>
      </c>
      <c r="K275" s="19">
        <f t="shared" si="65"/>
        <v>510.84</v>
      </c>
      <c r="L275" s="16">
        <v>521</v>
      </c>
      <c r="M275" s="16">
        <v>522</v>
      </c>
      <c r="N275" s="16">
        <v>520</v>
      </c>
      <c r="O275" s="16">
        <v>516</v>
      </c>
      <c r="P275" s="16">
        <v>517</v>
      </c>
      <c r="Q275" s="16">
        <v>515</v>
      </c>
      <c r="R275" s="15">
        <v>515</v>
      </c>
      <c r="S275" s="15">
        <v>521</v>
      </c>
      <c r="T275" s="15">
        <v>527</v>
      </c>
      <c r="U275" s="15">
        <v>518</v>
      </c>
      <c r="V275" s="15">
        <v>526</v>
      </c>
      <c r="W275" s="15">
        <v>526</v>
      </c>
      <c r="X275" s="20">
        <f t="shared" si="66"/>
        <v>515.79</v>
      </c>
      <c r="Y275" s="20">
        <f t="shared" si="67"/>
        <v>516.78</v>
      </c>
      <c r="Z275" s="20">
        <f t="shared" si="68"/>
        <v>514.8</v>
      </c>
      <c r="AA275" s="20">
        <f t="shared" si="69"/>
        <v>510.84</v>
      </c>
      <c r="AB275" s="20">
        <f t="shared" si="70"/>
        <v>511.83</v>
      </c>
      <c r="AC275" s="20">
        <f t="shared" si="71"/>
        <v>509.85</v>
      </c>
      <c r="AD275" s="20">
        <f t="shared" si="72"/>
        <v>509.85</v>
      </c>
      <c r="AE275" s="20">
        <f t="shared" si="73"/>
        <v>515.79</v>
      </c>
      <c r="AF275" s="20">
        <f t="shared" si="74"/>
        <v>521.73</v>
      </c>
      <c r="AG275" s="20">
        <f t="shared" si="75"/>
        <v>512.82</v>
      </c>
      <c r="AH275" s="20">
        <f t="shared" si="76"/>
        <v>520.74</v>
      </c>
      <c r="AI275" s="20">
        <f t="shared" si="77"/>
        <v>520.74</v>
      </c>
    </row>
    <row r="276" spans="1:35">
      <c r="A276" s="1">
        <v>266</v>
      </c>
      <c r="B276" s="15">
        <v>528</v>
      </c>
      <c r="C276" s="15">
        <v>529</v>
      </c>
      <c r="D276" s="15">
        <v>525</v>
      </c>
      <c r="E276" s="16">
        <v>519</v>
      </c>
      <c r="F276" s="16">
        <v>516</v>
      </c>
      <c r="G276" s="16">
        <v>525</v>
      </c>
      <c r="H276" s="16">
        <v>524</v>
      </c>
      <c r="I276" s="16">
        <v>518</v>
      </c>
      <c r="J276" s="16">
        <v>517</v>
      </c>
      <c r="K276" s="19">
        <f t="shared" si="65"/>
        <v>511.83</v>
      </c>
      <c r="L276" s="16">
        <v>516</v>
      </c>
      <c r="M276" s="16">
        <v>514</v>
      </c>
      <c r="N276" s="16">
        <v>519</v>
      </c>
      <c r="O276" s="16">
        <v>515</v>
      </c>
      <c r="P276" s="16">
        <v>520</v>
      </c>
      <c r="Q276" s="16">
        <v>514</v>
      </c>
      <c r="R276" s="15">
        <v>514</v>
      </c>
      <c r="S276" s="15">
        <v>516</v>
      </c>
      <c r="T276" s="15">
        <v>524</v>
      </c>
      <c r="U276" s="15">
        <v>528</v>
      </c>
      <c r="V276" s="15">
        <v>524</v>
      </c>
      <c r="W276" s="15">
        <v>523</v>
      </c>
      <c r="X276" s="20">
        <f t="shared" si="66"/>
        <v>510.84</v>
      </c>
      <c r="Y276" s="20">
        <f t="shared" si="67"/>
        <v>508.86</v>
      </c>
      <c r="Z276" s="20">
        <f t="shared" si="68"/>
        <v>513.81</v>
      </c>
      <c r="AA276" s="20">
        <f t="shared" si="69"/>
        <v>509.85</v>
      </c>
      <c r="AB276" s="20">
        <f t="shared" si="70"/>
        <v>514.8</v>
      </c>
      <c r="AC276" s="20">
        <f t="shared" si="71"/>
        <v>508.86</v>
      </c>
      <c r="AD276" s="20">
        <f t="shared" si="72"/>
        <v>508.86</v>
      </c>
      <c r="AE276" s="20">
        <f t="shared" si="73"/>
        <v>510.84</v>
      </c>
      <c r="AF276" s="20">
        <f t="shared" si="74"/>
        <v>518.76</v>
      </c>
      <c r="AG276" s="20">
        <f t="shared" si="75"/>
        <v>522.72</v>
      </c>
      <c r="AH276" s="20">
        <f t="shared" si="76"/>
        <v>518.76</v>
      </c>
      <c r="AI276" s="20">
        <f t="shared" si="77"/>
        <v>517.77</v>
      </c>
    </row>
    <row r="277" spans="1:35">
      <c r="A277" s="1">
        <v>267</v>
      </c>
      <c r="B277" s="15">
        <v>526</v>
      </c>
      <c r="C277" s="15">
        <v>516</v>
      </c>
      <c r="D277" s="15">
        <v>515</v>
      </c>
      <c r="E277" s="16">
        <v>517</v>
      </c>
      <c r="F277" s="16">
        <v>518</v>
      </c>
      <c r="G277" s="16">
        <v>518</v>
      </c>
      <c r="H277" s="16">
        <v>527</v>
      </c>
      <c r="I277" s="16">
        <v>525</v>
      </c>
      <c r="J277" s="16">
        <v>523</v>
      </c>
      <c r="K277" s="19">
        <f t="shared" si="65"/>
        <v>517.77</v>
      </c>
      <c r="L277" s="16">
        <v>519</v>
      </c>
      <c r="M277" s="16">
        <v>515</v>
      </c>
      <c r="N277" s="16">
        <v>515</v>
      </c>
      <c r="O277" s="16">
        <v>517</v>
      </c>
      <c r="P277" s="16">
        <v>513</v>
      </c>
      <c r="Q277" s="16">
        <v>519</v>
      </c>
      <c r="R277" s="15">
        <v>519</v>
      </c>
      <c r="S277" s="15">
        <v>516</v>
      </c>
      <c r="T277" s="15">
        <v>526</v>
      </c>
      <c r="U277" s="15">
        <v>528</v>
      </c>
      <c r="V277" s="15">
        <v>522</v>
      </c>
      <c r="W277" s="15">
        <v>518</v>
      </c>
      <c r="X277" s="20">
        <f t="shared" si="66"/>
        <v>513.81</v>
      </c>
      <c r="Y277" s="20">
        <f t="shared" si="67"/>
        <v>509.85</v>
      </c>
      <c r="Z277" s="20">
        <f t="shared" si="68"/>
        <v>509.85</v>
      </c>
      <c r="AA277" s="20">
        <f t="shared" si="69"/>
        <v>511.83</v>
      </c>
      <c r="AB277" s="20">
        <f t="shared" si="70"/>
        <v>507.87</v>
      </c>
      <c r="AC277" s="20">
        <f t="shared" si="71"/>
        <v>513.81</v>
      </c>
      <c r="AD277" s="20">
        <f t="shared" si="72"/>
        <v>513.81</v>
      </c>
      <c r="AE277" s="20">
        <f t="shared" si="73"/>
        <v>510.84</v>
      </c>
      <c r="AF277" s="20">
        <f t="shared" si="74"/>
        <v>520.74</v>
      </c>
      <c r="AG277" s="20">
        <f t="shared" si="75"/>
        <v>522.72</v>
      </c>
      <c r="AH277" s="20">
        <f t="shared" si="76"/>
        <v>516.78</v>
      </c>
      <c r="AI277" s="20">
        <f t="shared" si="77"/>
        <v>512.82</v>
      </c>
    </row>
    <row r="278" spans="1:35">
      <c r="A278" s="1">
        <v>268</v>
      </c>
      <c r="B278" s="15">
        <v>530</v>
      </c>
      <c r="C278" s="15">
        <v>517</v>
      </c>
      <c r="D278" s="15">
        <v>524</v>
      </c>
      <c r="E278" s="16">
        <v>517</v>
      </c>
      <c r="F278" s="16">
        <v>517</v>
      </c>
      <c r="G278" s="16">
        <v>528</v>
      </c>
      <c r="H278" s="16">
        <v>515</v>
      </c>
      <c r="I278" s="16">
        <v>516</v>
      </c>
      <c r="J278" s="16">
        <v>515</v>
      </c>
      <c r="K278" s="19">
        <f t="shared" si="65"/>
        <v>509.85</v>
      </c>
      <c r="L278" s="16">
        <v>516</v>
      </c>
      <c r="M278" s="16">
        <v>516</v>
      </c>
      <c r="N278" s="16">
        <v>517</v>
      </c>
      <c r="O278" s="16">
        <v>517</v>
      </c>
      <c r="P278" s="16">
        <v>514</v>
      </c>
      <c r="Q278" s="16">
        <v>521</v>
      </c>
      <c r="R278" s="15">
        <v>521</v>
      </c>
      <c r="S278" s="15">
        <v>520</v>
      </c>
      <c r="T278" s="15">
        <v>518</v>
      </c>
      <c r="U278" s="15">
        <v>517</v>
      </c>
      <c r="V278" s="15">
        <v>513</v>
      </c>
      <c r="W278" s="15">
        <v>529</v>
      </c>
      <c r="X278" s="20">
        <f t="shared" si="66"/>
        <v>510.84</v>
      </c>
      <c r="Y278" s="20">
        <f t="shared" si="67"/>
        <v>510.84</v>
      </c>
      <c r="Z278" s="20">
        <f t="shared" si="68"/>
        <v>511.83</v>
      </c>
      <c r="AA278" s="20">
        <f t="shared" si="69"/>
        <v>511.83</v>
      </c>
      <c r="AB278" s="20">
        <f t="shared" si="70"/>
        <v>508.86</v>
      </c>
      <c r="AC278" s="20">
        <f t="shared" si="71"/>
        <v>515.79</v>
      </c>
      <c r="AD278" s="20">
        <f t="shared" si="72"/>
        <v>515.79</v>
      </c>
      <c r="AE278" s="20">
        <f t="shared" si="73"/>
        <v>514.8</v>
      </c>
      <c r="AF278" s="20">
        <f t="shared" si="74"/>
        <v>512.82</v>
      </c>
      <c r="AG278" s="20">
        <f t="shared" si="75"/>
        <v>511.83</v>
      </c>
      <c r="AH278" s="20">
        <f t="shared" si="76"/>
        <v>507.87</v>
      </c>
      <c r="AI278" s="20">
        <f t="shared" si="77"/>
        <v>523.71</v>
      </c>
    </row>
    <row r="279" spans="1:35">
      <c r="A279" s="1">
        <v>269</v>
      </c>
      <c r="B279" s="15">
        <v>526</v>
      </c>
      <c r="C279" s="15">
        <v>526</v>
      </c>
      <c r="D279" s="15">
        <v>524</v>
      </c>
      <c r="E279" s="16">
        <v>520</v>
      </c>
      <c r="F279" s="16">
        <v>522</v>
      </c>
      <c r="G279" s="16">
        <v>523</v>
      </c>
      <c r="H279" s="16">
        <v>520</v>
      </c>
      <c r="I279" s="16">
        <v>519</v>
      </c>
      <c r="J279" s="16">
        <v>526</v>
      </c>
      <c r="K279" s="19">
        <f t="shared" si="65"/>
        <v>520.74</v>
      </c>
      <c r="L279" s="16">
        <v>520</v>
      </c>
      <c r="M279" s="16">
        <v>520</v>
      </c>
      <c r="N279" s="16">
        <v>518</v>
      </c>
      <c r="O279" s="16">
        <v>519</v>
      </c>
      <c r="P279" s="16">
        <v>515</v>
      </c>
      <c r="Q279" s="16">
        <v>516</v>
      </c>
      <c r="R279" s="15">
        <v>516</v>
      </c>
      <c r="S279" s="15">
        <v>517</v>
      </c>
      <c r="T279" s="15">
        <v>528</v>
      </c>
      <c r="U279" s="15">
        <v>518</v>
      </c>
      <c r="V279" s="15">
        <v>516</v>
      </c>
      <c r="W279" s="15">
        <v>516</v>
      </c>
      <c r="X279" s="20">
        <f t="shared" si="66"/>
        <v>514.8</v>
      </c>
      <c r="Y279" s="20">
        <f t="shared" si="67"/>
        <v>514.8</v>
      </c>
      <c r="Z279" s="20">
        <f t="shared" si="68"/>
        <v>512.82</v>
      </c>
      <c r="AA279" s="20">
        <f t="shared" si="69"/>
        <v>513.81</v>
      </c>
      <c r="AB279" s="20">
        <f t="shared" si="70"/>
        <v>509.85</v>
      </c>
      <c r="AC279" s="20">
        <f t="shared" si="71"/>
        <v>510.84</v>
      </c>
      <c r="AD279" s="20">
        <f t="shared" si="72"/>
        <v>510.84</v>
      </c>
      <c r="AE279" s="20">
        <f t="shared" si="73"/>
        <v>511.83</v>
      </c>
      <c r="AF279" s="20">
        <f t="shared" si="74"/>
        <v>522.72</v>
      </c>
      <c r="AG279" s="20">
        <f t="shared" si="75"/>
        <v>512.82</v>
      </c>
      <c r="AH279" s="20">
        <f t="shared" si="76"/>
        <v>510.84</v>
      </c>
      <c r="AI279" s="20">
        <f t="shared" si="77"/>
        <v>510.84</v>
      </c>
    </row>
    <row r="280" spans="1:35">
      <c r="A280" s="1">
        <v>270</v>
      </c>
      <c r="B280" s="15">
        <v>515</v>
      </c>
      <c r="C280" s="15">
        <v>519</v>
      </c>
      <c r="D280" s="15">
        <v>527</v>
      </c>
      <c r="E280" s="16">
        <v>515</v>
      </c>
      <c r="F280" s="16">
        <v>516</v>
      </c>
      <c r="G280" s="16">
        <v>521</v>
      </c>
      <c r="H280" s="16">
        <v>519</v>
      </c>
      <c r="I280" s="16">
        <v>514</v>
      </c>
      <c r="J280" s="16">
        <v>523</v>
      </c>
      <c r="K280" s="19">
        <f t="shared" si="65"/>
        <v>517.77</v>
      </c>
      <c r="L280" s="16">
        <v>518</v>
      </c>
      <c r="M280" s="16">
        <v>515</v>
      </c>
      <c r="N280" s="16">
        <v>518</v>
      </c>
      <c r="O280" s="16">
        <v>516</v>
      </c>
      <c r="P280" s="16">
        <v>517</v>
      </c>
      <c r="Q280" s="16">
        <v>516</v>
      </c>
      <c r="R280" s="15">
        <v>516</v>
      </c>
      <c r="S280" s="15">
        <v>522</v>
      </c>
      <c r="T280" s="15">
        <v>516</v>
      </c>
      <c r="U280" s="15">
        <v>522</v>
      </c>
      <c r="V280" s="15">
        <v>520</v>
      </c>
      <c r="W280" s="15">
        <v>518</v>
      </c>
      <c r="X280" s="20">
        <f t="shared" si="66"/>
        <v>512.82</v>
      </c>
      <c r="Y280" s="20">
        <f t="shared" si="67"/>
        <v>509.85</v>
      </c>
      <c r="Z280" s="20">
        <f t="shared" si="68"/>
        <v>512.82</v>
      </c>
      <c r="AA280" s="20">
        <f t="shared" si="69"/>
        <v>510.84</v>
      </c>
      <c r="AB280" s="20">
        <f t="shared" si="70"/>
        <v>511.83</v>
      </c>
      <c r="AC280" s="20">
        <f t="shared" si="71"/>
        <v>510.84</v>
      </c>
      <c r="AD280" s="20">
        <f t="shared" si="72"/>
        <v>510.84</v>
      </c>
      <c r="AE280" s="20">
        <f t="shared" si="73"/>
        <v>516.78</v>
      </c>
      <c r="AF280" s="20">
        <f t="shared" si="74"/>
        <v>510.84</v>
      </c>
      <c r="AG280" s="20">
        <f t="shared" si="75"/>
        <v>516.78</v>
      </c>
      <c r="AH280" s="20">
        <f t="shared" si="76"/>
        <v>514.8</v>
      </c>
      <c r="AI280" s="20">
        <f t="shared" si="77"/>
        <v>512.82</v>
      </c>
    </row>
    <row r="281" spans="1:35">
      <c r="A281" s="1">
        <v>271</v>
      </c>
      <c r="B281" s="15">
        <v>522</v>
      </c>
      <c r="C281" s="15">
        <v>523</v>
      </c>
      <c r="D281" s="15">
        <v>515</v>
      </c>
      <c r="E281" s="16">
        <v>517</v>
      </c>
      <c r="F281" s="16">
        <v>514</v>
      </c>
      <c r="G281" s="16">
        <v>516</v>
      </c>
      <c r="H281" s="16">
        <v>523</v>
      </c>
      <c r="I281" s="16">
        <v>517</v>
      </c>
      <c r="J281" s="16">
        <v>515</v>
      </c>
      <c r="K281" s="19">
        <f t="shared" si="65"/>
        <v>509.85</v>
      </c>
      <c r="L281" s="16">
        <v>517</v>
      </c>
      <c r="M281" s="16">
        <v>518</v>
      </c>
      <c r="N281" s="16">
        <v>517</v>
      </c>
      <c r="O281" s="16">
        <v>515</v>
      </c>
      <c r="P281" s="16">
        <v>519</v>
      </c>
      <c r="Q281" s="16">
        <v>514</v>
      </c>
      <c r="R281" s="15">
        <v>520</v>
      </c>
      <c r="S281" s="15">
        <v>518</v>
      </c>
      <c r="T281" s="15">
        <v>520</v>
      </c>
      <c r="U281" s="15">
        <v>516</v>
      </c>
      <c r="V281" s="15">
        <v>520</v>
      </c>
      <c r="W281" s="15">
        <v>517</v>
      </c>
      <c r="X281" s="20">
        <f t="shared" si="66"/>
        <v>511.83</v>
      </c>
      <c r="Y281" s="20">
        <f t="shared" si="67"/>
        <v>512.82</v>
      </c>
      <c r="Z281" s="20">
        <f t="shared" si="68"/>
        <v>511.83</v>
      </c>
      <c r="AA281" s="20">
        <f t="shared" si="69"/>
        <v>509.85</v>
      </c>
      <c r="AB281" s="20">
        <f t="shared" si="70"/>
        <v>513.81</v>
      </c>
      <c r="AC281" s="20">
        <f t="shared" si="71"/>
        <v>508.86</v>
      </c>
      <c r="AD281" s="20">
        <f t="shared" si="72"/>
        <v>514.8</v>
      </c>
      <c r="AE281" s="20">
        <f t="shared" si="73"/>
        <v>512.82</v>
      </c>
      <c r="AF281" s="20">
        <f t="shared" si="74"/>
        <v>514.8</v>
      </c>
      <c r="AG281" s="20">
        <f t="shared" si="75"/>
        <v>510.84</v>
      </c>
      <c r="AH281" s="20">
        <f t="shared" si="76"/>
        <v>514.8</v>
      </c>
      <c r="AI281" s="20">
        <f t="shared" si="77"/>
        <v>511.83</v>
      </c>
    </row>
    <row r="282" spans="1:35">
      <c r="A282" s="1">
        <v>272</v>
      </c>
      <c r="B282" s="15">
        <v>516</v>
      </c>
      <c r="C282" s="15">
        <v>526</v>
      </c>
      <c r="D282" s="15">
        <v>522</v>
      </c>
      <c r="E282" s="16">
        <v>528</v>
      </c>
      <c r="F282" s="16">
        <v>528</v>
      </c>
      <c r="G282" s="16">
        <v>522</v>
      </c>
      <c r="H282" s="16">
        <v>525</v>
      </c>
      <c r="I282" s="16">
        <v>519</v>
      </c>
      <c r="J282" s="16">
        <v>521</v>
      </c>
      <c r="K282" s="19">
        <f t="shared" si="65"/>
        <v>515.79</v>
      </c>
      <c r="L282" s="16">
        <v>517</v>
      </c>
      <c r="M282" s="16">
        <v>521</v>
      </c>
      <c r="N282" s="16">
        <v>520</v>
      </c>
      <c r="O282" s="16">
        <v>513</v>
      </c>
      <c r="P282" s="16">
        <v>518</v>
      </c>
      <c r="Q282" s="16">
        <v>520</v>
      </c>
      <c r="R282" s="15">
        <v>517</v>
      </c>
      <c r="S282" s="15">
        <v>515</v>
      </c>
      <c r="T282" s="15">
        <v>516</v>
      </c>
      <c r="U282" s="15">
        <v>527</v>
      </c>
      <c r="V282" s="15">
        <v>516</v>
      </c>
      <c r="W282" s="15">
        <v>523</v>
      </c>
      <c r="X282" s="20">
        <f t="shared" si="66"/>
        <v>511.83</v>
      </c>
      <c r="Y282" s="20">
        <f t="shared" si="67"/>
        <v>515.79</v>
      </c>
      <c r="Z282" s="20">
        <f t="shared" si="68"/>
        <v>514.8</v>
      </c>
      <c r="AA282" s="20">
        <f t="shared" si="69"/>
        <v>507.87</v>
      </c>
      <c r="AB282" s="20">
        <f t="shared" si="70"/>
        <v>512.82</v>
      </c>
      <c r="AC282" s="20">
        <f t="shared" si="71"/>
        <v>514.8</v>
      </c>
      <c r="AD282" s="20">
        <f t="shared" si="72"/>
        <v>511.83</v>
      </c>
      <c r="AE282" s="20">
        <f t="shared" si="73"/>
        <v>509.85</v>
      </c>
      <c r="AF282" s="20">
        <f t="shared" si="74"/>
        <v>510.84</v>
      </c>
      <c r="AG282" s="20">
        <f t="shared" si="75"/>
        <v>521.73</v>
      </c>
      <c r="AH282" s="20">
        <f t="shared" si="76"/>
        <v>510.84</v>
      </c>
      <c r="AI282" s="20">
        <f t="shared" si="77"/>
        <v>517.77</v>
      </c>
    </row>
    <row r="283" spans="1:35">
      <c r="A283" s="1">
        <v>273</v>
      </c>
      <c r="B283" s="15">
        <v>516</v>
      </c>
      <c r="C283" s="15">
        <v>523</v>
      </c>
      <c r="D283" s="15">
        <v>518</v>
      </c>
      <c r="E283" s="16">
        <v>527</v>
      </c>
      <c r="F283" s="16">
        <v>518</v>
      </c>
      <c r="G283" s="16">
        <v>515</v>
      </c>
      <c r="H283" s="16">
        <v>523</v>
      </c>
      <c r="I283" s="16">
        <v>516</v>
      </c>
      <c r="J283" s="16">
        <v>515</v>
      </c>
      <c r="K283" s="19">
        <f t="shared" si="65"/>
        <v>509.85</v>
      </c>
      <c r="L283" s="16">
        <v>514</v>
      </c>
      <c r="M283" s="16">
        <v>514</v>
      </c>
      <c r="N283" s="16">
        <v>515</v>
      </c>
      <c r="O283" s="16">
        <v>515</v>
      </c>
      <c r="P283" s="16">
        <v>520</v>
      </c>
      <c r="Q283" s="16">
        <v>522</v>
      </c>
      <c r="R283" s="15">
        <v>522</v>
      </c>
      <c r="S283" s="15">
        <v>518</v>
      </c>
      <c r="T283" s="15">
        <v>521</v>
      </c>
      <c r="U283" s="15">
        <v>524</v>
      </c>
      <c r="V283" s="15">
        <v>522</v>
      </c>
      <c r="W283" s="15">
        <v>516</v>
      </c>
      <c r="X283" s="20">
        <f t="shared" si="66"/>
        <v>508.86</v>
      </c>
      <c r="Y283" s="20">
        <f t="shared" si="67"/>
        <v>508.86</v>
      </c>
      <c r="Z283" s="20">
        <f t="shared" si="68"/>
        <v>509.85</v>
      </c>
      <c r="AA283" s="20">
        <f t="shared" si="69"/>
        <v>509.85</v>
      </c>
      <c r="AB283" s="20">
        <f t="shared" si="70"/>
        <v>514.8</v>
      </c>
      <c r="AC283" s="20">
        <f t="shared" si="71"/>
        <v>516.78</v>
      </c>
      <c r="AD283" s="20">
        <f t="shared" si="72"/>
        <v>516.78</v>
      </c>
      <c r="AE283" s="20">
        <f t="shared" si="73"/>
        <v>512.82</v>
      </c>
      <c r="AF283" s="20">
        <f t="shared" si="74"/>
        <v>515.79</v>
      </c>
      <c r="AG283" s="20">
        <f t="shared" si="75"/>
        <v>518.76</v>
      </c>
      <c r="AH283" s="20">
        <f t="shared" si="76"/>
        <v>516.78</v>
      </c>
      <c r="AI283" s="20">
        <f t="shared" si="77"/>
        <v>510.84</v>
      </c>
    </row>
    <row r="284" spans="1:35">
      <c r="A284" s="1">
        <v>274</v>
      </c>
      <c r="B284" s="15">
        <v>526</v>
      </c>
      <c r="C284" s="15">
        <v>518</v>
      </c>
      <c r="D284" s="15">
        <v>525</v>
      </c>
      <c r="E284" s="16">
        <v>526</v>
      </c>
      <c r="F284" s="16">
        <v>526</v>
      </c>
      <c r="G284" s="16">
        <v>531</v>
      </c>
      <c r="H284" s="16">
        <v>518</v>
      </c>
      <c r="I284" s="16">
        <v>521</v>
      </c>
      <c r="J284" s="16">
        <v>532</v>
      </c>
      <c r="K284" s="19">
        <f t="shared" si="65"/>
        <v>526.68</v>
      </c>
      <c r="L284" s="16">
        <v>514</v>
      </c>
      <c r="M284" s="16">
        <v>520</v>
      </c>
      <c r="N284" s="16">
        <v>514</v>
      </c>
      <c r="O284" s="16">
        <v>520</v>
      </c>
      <c r="P284" s="16">
        <v>518</v>
      </c>
      <c r="Q284" s="16">
        <v>518</v>
      </c>
      <c r="R284" s="15">
        <v>518</v>
      </c>
      <c r="S284" s="15">
        <v>517</v>
      </c>
      <c r="T284" s="15">
        <v>518</v>
      </c>
      <c r="U284" s="15">
        <v>521</v>
      </c>
      <c r="V284" s="15">
        <v>526</v>
      </c>
      <c r="W284" s="15">
        <v>514</v>
      </c>
      <c r="X284" s="20">
        <f t="shared" si="66"/>
        <v>508.86</v>
      </c>
      <c r="Y284" s="20">
        <f t="shared" si="67"/>
        <v>514.8</v>
      </c>
      <c r="Z284" s="20">
        <f t="shared" si="68"/>
        <v>508.86</v>
      </c>
      <c r="AA284" s="20">
        <f t="shared" si="69"/>
        <v>514.8</v>
      </c>
      <c r="AB284" s="20">
        <f t="shared" si="70"/>
        <v>512.82</v>
      </c>
      <c r="AC284" s="20">
        <f t="shared" si="71"/>
        <v>512.82</v>
      </c>
      <c r="AD284" s="20">
        <f t="shared" si="72"/>
        <v>512.82</v>
      </c>
      <c r="AE284" s="20">
        <f t="shared" si="73"/>
        <v>511.83</v>
      </c>
      <c r="AF284" s="20">
        <f t="shared" si="74"/>
        <v>512.82</v>
      </c>
      <c r="AG284" s="20">
        <f t="shared" si="75"/>
        <v>515.79</v>
      </c>
      <c r="AH284" s="20">
        <f t="shared" si="76"/>
        <v>520.74</v>
      </c>
      <c r="AI284" s="20">
        <f t="shared" si="77"/>
        <v>508.86</v>
      </c>
    </row>
    <row r="285" spans="1:35">
      <c r="A285" s="1">
        <v>275</v>
      </c>
      <c r="B285" s="15">
        <v>524</v>
      </c>
      <c r="C285" s="15">
        <v>529</v>
      </c>
      <c r="D285" s="15">
        <v>522</v>
      </c>
      <c r="E285" s="16">
        <v>532</v>
      </c>
      <c r="F285" s="16">
        <v>517</v>
      </c>
      <c r="G285" s="16">
        <v>524</v>
      </c>
      <c r="H285" s="16">
        <v>529</v>
      </c>
      <c r="I285" s="16">
        <v>515</v>
      </c>
      <c r="J285" s="16">
        <v>522</v>
      </c>
      <c r="K285" s="19">
        <f t="shared" si="65"/>
        <v>516.78</v>
      </c>
      <c r="L285" s="16">
        <v>515</v>
      </c>
      <c r="M285" s="16">
        <v>517</v>
      </c>
      <c r="N285" s="16">
        <v>516</v>
      </c>
      <c r="O285" s="16">
        <v>515</v>
      </c>
      <c r="P285" s="16">
        <v>517</v>
      </c>
      <c r="Q285" s="16">
        <v>515</v>
      </c>
      <c r="R285" s="15">
        <v>515</v>
      </c>
      <c r="S285" s="15">
        <v>522</v>
      </c>
      <c r="T285" s="15">
        <v>515</v>
      </c>
      <c r="U285" s="15">
        <v>520</v>
      </c>
      <c r="V285" s="15">
        <v>514</v>
      </c>
      <c r="W285" s="15">
        <v>528</v>
      </c>
      <c r="X285" s="20">
        <f t="shared" si="66"/>
        <v>509.85</v>
      </c>
      <c r="Y285" s="20">
        <f t="shared" si="67"/>
        <v>511.83</v>
      </c>
      <c r="Z285" s="20">
        <f t="shared" si="68"/>
        <v>510.84</v>
      </c>
      <c r="AA285" s="20">
        <f t="shared" si="69"/>
        <v>509.85</v>
      </c>
      <c r="AB285" s="20">
        <f t="shared" si="70"/>
        <v>511.83</v>
      </c>
      <c r="AC285" s="20">
        <f t="shared" si="71"/>
        <v>509.85</v>
      </c>
      <c r="AD285" s="20">
        <f t="shared" si="72"/>
        <v>509.85</v>
      </c>
      <c r="AE285" s="20">
        <f t="shared" si="73"/>
        <v>516.78</v>
      </c>
      <c r="AF285" s="20">
        <f t="shared" si="74"/>
        <v>509.85</v>
      </c>
      <c r="AG285" s="20">
        <f t="shared" si="75"/>
        <v>514.8</v>
      </c>
      <c r="AH285" s="20">
        <f t="shared" si="76"/>
        <v>508.86</v>
      </c>
      <c r="AI285" s="20">
        <f t="shared" si="77"/>
        <v>522.72</v>
      </c>
    </row>
    <row r="286" spans="1:35">
      <c r="A286" s="1">
        <v>276</v>
      </c>
      <c r="B286" s="15">
        <v>515</v>
      </c>
      <c r="C286" s="15">
        <v>516</v>
      </c>
      <c r="D286" s="15">
        <v>515</v>
      </c>
      <c r="E286" s="16">
        <v>527</v>
      </c>
      <c r="F286" s="16">
        <v>531</v>
      </c>
      <c r="G286" s="16">
        <v>521</v>
      </c>
      <c r="H286" s="16">
        <v>516</v>
      </c>
      <c r="I286" s="16">
        <v>522</v>
      </c>
      <c r="J286" s="16">
        <v>515</v>
      </c>
      <c r="K286" s="19">
        <f t="shared" si="65"/>
        <v>509.85</v>
      </c>
      <c r="L286" s="16">
        <v>515</v>
      </c>
      <c r="M286" s="16">
        <v>517</v>
      </c>
      <c r="N286" s="16">
        <v>519</v>
      </c>
      <c r="O286" s="16">
        <v>520</v>
      </c>
      <c r="P286" s="16">
        <v>516</v>
      </c>
      <c r="Q286" s="16">
        <v>522</v>
      </c>
      <c r="R286" s="15">
        <v>518</v>
      </c>
      <c r="S286" s="15">
        <v>520</v>
      </c>
      <c r="T286" s="15">
        <v>522</v>
      </c>
      <c r="U286" s="15">
        <v>516</v>
      </c>
      <c r="V286" s="15">
        <v>524</v>
      </c>
      <c r="W286" s="15">
        <v>518</v>
      </c>
      <c r="X286" s="20">
        <f t="shared" si="66"/>
        <v>509.85</v>
      </c>
      <c r="Y286" s="20">
        <f t="shared" si="67"/>
        <v>511.83</v>
      </c>
      <c r="Z286" s="20">
        <f t="shared" si="68"/>
        <v>513.81</v>
      </c>
      <c r="AA286" s="20">
        <f t="shared" si="69"/>
        <v>514.8</v>
      </c>
      <c r="AB286" s="20">
        <f t="shared" si="70"/>
        <v>510.84</v>
      </c>
      <c r="AC286" s="20">
        <f t="shared" si="71"/>
        <v>516.78</v>
      </c>
      <c r="AD286" s="20">
        <f t="shared" si="72"/>
        <v>512.82</v>
      </c>
      <c r="AE286" s="20">
        <f t="shared" si="73"/>
        <v>514.8</v>
      </c>
      <c r="AF286" s="20">
        <f t="shared" si="74"/>
        <v>516.78</v>
      </c>
      <c r="AG286" s="20">
        <f t="shared" si="75"/>
        <v>510.84</v>
      </c>
      <c r="AH286" s="20">
        <f t="shared" si="76"/>
        <v>518.76</v>
      </c>
      <c r="AI286" s="20">
        <f t="shared" si="77"/>
        <v>512.82</v>
      </c>
    </row>
    <row r="287" spans="1:35">
      <c r="A287" s="1">
        <v>277</v>
      </c>
      <c r="B287" s="15">
        <v>516</v>
      </c>
      <c r="C287" s="15">
        <v>518</v>
      </c>
      <c r="D287" s="15">
        <v>516</v>
      </c>
      <c r="E287" s="16">
        <v>515</v>
      </c>
      <c r="F287" s="16">
        <v>515</v>
      </c>
      <c r="G287" s="16">
        <v>518</v>
      </c>
      <c r="H287" s="16">
        <v>518</v>
      </c>
      <c r="I287" s="16">
        <v>531</v>
      </c>
      <c r="J287" s="16">
        <v>524</v>
      </c>
      <c r="K287" s="19">
        <f t="shared" si="65"/>
        <v>518.76</v>
      </c>
      <c r="L287" s="16">
        <v>515</v>
      </c>
      <c r="M287" s="16">
        <v>515</v>
      </c>
      <c r="N287" s="16">
        <v>515</v>
      </c>
      <c r="O287" s="16">
        <v>517</v>
      </c>
      <c r="P287" s="16">
        <v>517</v>
      </c>
      <c r="Q287" s="16">
        <v>517</v>
      </c>
      <c r="R287" s="15">
        <v>517</v>
      </c>
      <c r="S287" s="15">
        <v>516</v>
      </c>
      <c r="T287" s="15">
        <v>520</v>
      </c>
      <c r="U287" s="15">
        <v>530</v>
      </c>
      <c r="V287" s="15">
        <v>522</v>
      </c>
      <c r="W287" s="15">
        <v>526</v>
      </c>
      <c r="X287" s="20">
        <f t="shared" si="66"/>
        <v>509.85</v>
      </c>
      <c r="Y287" s="20">
        <f t="shared" si="67"/>
        <v>509.85</v>
      </c>
      <c r="Z287" s="20">
        <f t="shared" si="68"/>
        <v>509.85</v>
      </c>
      <c r="AA287" s="20">
        <f t="shared" si="69"/>
        <v>511.83</v>
      </c>
      <c r="AB287" s="20">
        <f t="shared" si="70"/>
        <v>511.83</v>
      </c>
      <c r="AC287" s="20">
        <f t="shared" si="71"/>
        <v>511.83</v>
      </c>
      <c r="AD287" s="20">
        <f t="shared" si="72"/>
        <v>511.83</v>
      </c>
      <c r="AE287" s="20">
        <f t="shared" si="73"/>
        <v>510.84</v>
      </c>
      <c r="AF287" s="20">
        <f t="shared" si="74"/>
        <v>514.8</v>
      </c>
      <c r="AG287" s="20">
        <f t="shared" si="75"/>
        <v>524.7</v>
      </c>
      <c r="AH287" s="20">
        <f t="shared" si="76"/>
        <v>516.78</v>
      </c>
      <c r="AI287" s="20">
        <f t="shared" si="77"/>
        <v>520.74</v>
      </c>
    </row>
    <row r="288" spans="1:35">
      <c r="A288" s="1">
        <v>278</v>
      </c>
      <c r="B288" s="15">
        <v>527</v>
      </c>
      <c r="C288" s="15">
        <v>517</v>
      </c>
      <c r="D288" s="15">
        <v>523</v>
      </c>
      <c r="E288" s="16">
        <v>522</v>
      </c>
      <c r="F288" s="16">
        <v>524</v>
      </c>
      <c r="G288" s="16">
        <v>526</v>
      </c>
      <c r="H288" s="16">
        <v>517</v>
      </c>
      <c r="I288" s="16">
        <v>525</v>
      </c>
      <c r="J288" s="16">
        <v>522</v>
      </c>
      <c r="K288" s="19">
        <f t="shared" si="65"/>
        <v>516.78</v>
      </c>
      <c r="L288" s="16">
        <v>522</v>
      </c>
      <c r="M288" s="16">
        <v>516</v>
      </c>
      <c r="N288" s="16">
        <v>517</v>
      </c>
      <c r="O288" s="16">
        <v>519</v>
      </c>
      <c r="P288" s="16">
        <v>515</v>
      </c>
      <c r="Q288" s="16">
        <v>518</v>
      </c>
      <c r="R288" s="15">
        <v>522</v>
      </c>
      <c r="S288" s="15">
        <v>517</v>
      </c>
      <c r="T288" s="15">
        <v>516</v>
      </c>
      <c r="U288" s="15">
        <v>525</v>
      </c>
      <c r="V288" s="15">
        <v>516</v>
      </c>
      <c r="W288" s="15">
        <v>517</v>
      </c>
      <c r="X288" s="20">
        <f t="shared" si="66"/>
        <v>516.78</v>
      </c>
      <c r="Y288" s="20">
        <f t="shared" si="67"/>
        <v>510.84</v>
      </c>
      <c r="Z288" s="20">
        <f t="shared" si="68"/>
        <v>511.83</v>
      </c>
      <c r="AA288" s="20">
        <f t="shared" si="69"/>
        <v>513.81</v>
      </c>
      <c r="AB288" s="20">
        <f t="shared" si="70"/>
        <v>509.85</v>
      </c>
      <c r="AC288" s="20">
        <f t="shared" si="71"/>
        <v>512.82</v>
      </c>
      <c r="AD288" s="20">
        <f t="shared" si="72"/>
        <v>516.78</v>
      </c>
      <c r="AE288" s="20">
        <f t="shared" si="73"/>
        <v>511.83</v>
      </c>
      <c r="AF288" s="20">
        <f t="shared" si="74"/>
        <v>510.84</v>
      </c>
      <c r="AG288" s="20">
        <f t="shared" si="75"/>
        <v>519.75</v>
      </c>
      <c r="AH288" s="20">
        <f t="shared" si="76"/>
        <v>510.84</v>
      </c>
      <c r="AI288" s="20">
        <f t="shared" si="77"/>
        <v>511.83</v>
      </c>
    </row>
    <row r="289" spans="1:35">
      <c r="A289" s="1">
        <v>279</v>
      </c>
      <c r="B289" s="15">
        <v>524</v>
      </c>
      <c r="C289" s="15">
        <v>523</v>
      </c>
      <c r="D289" s="15">
        <v>516</v>
      </c>
      <c r="E289" s="16">
        <v>528</v>
      </c>
      <c r="F289" s="16">
        <v>521</v>
      </c>
      <c r="G289" s="16">
        <v>516</v>
      </c>
      <c r="H289" s="16">
        <v>519</v>
      </c>
      <c r="I289" s="16">
        <v>516</v>
      </c>
      <c r="J289" s="16">
        <v>510</v>
      </c>
      <c r="K289" s="19">
        <f t="shared" si="65"/>
        <v>504.9</v>
      </c>
      <c r="L289" s="16">
        <v>519</v>
      </c>
      <c r="M289" s="16">
        <v>514</v>
      </c>
      <c r="N289" s="16">
        <v>517</v>
      </c>
      <c r="O289" s="16">
        <v>516</v>
      </c>
      <c r="P289" s="16">
        <v>518</v>
      </c>
      <c r="Q289" s="16">
        <v>520</v>
      </c>
      <c r="R289" s="15">
        <v>520</v>
      </c>
      <c r="S289" s="15">
        <v>515</v>
      </c>
      <c r="T289" s="15">
        <v>524</v>
      </c>
      <c r="U289" s="15">
        <v>517</v>
      </c>
      <c r="V289" s="15">
        <v>515</v>
      </c>
      <c r="W289" s="15">
        <v>531</v>
      </c>
      <c r="X289" s="20">
        <f t="shared" si="66"/>
        <v>513.81</v>
      </c>
      <c r="Y289" s="20">
        <f t="shared" si="67"/>
        <v>508.86</v>
      </c>
      <c r="Z289" s="20">
        <f t="shared" si="68"/>
        <v>511.83</v>
      </c>
      <c r="AA289" s="20">
        <f t="shared" si="69"/>
        <v>510.84</v>
      </c>
      <c r="AB289" s="20">
        <f t="shared" si="70"/>
        <v>512.82</v>
      </c>
      <c r="AC289" s="20">
        <f t="shared" si="71"/>
        <v>514.8</v>
      </c>
      <c r="AD289" s="20">
        <f t="shared" si="72"/>
        <v>514.8</v>
      </c>
      <c r="AE289" s="20">
        <f t="shared" si="73"/>
        <v>509.85</v>
      </c>
      <c r="AF289" s="20">
        <f t="shared" si="74"/>
        <v>518.76</v>
      </c>
      <c r="AG289" s="20">
        <f t="shared" si="75"/>
        <v>511.83</v>
      </c>
      <c r="AH289" s="20">
        <f t="shared" si="76"/>
        <v>509.85</v>
      </c>
      <c r="AI289" s="20">
        <f t="shared" si="77"/>
        <v>525.69</v>
      </c>
    </row>
    <row r="290" spans="1:35">
      <c r="A290" s="1">
        <v>280</v>
      </c>
      <c r="B290" s="15">
        <v>525</v>
      </c>
      <c r="C290" s="15">
        <v>516</v>
      </c>
      <c r="D290" s="15">
        <v>523</v>
      </c>
      <c r="E290" s="16">
        <v>516</v>
      </c>
      <c r="F290" s="16">
        <v>516</v>
      </c>
      <c r="G290" s="16">
        <v>519</v>
      </c>
      <c r="H290" s="16">
        <v>518</v>
      </c>
      <c r="I290" s="16">
        <v>523</v>
      </c>
      <c r="J290" s="16">
        <v>528</v>
      </c>
      <c r="K290" s="19">
        <f t="shared" si="65"/>
        <v>522.72</v>
      </c>
      <c r="L290" s="16">
        <v>514</v>
      </c>
      <c r="M290" s="16">
        <v>514</v>
      </c>
      <c r="N290" s="16">
        <v>519</v>
      </c>
      <c r="O290" s="16">
        <v>518</v>
      </c>
      <c r="P290" s="16">
        <v>515</v>
      </c>
      <c r="Q290" s="16">
        <v>516</v>
      </c>
      <c r="R290" s="15">
        <v>516</v>
      </c>
      <c r="S290" s="15">
        <v>519</v>
      </c>
      <c r="T290" s="15">
        <v>516</v>
      </c>
      <c r="U290" s="15">
        <v>523</v>
      </c>
      <c r="V290" s="15">
        <v>516</v>
      </c>
      <c r="W290" s="15">
        <v>515</v>
      </c>
      <c r="X290" s="20">
        <f t="shared" si="66"/>
        <v>508.86</v>
      </c>
      <c r="Y290" s="20">
        <f t="shared" si="67"/>
        <v>508.86</v>
      </c>
      <c r="Z290" s="20">
        <f t="shared" si="68"/>
        <v>513.81</v>
      </c>
      <c r="AA290" s="20">
        <f t="shared" si="69"/>
        <v>512.82</v>
      </c>
      <c r="AB290" s="20">
        <f t="shared" si="70"/>
        <v>509.85</v>
      </c>
      <c r="AC290" s="20">
        <f t="shared" si="71"/>
        <v>510.84</v>
      </c>
      <c r="AD290" s="20">
        <f t="shared" si="72"/>
        <v>510.84</v>
      </c>
      <c r="AE290" s="20">
        <f t="shared" si="73"/>
        <v>513.81</v>
      </c>
      <c r="AF290" s="20">
        <f t="shared" si="74"/>
        <v>510.84</v>
      </c>
      <c r="AG290" s="20">
        <f t="shared" si="75"/>
        <v>517.77</v>
      </c>
      <c r="AH290" s="20">
        <f t="shared" si="76"/>
        <v>510.84</v>
      </c>
      <c r="AI290" s="20">
        <f t="shared" si="77"/>
        <v>509.85</v>
      </c>
    </row>
    <row r="291" spans="1:35">
      <c r="A291" s="1">
        <v>281</v>
      </c>
      <c r="B291" s="15">
        <v>518</v>
      </c>
      <c r="C291" s="15">
        <v>514</v>
      </c>
      <c r="D291" s="15">
        <v>525</v>
      </c>
      <c r="E291" s="16">
        <v>526</v>
      </c>
      <c r="F291" s="16">
        <v>524</v>
      </c>
      <c r="G291" s="16">
        <v>514</v>
      </c>
      <c r="H291" s="16">
        <v>516</v>
      </c>
      <c r="I291" s="16">
        <v>522</v>
      </c>
      <c r="J291" s="16">
        <v>524</v>
      </c>
      <c r="K291" s="19">
        <f t="shared" si="65"/>
        <v>518.76</v>
      </c>
      <c r="L291" s="16">
        <v>521</v>
      </c>
      <c r="M291" s="16">
        <v>515</v>
      </c>
      <c r="N291" s="16">
        <v>514</v>
      </c>
      <c r="O291" s="16">
        <v>520</v>
      </c>
      <c r="P291" s="16">
        <v>519</v>
      </c>
      <c r="Q291" s="16">
        <v>517</v>
      </c>
      <c r="R291" s="15">
        <v>517</v>
      </c>
      <c r="S291" s="15">
        <v>520</v>
      </c>
      <c r="T291" s="15">
        <v>518</v>
      </c>
      <c r="U291" s="15">
        <v>527</v>
      </c>
      <c r="V291" s="15">
        <v>527</v>
      </c>
      <c r="W291" s="15">
        <v>524</v>
      </c>
      <c r="X291" s="20">
        <f t="shared" si="66"/>
        <v>515.79</v>
      </c>
      <c r="Y291" s="20">
        <f t="shared" si="67"/>
        <v>509.85</v>
      </c>
      <c r="Z291" s="20">
        <f t="shared" si="68"/>
        <v>508.86</v>
      </c>
      <c r="AA291" s="20">
        <f t="shared" si="69"/>
        <v>514.8</v>
      </c>
      <c r="AB291" s="20">
        <f t="shared" si="70"/>
        <v>513.81</v>
      </c>
      <c r="AC291" s="20">
        <f t="shared" si="71"/>
        <v>511.83</v>
      </c>
      <c r="AD291" s="20">
        <f t="shared" si="72"/>
        <v>511.83</v>
      </c>
      <c r="AE291" s="20">
        <f t="shared" si="73"/>
        <v>514.8</v>
      </c>
      <c r="AF291" s="20">
        <f t="shared" si="74"/>
        <v>512.82</v>
      </c>
      <c r="AG291" s="20">
        <f t="shared" si="75"/>
        <v>521.73</v>
      </c>
      <c r="AH291" s="20">
        <f t="shared" si="76"/>
        <v>521.73</v>
      </c>
      <c r="AI291" s="20">
        <f t="shared" si="77"/>
        <v>518.76</v>
      </c>
    </row>
    <row r="292" spans="1:35">
      <c r="A292" s="1">
        <v>282</v>
      </c>
      <c r="B292" s="15">
        <v>529</v>
      </c>
      <c r="C292" s="15">
        <v>528</v>
      </c>
      <c r="D292" s="15">
        <v>520</v>
      </c>
      <c r="E292" s="16">
        <v>523</v>
      </c>
      <c r="F292" s="16">
        <v>517</v>
      </c>
      <c r="G292" s="16">
        <v>517</v>
      </c>
      <c r="H292" s="16">
        <v>523</v>
      </c>
      <c r="I292" s="16">
        <v>515</v>
      </c>
      <c r="J292" s="16">
        <v>525</v>
      </c>
      <c r="K292" s="19">
        <f t="shared" si="65"/>
        <v>519.75</v>
      </c>
      <c r="L292" s="16">
        <v>518</v>
      </c>
      <c r="M292" s="16">
        <v>516</v>
      </c>
      <c r="N292" s="16">
        <v>514</v>
      </c>
      <c r="O292" s="16">
        <v>514</v>
      </c>
      <c r="P292" s="16">
        <v>521</v>
      </c>
      <c r="Q292" s="16">
        <v>515</v>
      </c>
      <c r="R292" s="15">
        <v>515</v>
      </c>
      <c r="S292" s="15">
        <v>523</v>
      </c>
      <c r="T292" s="15">
        <v>517</v>
      </c>
      <c r="U292" s="15">
        <v>523</v>
      </c>
      <c r="V292" s="15">
        <v>524</v>
      </c>
      <c r="W292" s="15">
        <v>521</v>
      </c>
      <c r="X292" s="20">
        <f t="shared" si="66"/>
        <v>512.82</v>
      </c>
      <c r="Y292" s="20">
        <f t="shared" si="67"/>
        <v>510.84</v>
      </c>
      <c r="Z292" s="20">
        <f t="shared" si="68"/>
        <v>508.86</v>
      </c>
      <c r="AA292" s="20">
        <f t="shared" si="69"/>
        <v>508.86</v>
      </c>
      <c r="AB292" s="20">
        <f t="shared" si="70"/>
        <v>515.79</v>
      </c>
      <c r="AC292" s="20">
        <f t="shared" si="71"/>
        <v>509.85</v>
      </c>
      <c r="AD292" s="20">
        <f t="shared" si="72"/>
        <v>509.85</v>
      </c>
      <c r="AE292" s="20">
        <f t="shared" si="73"/>
        <v>517.77</v>
      </c>
      <c r="AF292" s="20">
        <f t="shared" si="74"/>
        <v>511.83</v>
      </c>
      <c r="AG292" s="20">
        <f t="shared" si="75"/>
        <v>517.77</v>
      </c>
      <c r="AH292" s="20">
        <f t="shared" si="76"/>
        <v>518.76</v>
      </c>
      <c r="AI292" s="20">
        <f t="shared" si="77"/>
        <v>515.79</v>
      </c>
    </row>
    <row r="293" spans="1:35">
      <c r="A293" s="1">
        <v>283</v>
      </c>
      <c r="B293" s="15">
        <v>523</v>
      </c>
      <c r="C293" s="15">
        <v>518</v>
      </c>
      <c r="D293" s="15">
        <v>522</v>
      </c>
      <c r="E293" s="16">
        <v>524</v>
      </c>
      <c r="F293" s="16">
        <v>530</v>
      </c>
      <c r="G293" s="16">
        <v>520</v>
      </c>
      <c r="H293" s="16">
        <v>520</v>
      </c>
      <c r="I293" s="16">
        <v>520</v>
      </c>
      <c r="J293" s="16">
        <v>518</v>
      </c>
      <c r="K293" s="19">
        <f t="shared" si="65"/>
        <v>512.82</v>
      </c>
      <c r="L293" s="16">
        <v>516</v>
      </c>
      <c r="M293" s="16">
        <v>514</v>
      </c>
      <c r="N293" s="16">
        <v>518</v>
      </c>
      <c r="O293" s="16">
        <v>516</v>
      </c>
      <c r="P293" s="16">
        <v>518</v>
      </c>
      <c r="Q293" s="16">
        <v>513</v>
      </c>
      <c r="R293" s="15">
        <v>519</v>
      </c>
      <c r="S293" s="15">
        <v>525</v>
      </c>
      <c r="T293" s="15">
        <v>522</v>
      </c>
      <c r="U293" s="15">
        <v>515</v>
      </c>
      <c r="V293" s="15">
        <v>526</v>
      </c>
      <c r="W293" s="15">
        <v>516</v>
      </c>
      <c r="X293" s="20">
        <f t="shared" si="66"/>
        <v>510.84</v>
      </c>
      <c r="Y293" s="20">
        <f t="shared" si="67"/>
        <v>508.86</v>
      </c>
      <c r="Z293" s="20">
        <f t="shared" si="68"/>
        <v>512.82</v>
      </c>
      <c r="AA293" s="20">
        <f t="shared" si="69"/>
        <v>510.84</v>
      </c>
      <c r="AB293" s="20">
        <f t="shared" si="70"/>
        <v>512.82</v>
      </c>
      <c r="AC293" s="20">
        <f t="shared" si="71"/>
        <v>507.87</v>
      </c>
      <c r="AD293" s="20">
        <f t="shared" si="72"/>
        <v>513.81</v>
      </c>
      <c r="AE293" s="20">
        <f t="shared" si="73"/>
        <v>519.75</v>
      </c>
      <c r="AF293" s="20">
        <f t="shared" si="74"/>
        <v>516.78</v>
      </c>
      <c r="AG293" s="20">
        <f t="shared" si="75"/>
        <v>509.85</v>
      </c>
      <c r="AH293" s="20">
        <f t="shared" si="76"/>
        <v>520.74</v>
      </c>
      <c r="AI293" s="20">
        <f t="shared" si="77"/>
        <v>510.84</v>
      </c>
    </row>
    <row r="294" spans="1:35">
      <c r="A294" s="1">
        <v>284</v>
      </c>
      <c r="B294" s="15">
        <v>521</v>
      </c>
      <c r="C294" s="15">
        <v>526</v>
      </c>
      <c r="D294" s="15">
        <v>526</v>
      </c>
      <c r="E294" s="16">
        <v>523</v>
      </c>
      <c r="F294" s="16">
        <v>513</v>
      </c>
      <c r="G294" s="16">
        <v>515</v>
      </c>
      <c r="H294" s="16">
        <v>517</v>
      </c>
      <c r="I294" s="16">
        <v>518</v>
      </c>
      <c r="J294" s="16">
        <v>529</v>
      </c>
      <c r="K294" s="19">
        <f t="shared" si="65"/>
        <v>523.71</v>
      </c>
      <c r="L294" s="16">
        <v>515</v>
      </c>
      <c r="M294" s="16">
        <v>515</v>
      </c>
      <c r="N294" s="16">
        <v>514</v>
      </c>
      <c r="O294" s="16">
        <v>518</v>
      </c>
      <c r="P294" s="16">
        <v>520</v>
      </c>
      <c r="Q294" s="16">
        <v>520</v>
      </c>
      <c r="R294" s="15">
        <v>520</v>
      </c>
      <c r="S294" s="15">
        <v>519</v>
      </c>
      <c r="T294" s="15">
        <v>524</v>
      </c>
      <c r="U294" s="15">
        <v>522</v>
      </c>
      <c r="V294" s="15">
        <v>518</v>
      </c>
      <c r="W294" s="15">
        <v>523</v>
      </c>
      <c r="X294" s="20">
        <f t="shared" si="66"/>
        <v>509.85</v>
      </c>
      <c r="Y294" s="20">
        <f t="shared" si="67"/>
        <v>509.85</v>
      </c>
      <c r="Z294" s="20">
        <f t="shared" si="68"/>
        <v>508.86</v>
      </c>
      <c r="AA294" s="20">
        <f t="shared" si="69"/>
        <v>512.82</v>
      </c>
      <c r="AB294" s="20">
        <f t="shared" si="70"/>
        <v>514.8</v>
      </c>
      <c r="AC294" s="20">
        <f t="shared" si="71"/>
        <v>514.8</v>
      </c>
      <c r="AD294" s="20">
        <f t="shared" si="72"/>
        <v>514.8</v>
      </c>
      <c r="AE294" s="20">
        <f t="shared" si="73"/>
        <v>513.81</v>
      </c>
      <c r="AF294" s="20">
        <f t="shared" si="74"/>
        <v>518.76</v>
      </c>
      <c r="AG294" s="20">
        <f t="shared" si="75"/>
        <v>516.78</v>
      </c>
      <c r="AH294" s="20">
        <f t="shared" si="76"/>
        <v>512.82</v>
      </c>
      <c r="AI294" s="20">
        <f t="shared" si="77"/>
        <v>517.77</v>
      </c>
    </row>
    <row r="295" spans="1:35">
      <c r="A295" s="1">
        <v>285</v>
      </c>
      <c r="B295" s="15">
        <v>516</v>
      </c>
      <c r="C295" s="15">
        <v>517</v>
      </c>
      <c r="D295" s="15">
        <v>523</v>
      </c>
      <c r="E295" s="16">
        <v>518</v>
      </c>
      <c r="F295" s="16">
        <v>516</v>
      </c>
      <c r="G295" s="16">
        <v>517</v>
      </c>
      <c r="H295" s="16">
        <v>527</v>
      </c>
      <c r="I295" s="16">
        <v>515</v>
      </c>
      <c r="J295" s="16">
        <v>522</v>
      </c>
      <c r="K295" s="19">
        <f t="shared" si="65"/>
        <v>516.78</v>
      </c>
      <c r="L295" s="16">
        <v>517</v>
      </c>
      <c r="M295" s="16">
        <v>515</v>
      </c>
      <c r="N295" s="16">
        <v>515</v>
      </c>
      <c r="O295" s="16">
        <v>517</v>
      </c>
      <c r="P295" s="16">
        <v>516</v>
      </c>
      <c r="Q295" s="16">
        <v>523</v>
      </c>
      <c r="R295" s="15">
        <v>523</v>
      </c>
      <c r="S295" s="15">
        <v>521</v>
      </c>
      <c r="T295" s="15">
        <v>521</v>
      </c>
      <c r="U295" s="15">
        <v>516</v>
      </c>
      <c r="V295" s="15">
        <v>528</v>
      </c>
      <c r="W295" s="15">
        <v>517</v>
      </c>
      <c r="X295" s="20">
        <f t="shared" si="66"/>
        <v>511.83</v>
      </c>
      <c r="Y295" s="20">
        <f t="shared" si="67"/>
        <v>509.85</v>
      </c>
      <c r="Z295" s="20">
        <f t="shared" si="68"/>
        <v>509.85</v>
      </c>
      <c r="AA295" s="20">
        <f t="shared" si="69"/>
        <v>511.83</v>
      </c>
      <c r="AB295" s="20">
        <f t="shared" si="70"/>
        <v>510.84</v>
      </c>
      <c r="AC295" s="20">
        <f t="shared" si="71"/>
        <v>517.77</v>
      </c>
      <c r="AD295" s="20">
        <f t="shared" si="72"/>
        <v>517.77</v>
      </c>
      <c r="AE295" s="20">
        <f t="shared" si="73"/>
        <v>515.79</v>
      </c>
      <c r="AF295" s="20">
        <f t="shared" si="74"/>
        <v>515.79</v>
      </c>
      <c r="AG295" s="20">
        <f t="shared" si="75"/>
        <v>510.84</v>
      </c>
      <c r="AH295" s="20">
        <f t="shared" si="76"/>
        <v>522.72</v>
      </c>
      <c r="AI295" s="20">
        <f t="shared" si="77"/>
        <v>511.83</v>
      </c>
    </row>
    <row r="296" spans="1:35">
      <c r="A296" s="1">
        <v>286</v>
      </c>
      <c r="B296" s="15">
        <v>522</v>
      </c>
      <c r="C296" s="15">
        <v>523</v>
      </c>
      <c r="D296" s="15">
        <v>518</v>
      </c>
      <c r="E296" s="16">
        <v>523</v>
      </c>
      <c r="F296" s="16">
        <v>516</v>
      </c>
      <c r="G296" s="16">
        <v>527</v>
      </c>
      <c r="H296" s="16">
        <v>528</v>
      </c>
      <c r="I296" s="16">
        <v>523</v>
      </c>
      <c r="J296" s="16">
        <v>521</v>
      </c>
      <c r="K296" s="19">
        <f t="shared" si="65"/>
        <v>515.79</v>
      </c>
      <c r="L296" s="16">
        <v>520</v>
      </c>
      <c r="M296" s="16">
        <v>519</v>
      </c>
      <c r="N296" s="16">
        <v>518</v>
      </c>
      <c r="O296" s="16">
        <v>515</v>
      </c>
      <c r="P296" s="16">
        <v>515</v>
      </c>
      <c r="Q296" s="16">
        <v>525</v>
      </c>
      <c r="R296" s="15">
        <v>525</v>
      </c>
      <c r="S296" s="15">
        <v>523</v>
      </c>
      <c r="T296" s="15">
        <v>517</v>
      </c>
      <c r="U296" s="15">
        <v>531</v>
      </c>
      <c r="V296" s="15">
        <v>523</v>
      </c>
      <c r="W296" s="15">
        <v>531</v>
      </c>
      <c r="X296" s="20">
        <f t="shared" si="66"/>
        <v>514.8</v>
      </c>
      <c r="Y296" s="20">
        <f t="shared" si="67"/>
        <v>513.81</v>
      </c>
      <c r="Z296" s="20">
        <f t="shared" si="68"/>
        <v>512.82</v>
      </c>
      <c r="AA296" s="20">
        <f t="shared" si="69"/>
        <v>509.85</v>
      </c>
      <c r="AB296" s="20">
        <f t="shared" si="70"/>
        <v>509.85</v>
      </c>
      <c r="AC296" s="20">
        <f t="shared" si="71"/>
        <v>519.75</v>
      </c>
      <c r="AD296" s="20">
        <f t="shared" si="72"/>
        <v>519.75</v>
      </c>
      <c r="AE296" s="20">
        <f t="shared" si="73"/>
        <v>517.77</v>
      </c>
      <c r="AF296" s="20">
        <f t="shared" si="74"/>
        <v>511.83</v>
      </c>
      <c r="AG296" s="20">
        <f t="shared" si="75"/>
        <v>525.69</v>
      </c>
      <c r="AH296" s="20">
        <f t="shared" si="76"/>
        <v>517.77</v>
      </c>
      <c r="AI296" s="20">
        <f t="shared" si="77"/>
        <v>525.69</v>
      </c>
    </row>
    <row r="297" spans="1:35">
      <c r="A297" s="1">
        <v>287</v>
      </c>
      <c r="B297" s="15">
        <v>518</v>
      </c>
      <c r="C297" s="15">
        <v>515</v>
      </c>
      <c r="D297" s="15">
        <v>529</v>
      </c>
      <c r="E297" s="16">
        <v>523</v>
      </c>
      <c r="F297" s="16">
        <v>514</v>
      </c>
      <c r="G297" s="16">
        <v>528</v>
      </c>
      <c r="H297" s="16">
        <v>526</v>
      </c>
      <c r="I297" s="16">
        <v>524</v>
      </c>
      <c r="J297" s="16">
        <v>516</v>
      </c>
      <c r="K297" s="19">
        <f t="shared" si="65"/>
        <v>510.84</v>
      </c>
      <c r="L297" s="16">
        <v>514</v>
      </c>
      <c r="M297" s="16">
        <v>520</v>
      </c>
      <c r="N297" s="16">
        <v>516</v>
      </c>
      <c r="O297" s="16">
        <v>514</v>
      </c>
      <c r="P297" s="16">
        <v>514</v>
      </c>
      <c r="Q297" s="16">
        <v>519</v>
      </c>
      <c r="R297" s="15">
        <v>519</v>
      </c>
      <c r="S297" s="15">
        <v>520</v>
      </c>
      <c r="T297" s="15">
        <v>525</v>
      </c>
      <c r="U297" s="15">
        <v>525</v>
      </c>
      <c r="V297" s="15">
        <v>520</v>
      </c>
      <c r="W297" s="15">
        <v>529</v>
      </c>
      <c r="X297" s="20">
        <f t="shared" si="66"/>
        <v>508.86</v>
      </c>
      <c r="Y297" s="20">
        <f t="shared" si="67"/>
        <v>514.8</v>
      </c>
      <c r="Z297" s="20">
        <f t="shared" si="68"/>
        <v>510.84</v>
      </c>
      <c r="AA297" s="20">
        <f t="shared" si="69"/>
        <v>508.86</v>
      </c>
      <c r="AB297" s="20">
        <f t="shared" si="70"/>
        <v>508.86</v>
      </c>
      <c r="AC297" s="20">
        <f t="shared" si="71"/>
        <v>513.81</v>
      </c>
      <c r="AD297" s="20">
        <f t="shared" si="72"/>
        <v>513.81</v>
      </c>
      <c r="AE297" s="20">
        <f t="shared" si="73"/>
        <v>514.8</v>
      </c>
      <c r="AF297" s="20">
        <f t="shared" si="74"/>
        <v>519.75</v>
      </c>
      <c r="AG297" s="20">
        <f t="shared" si="75"/>
        <v>519.75</v>
      </c>
      <c r="AH297" s="20">
        <f t="shared" si="76"/>
        <v>514.8</v>
      </c>
      <c r="AI297" s="20">
        <f t="shared" si="77"/>
        <v>523.71</v>
      </c>
    </row>
    <row r="298" spans="1:35">
      <c r="A298" s="1">
        <v>288</v>
      </c>
      <c r="B298" s="15">
        <v>529</v>
      </c>
      <c r="C298" s="15">
        <v>524</v>
      </c>
      <c r="D298" s="15">
        <v>516</v>
      </c>
      <c r="E298" s="16">
        <v>515</v>
      </c>
      <c r="F298" s="16">
        <v>517</v>
      </c>
      <c r="G298" s="16">
        <v>526</v>
      </c>
      <c r="H298" s="16">
        <v>530</v>
      </c>
      <c r="I298" s="16">
        <v>517</v>
      </c>
      <c r="J298" s="16">
        <v>520</v>
      </c>
      <c r="K298" s="19">
        <f t="shared" si="65"/>
        <v>514.8</v>
      </c>
      <c r="L298" s="16">
        <v>519</v>
      </c>
      <c r="M298" s="16">
        <v>520</v>
      </c>
      <c r="N298" s="16">
        <v>517</v>
      </c>
      <c r="O298" s="16">
        <v>515</v>
      </c>
      <c r="P298" s="16">
        <v>522</v>
      </c>
      <c r="Q298" s="16">
        <v>521</v>
      </c>
      <c r="R298" s="15">
        <v>521</v>
      </c>
      <c r="S298" s="15">
        <v>523</v>
      </c>
      <c r="T298" s="15">
        <v>522</v>
      </c>
      <c r="U298" s="15">
        <v>516</v>
      </c>
      <c r="V298" s="15">
        <v>516</v>
      </c>
      <c r="W298" s="15">
        <v>516</v>
      </c>
      <c r="X298" s="20">
        <f t="shared" si="66"/>
        <v>513.81</v>
      </c>
      <c r="Y298" s="20">
        <f t="shared" si="67"/>
        <v>514.8</v>
      </c>
      <c r="Z298" s="20">
        <f t="shared" si="68"/>
        <v>511.83</v>
      </c>
      <c r="AA298" s="20">
        <f t="shared" si="69"/>
        <v>509.85</v>
      </c>
      <c r="AB298" s="20">
        <f t="shared" si="70"/>
        <v>516.78</v>
      </c>
      <c r="AC298" s="20">
        <f t="shared" si="71"/>
        <v>515.79</v>
      </c>
      <c r="AD298" s="20">
        <f t="shared" si="72"/>
        <v>515.79</v>
      </c>
      <c r="AE298" s="20">
        <f t="shared" si="73"/>
        <v>517.77</v>
      </c>
      <c r="AF298" s="20">
        <f t="shared" si="74"/>
        <v>516.78</v>
      </c>
      <c r="AG298" s="20">
        <f t="shared" si="75"/>
        <v>510.84</v>
      </c>
      <c r="AH298" s="20">
        <f t="shared" si="76"/>
        <v>510.84</v>
      </c>
      <c r="AI298" s="20">
        <f t="shared" si="77"/>
        <v>510.84</v>
      </c>
    </row>
    <row r="299" spans="1:35">
      <c r="A299" s="1">
        <v>289</v>
      </c>
      <c r="B299" s="15">
        <v>524</v>
      </c>
      <c r="C299" s="15">
        <v>521</v>
      </c>
      <c r="D299" s="15">
        <v>518</v>
      </c>
      <c r="E299" s="16">
        <v>521</v>
      </c>
      <c r="F299" s="16">
        <v>523</v>
      </c>
      <c r="G299" s="16">
        <v>532</v>
      </c>
      <c r="H299" s="16">
        <v>526</v>
      </c>
      <c r="I299" s="16">
        <v>521</v>
      </c>
      <c r="J299" s="16">
        <v>518</v>
      </c>
      <c r="K299" s="19">
        <f t="shared" si="65"/>
        <v>512.82</v>
      </c>
      <c r="L299" s="16">
        <v>515</v>
      </c>
      <c r="M299" s="16">
        <v>514</v>
      </c>
      <c r="N299" s="16">
        <v>517</v>
      </c>
      <c r="O299" s="16">
        <v>515</v>
      </c>
      <c r="P299" s="16">
        <v>517</v>
      </c>
      <c r="Q299" s="16">
        <v>523</v>
      </c>
      <c r="R299" s="15">
        <v>523</v>
      </c>
      <c r="S299" s="15">
        <v>515</v>
      </c>
      <c r="T299" s="15">
        <v>519</v>
      </c>
      <c r="U299" s="15">
        <v>526</v>
      </c>
      <c r="V299" s="15">
        <v>521</v>
      </c>
      <c r="W299" s="15">
        <v>517</v>
      </c>
      <c r="X299" s="20">
        <f t="shared" si="66"/>
        <v>509.85</v>
      </c>
      <c r="Y299" s="20">
        <f t="shared" si="67"/>
        <v>508.86</v>
      </c>
      <c r="Z299" s="20">
        <f t="shared" si="68"/>
        <v>511.83</v>
      </c>
      <c r="AA299" s="20">
        <f t="shared" si="69"/>
        <v>509.85</v>
      </c>
      <c r="AB299" s="20">
        <f t="shared" si="70"/>
        <v>511.83</v>
      </c>
      <c r="AC299" s="20">
        <f t="shared" si="71"/>
        <v>517.77</v>
      </c>
      <c r="AD299" s="20">
        <f t="shared" si="72"/>
        <v>517.77</v>
      </c>
      <c r="AE299" s="20">
        <f t="shared" si="73"/>
        <v>509.85</v>
      </c>
      <c r="AF299" s="20">
        <f t="shared" si="74"/>
        <v>513.81</v>
      </c>
      <c r="AG299" s="20">
        <f t="shared" si="75"/>
        <v>520.74</v>
      </c>
      <c r="AH299" s="20">
        <f t="shared" si="76"/>
        <v>515.79</v>
      </c>
      <c r="AI299" s="20">
        <f t="shared" si="77"/>
        <v>511.83</v>
      </c>
    </row>
    <row r="300" spans="1:35">
      <c r="A300" s="1">
        <v>290</v>
      </c>
      <c r="B300" s="15">
        <v>521</v>
      </c>
      <c r="C300" s="15">
        <v>516</v>
      </c>
      <c r="D300" s="15">
        <v>517</v>
      </c>
      <c r="E300" s="16">
        <v>514</v>
      </c>
      <c r="F300" s="16">
        <v>521</v>
      </c>
      <c r="G300" s="16">
        <v>528</v>
      </c>
      <c r="H300" s="16">
        <v>515</v>
      </c>
      <c r="I300" s="16">
        <v>518</v>
      </c>
      <c r="J300" s="16">
        <v>522</v>
      </c>
      <c r="K300" s="19">
        <f t="shared" si="65"/>
        <v>516.78</v>
      </c>
      <c r="L300" s="16">
        <v>518</v>
      </c>
      <c r="M300" s="16">
        <v>514</v>
      </c>
      <c r="N300" s="16">
        <v>519</v>
      </c>
      <c r="O300" s="16">
        <v>516</v>
      </c>
      <c r="P300" s="16">
        <v>518</v>
      </c>
      <c r="Q300" s="16">
        <v>520</v>
      </c>
      <c r="R300" s="15">
        <v>520</v>
      </c>
      <c r="S300" s="15">
        <v>522</v>
      </c>
      <c r="T300" s="15">
        <v>528</v>
      </c>
      <c r="U300" s="15">
        <v>525</v>
      </c>
      <c r="V300" s="15">
        <v>518</v>
      </c>
      <c r="W300" s="15">
        <v>526</v>
      </c>
      <c r="X300" s="20">
        <f t="shared" si="66"/>
        <v>512.82</v>
      </c>
      <c r="Y300" s="20">
        <f t="shared" si="67"/>
        <v>508.86</v>
      </c>
      <c r="Z300" s="20">
        <f t="shared" si="68"/>
        <v>513.81</v>
      </c>
      <c r="AA300" s="20">
        <f t="shared" si="69"/>
        <v>510.84</v>
      </c>
      <c r="AB300" s="20">
        <f t="shared" si="70"/>
        <v>512.82</v>
      </c>
      <c r="AC300" s="20">
        <f t="shared" si="71"/>
        <v>514.8</v>
      </c>
      <c r="AD300" s="20">
        <f t="shared" si="72"/>
        <v>514.8</v>
      </c>
      <c r="AE300" s="20">
        <f t="shared" si="73"/>
        <v>516.78</v>
      </c>
      <c r="AF300" s="20">
        <f t="shared" si="74"/>
        <v>522.72</v>
      </c>
      <c r="AG300" s="20">
        <f t="shared" si="75"/>
        <v>519.75</v>
      </c>
      <c r="AH300" s="20">
        <f t="shared" si="76"/>
        <v>512.82</v>
      </c>
      <c r="AI300" s="20">
        <f t="shared" si="77"/>
        <v>520.74</v>
      </c>
    </row>
    <row r="301" spans="1:35">
      <c r="A301" s="1">
        <v>291</v>
      </c>
      <c r="B301" s="15">
        <v>518</v>
      </c>
      <c r="C301" s="15">
        <v>523</v>
      </c>
      <c r="D301" s="15">
        <v>523</v>
      </c>
      <c r="E301" s="16">
        <v>525</v>
      </c>
      <c r="F301" s="16">
        <v>517</v>
      </c>
      <c r="G301" s="16">
        <v>515</v>
      </c>
      <c r="H301" s="16">
        <v>522</v>
      </c>
      <c r="I301" s="16">
        <v>523</v>
      </c>
      <c r="J301" s="16">
        <v>521</v>
      </c>
      <c r="K301" s="19">
        <f t="shared" si="65"/>
        <v>515.79</v>
      </c>
      <c r="L301" s="16">
        <v>517</v>
      </c>
      <c r="M301" s="16">
        <v>516</v>
      </c>
      <c r="N301" s="16">
        <v>518</v>
      </c>
      <c r="O301" s="16">
        <v>518</v>
      </c>
      <c r="P301" s="16">
        <v>515</v>
      </c>
      <c r="Q301" s="16">
        <v>523</v>
      </c>
      <c r="R301" s="15">
        <v>523</v>
      </c>
      <c r="S301" s="15">
        <v>516</v>
      </c>
      <c r="T301" s="15">
        <v>521</v>
      </c>
      <c r="U301" s="15">
        <v>526</v>
      </c>
      <c r="V301" s="15">
        <v>525</v>
      </c>
      <c r="W301" s="15">
        <v>519</v>
      </c>
      <c r="X301" s="20">
        <f t="shared" si="66"/>
        <v>511.83</v>
      </c>
      <c r="Y301" s="20">
        <f t="shared" si="67"/>
        <v>510.84</v>
      </c>
      <c r="Z301" s="20">
        <f t="shared" si="68"/>
        <v>512.82</v>
      </c>
      <c r="AA301" s="20">
        <f t="shared" si="69"/>
        <v>512.82</v>
      </c>
      <c r="AB301" s="20">
        <f t="shared" si="70"/>
        <v>509.85</v>
      </c>
      <c r="AC301" s="20">
        <f t="shared" si="71"/>
        <v>517.77</v>
      </c>
      <c r="AD301" s="20">
        <f t="shared" si="72"/>
        <v>517.77</v>
      </c>
      <c r="AE301" s="20">
        <f t="shared" si="73"/>
        <v>510.84</v>
      </c>
      <c r="AF301" s="20">
        <f t="shared" si="74"/>
        <v>515.79</v>
      </c>
      <c r="AG301" s="20">
        <f t="shared" si="75"/>
        <v>520.74</v>
      </c>
      <c r="AH301" s="20">
        <f t="shared" si="76"/>
        <v>519.75</v>
      </c>
      <c r="AI301" s="20">
        <f t="shared" si="77"/>
        <v>513.81</v>
      </c>
    </row>
    <row r="302" spans="1:35">
      <c r="A302" s="1">
        <v>292</v>
      </c>
      <c r="B302" s="15">
        <v>516</v>
      </c>
      <c r="C302" s="15">
        <v>517</v>
      </c>
      <c r="D302" s="15">
        <v>516</v>
      </c>
      <c r="E302" s="16">
        <v>515</v>
      </c>
      <c r="F302" s="16">
        <v>523</v>
      </c>
      <c r="G302" s="16">
        <v>522</v>
      </c>
      <c r="H302" s="16">
        <v>529</v>
      </c>
      <c r="I302" s="16">
        <v>516</v>
      </c>
      <c r="J302" s="16">
        <v>519</v>
      </c>
      <c r="K302" s="19">
        <f t="shared" si="65"/>
        <v>513.81</v>
      </c>
      <c r="L302" s="16">
        <v>518</v>
      </c>
      <c r="M302" s="16">
        <v>515</v>
      </c>
      <c r="N302" s="16">
        <v>515</v>
      </c>
      <c r="O302" s="16">
        <v>515</v>
      </c>
      <c r="P302" s="16">
        <v>519</v>
      </c>
      <c r="Q302" s="16">
        <v>515</v>
      </c>
      <c r="R302" s="15">
        <v>515</v>
      </c>
      <c r="S302" s="15">
        <v>520</v>
      </c>
      <c r="T302" s="15">
        <v>520</v>
      </c>
      <c r="U302" s="15">
        <v>515</v>
      </c>
      <c r="V302" s="15">
        <v>522</v>
      </c>
      <c r="W302" s="15">
        <v>523</v>
      </c>
      <c r="X302" s="20">
        <f t="shared" si="66"/>
        <v>512.82</v>
      </c>
      <c r="Y302" s="20">
        <f t="shared" si="67"/>
        <v>509.85</v>
      </c>
      <c r="Z302" s="20">
        <f t="shared" si="68"/>
        <v>509.85</v>
      </c>
      <c r="AA302" s="20">
        <f t="shared" si="69"/>
        <v>509.85</v>
      </c>
      <c r="AB302" s="20">
        <f t="shared" si="70"/>
        <v>513.81</v>
      </c>
      <c r="AC302" s="20">
        <f t="shared" si="71"/>
        <v>509.85</v>
      </c>
      <c r="AD302" s="20">
        <f t="shared" si="72"/>
        <v>509.85</v>
      </c>
      <c r="AE302" s="20">
        <f t="shared" si="73"/>
        <v>514.8</v>
      </c>
      <c r="AF302" s="20">
        <f t="shared" si="74"/>
        <v>514.8</v>
      </c>
      <c r="AG302" s="20">
        <f t="shared" si="75"/>
        <v>509.85</v>
      </c>
      <c r="AH302" s="20">
        <f t="shared" si="76"/>
        <v>516.78</v>
      </c>
      <c r="AI302" s="20">
        <f t="shared" si="77"/>
        <v>517.77</v>
      </c>
    </row>
    <row r="303" spans="1:35">
      <c r="A303" s="1">
        <v>293</v>
      </c>
      <c r="B303" s="15">
        <v>516</v>
      </c>
      <c r="C303" s="15">
        <v>517</v>
      </c>
      <c r="D303" s="15">
        <v>514</v>
      </c>
      <c r="E303" s="16">
        <v>523</v>
      </c>
      <c r="F303" s="16">
        <v>524</v>
      </c>
      <c r="G303" s="16">
        <v>528</v>
      </c>
      <c r="H303" s="16">
        <v>516</v>
      </c>
      <c r="I303" s="16">
        <v>518</v>
      </c>
      <c r="J303" s="16">
        <v>518</v>
      </c>
      <c r="K303" s="19">
        <f t="shared" si="65"/>
        <v>512.82</v>
      </c>
      <c r="L303" s="16">
        <v>516</v>
      </c>
      <c r="M303" s="16">
        <v>516</v>
      </c>
      <c r="N303" s="16">
        <v>519</v>
      </c>
      <c r="O303" s="16">
        <v>514</v>
      </c>
      <c r="P303" s="16">
        <v>520</v>
      </c>
      <c r="Q303" s="16">
        <v>522</v>
      </c>
      <c r="R303" s="15">
        <v>522</v>
      </c>
      <c r="S303" s="15">
        <v>517</v>
      </c>
      <c r="T303" s="15">
        <v>516</v>
      </c>
      <c r="U303" s="15">
        <v>522</v>
      </c>
      <c r="V303" s="15">
        <v>520</v>
      </c>
      <c r="W303" s="15">
        <v>526</v>
      </c>
      <c r="X303" s="20">
        <f t="shared" si="66"/>
        <v>510.84</v>
      </c>
      <c r="Y303" s="20">
        <f t="shared" si="67"/>
        <v>510.84</v>
      </c>
      <c r="Z303" s="20">
        <f t="shared" si="68"/>
        <v>513.81</v>
      </c>
      <c r="AA303" s="20">
        <f t="shared" si="69"/>
        <v>508.86</v>
      </c>
      <c r="AB303" s="20">
        <f t="shared" si="70"/>
        <v>514.8</v>
      </c>
      <c r="AC303" s="20">
        <f t="shared" si="71"/>
        <v>516.78</v>
      </c>
      <c r="AD303" s="20">
        <f t="shared" si="72"/>
        <v>516.78</v>
      </c>
      <c r="AE303" s="20">
        <f t="shared" si="73"/>
        <v>511.83</v>
      </c>
      <c r="AF303" s="20">
        <f t="shared" si="74"/>
        <v>510.84</v>
      </c>
      <c r="AG303" s="20">
        <f t="shared" si="75"/>
        <v>516.78</v>
      </c>
      <c r="AH303" s="20">
        <f t="shared" si="76"/>
        <v>514.8</v>
      </c>
      <c r="AI303" s="20">
        <f t="shared" si="77"/>
        <v>520.74</v>
      </c>
    </row>
    <row r="304" spans="1:35">
      <c r="A304" s="1">
        <v>294</v>
      </c>
      <c r="B304" s="15">
        <v>519</v>
      </c>
      <c r="C304" s="15">
        <v>516</v>
      </c>
      <c r="D304" s="15">
        <v>528</v>
      </c>
      <c r="E304" s="16">
        <v>527</v>
      </c>
      <c r="F304" s="16">
        <v>518</v>
      </c>
      <c r="G304" s="16">
        <v>516</v>
      </c>
      <c r="H304" s="16">
        <v>526</v>
      </c>
      <c r="I304" s="16">
        <v>514</v>
      </c>
      <c r="J304" s="16">
        <v>520</v>
      </c>
      <c r="K304" s="19">
        <f t="shared" si="65"/>
        <v>514.8</v>
      </c>
      <c r="L304" s="16">
        <v>519</v>
      </c>
      <c r="M304" s="16">
        <v>516</v>
      </c>
      <c r="N304" s="16">
        <v>519</v>
      </c>
      <c r="O304" s="16">
        <v>517</v>
      </c>
      <c r="P304" s="16">
        <v>514</v>
      </c>
      <c r="Q304" s="16">
        <v>516</v>
      </c>
      <c r="R304" s="15">
        <v>516</v>
      </c>
      <c r="S304" s="15">
        <v>516</v>
      </c>
      <c r="T304" s="15">
        <v>524</v>
      </c>
      <c r="U304" s="15">
        <v>515</v>
      </c>
      <c r="V304" s="15">
        <v>518</v>
      </c>
      <c r="W304" s="15">
        <v>523</v>
      </c>
      <c r="X304" s="20">
        <f t="shared" si="66"/>
        <v>513.81</v>
      </c>
      <c r="Y304" s="20">
        <f t="shared" si="67"/>
        <v>510.84</v>
      </c>
      <c r="Z304" s="20">
        <f t="shared" si="68"/>
        <v>513.81</v>
      </c>
      <c r="AA304" s="20">
        <f t="shared" si="69"/>
        <v>511.83</v>
      </c>
      <c r="AB304" s="20">
        <f t="shared" si="70"/>
        <v>508.86</v>
      </c>
      <c r="AC304" s="20">
        <f t="shared" si="71"/>
        <v>510.84</v>
      </c>
      <c r="AD304" s="20">
        <f t="shared" si="72"/>
        <v>510.84</v>
      </c>
      <c r="AE304" s="20">
        <f t="shared" si="73"/>
        <v>510.84</v>
      </c>
      <c r="AF304" s="20">
        <f t="shared" si="74"/>
        <v>518.76</v>
      </c>
      <c r="AG304" s="20">
        <f t="shared" si="75"/>
        <v>509.85</v>
      </c>
      <c r="AH304" s="20">
        <f t="shared" si="76"/>
        <v>512.82</v>
      </c>
      <c r="AI304" s="20">
        <f t="shared" si="77"/>
        <v>517.77</v>
      </c>
    </row>
    <row r="305" spans="1:35">
      <c r="A305" s="1">
        <v>295</v>
      </c>
      <c r="B305" s="15">
        <v>514</v>
      </c>
      <c r="C305" s="15">
        <v>516</v>
      </c>
      <c r="D305" s="15">
        <v>518</v>
      </c>
      <c r="E305" s="16">
        <v>515</v>
      </c>
      <c r="F305" s="16">
        <v>524</v>
      </c>
      <c r="G305" s="16">
        <v>526</v>
      </c>
      <c r="H305" s="16">
        <v>524</v>
      </c>
      <c r="I305" s="16">
        <v>518</v>
      </c>
      <c r="J305" s="16">
        <v>516</v>
      </c>
      <c r="K305" s="19">
        <f t="shared" si="65"/>
        <v>510.84</v>
      </c>
      <c r="L305" s="16">
        <v>519</v>
      </c>
      <c r="M305" s="16">
        <v>518</v>
      </c>
      <c r="N305" s="16">
        <v>521</v>
      </c>
      <c r="O305" s="16">
        <v>519</v>
      </c>
      <c r="P305" s="16">
        <v>515</v>
      </c>
      <c r="Q305" s="16">
        <v>520</v>
      </c>
      <c r="R305" s="15">
        <v>520</v>
      </c>
      <c r="S305" s="15">
        <v>518</v>
      </c>
      <c r="T305" s="15">
        <v>517</v>
      </c>
      <c r="U305" s="15">
        <v>517</v>
      </c>
      <c r="V305" s="15">
        <v>524</v>
      </c>
      <c r="W305" s="15">
        <v>518</v>
      </c>
      <c r="X305" s="20">
        <f t="shared" si="66"/>
        <v>513.81</v>
      </c>
      <c r="Y305" s="20">
        <f t="shared" si="67"/>
        <v>512.82</v>
      </c>
      <c r="Z305" s="20">
        <f t="shared" si="68"/>
        <v>515.79</v>
      </c>
      <c r="AA305" s="20">
        <f t="shared" si="69"/>
        <v>513.81</v>
      </c>
      <c r="AB305" s="20">
        <f t="shared" si="70"/>
        <v>509.85</v>
      </c>
      <c r="AC305" s="20">
        <f t="shared" si="71"/>
        <v>514.8</v>
      </c>
      <c r="AD305" s="20">
        <f t="shared" si="72"/>
        <v>514.8</v>
      </c>
      <c r="AE305" s="20">
        <f t="shared" si="73"/>
        <v>512.82</v>
      </c>
      <c r="AF305" s="20">
        <f t="shared" si="74"/>
        <v>511.83</v>
      </c>
      <c r="AG305" s="20">
        <f t="shared" si="75"/>
        <v>511.83</v>
      </c>
      <c r="AH305" s="20">
        <f t="shared" si="76"/>
        <v>518.76</v>
      </c>
      <c r="AI305" s="20">
        <f t="shared" si="77"/>
        <v>512.82</v>
      </c>
    </row>
    <row r="306" spans="1:35">
      <c r="A306" s="1">
        <v>296</v>
      </c>
      <c r="B306" s="15">
        <v>516</v>
      </c>
      <c r="C306" s="15">
        <v>517</v>
      </c>
      <c r="D306" s="15">
        <v>526</v>
      </c>
      <c r="E306" s="16">
        <v>516</v>
      </c>
      <c r="F306" s="16">
        <v>526</v>
      </c>
      <c r="G306" s="16">
        <v>523</v>
      </c>
      <c r="H306" s="16">
        <v>521</v>
      </c>
      <c r="I306" s="16">
        <v>521</v>
      </c>
      <c r="J306" s="16">
        <v>519</v>
      </c>
      <c r="K306" s="19">
        <f t="shared" si="65"/>
        <v>513.81</v>
      </c>
      <c r="L306" s="16">
        <v>521</v>
      </c>
      <c r="M306" s="16">
        <v>518</v>
      </c>
      <c r="N306" s="16">
        <v>517</v>
      </c>
      <c r="O306" s="16">
        <v>517</v>
      </c>
      <c r="P306" s="16">
        <v>518</v>
      </c>
      <c r="Q306" s="16">
        <v>517</v>
      </c>
      <c r="R306" s="15">
        <v>517</v>
      </c>
      <c r="S306" s="15">
        <v>517</v>
      </c>
      <c r="T306" s="15">
        <v>516</v>
      </c>
      <c r="U306" s="15">
        <v>521</v>
      </c>
      <c r="V306" s="15">
        <v>516</v>
      </c>
      <c r="W306" s="15">
        <v>529</v>
      </c>
      <c r="X306" s="20">
        <f t="shared" si="66"/>
        <v>515.79</v>
      </c>
      <c r="Y306" s="20">
        <f t="shared" si="67"/>
        <v>512.82</v>
      </c>
      <c r="Z306" s="20">
        <f t="shared" si="68"/>
        <v>511.83</v>
      </c>
      <c r="AA306" s="20">
        <f t="shared" si="69"/>
        <v>511.83</v>
      </c>
      <c r="AB306" s="20">
        <f t="shared" si="70"/>
        <v>512.82</v>
      </c>
      <c r="AC306" s="20">
        <f t="shared" si="71"/>
        <v>511.83</v>
      </c>
      <c r="AD306" s="20">
        <f t="shared" si="72"/>
        <v>511.83</v>
      </c>
      <c r="AE306" s="20">
        <f t="shared" si="73"/>
        <v>511.83</v>
      </c>
      <c r="AF306" s="20">
        <f t="shared" si="74"/>
        <v>510.84</v>
      </c>
      <c r="AG306" s="20">
        <f t="shared" si="75"/>
        <v>515.79</v>
      </c>
      <c r="AH306" s="20">
        <f t="shared" si="76"/>
        <v>510.84</v>
      </c>
      <c r="AI306" s="20">
        <f t="shared" si="77"/>
        <v>523.71</v>
      </c>
    </row>
    <row r="307" spans="1:35">
      <c r="A307" s="1">
        <v>297</v>
      </c>
      <c r="B307" s="15">
        <v>520</v>
      </c>
      <c r="C307" s="15">
        <v>523</v>
      </c>
      <c r="D307" s="15">
        <v>517</v>
      </c>
      <c r="E307" s="16">
        <v>514</v>
      </c>
      <c r="F307" s="16">
        <v>521</v>
      </c>
      <c r="G307" s="16">
        <v>524</v>
      </c>
      <c r="H307" s="16">
        <v>516</v>
      </c>
      <c r="I307" s="16">
        <v>516</v>
      </c>
      <c r="J307" s="16">
        <v>514</v>
      </c>
      <c r="K307" s="19">
        <f t="shared" si="65"/>
        <v>508.86</v>
      </c>
      <c r="L307" s="16">
        <v>520</v>
      </c>
      <c r="M307" s="16">
        <v>519</v>
      </c>
      <c r="N307" s="16">
        <v>518</v>
      </c>
      <c r="O307" s="16">
        <v>520</v>
      </c>
      <c r="P307" s="16">
        <v>515</v>
      </c>
      <c r="Q307" s="16">
        <v>516</v>
      </c>
      <c r="R307" s="15">
        <v>516</v>
      </c>
      <c r="S307" s="15">
        <v>514</v>
      </c>
      <c r="T307" s="15">
        <v>524</v>
      </c>
      <c r="U307" s="15">
        <v>515</v>
      </c>
      <c r="V307" s="15">
        <v>518</v>
      </c>
      <c r="W307" s="15">
        <v>516</v>
      </c>
      <c r="X307" s="20">
        <f t="shared" si="66"/>
        <v>514.8</v>
      </c>
      <c r="Y307" s="20">
        <f t="shared" si="67"/>
        <v>513.81</v>
      </c>
      <c r="Z307" s="20">
        <f t="shared" si="68"/>
        <v>512.82</v>
      </c>
      <c r="AA307" s="20">
        <f t="shared" si="69"/>
        <v>514.8</v>
      </c>
      <c r="AB307" s="20">
        <f t="shared" si="70"/>
        <v>509.85</v>
      </c>
      <c r="AC307" s="20">
        <f t="shared" si="71"/>
        <v>510.84</v>
      </c>
      <c r="AD307" s="20">
        <f t="shared" si="72"/>
        <v>510.84</v>
      </c>
      <c r="AE307" s="20">
        <f t="shared" si="73"/>
        <v>508.86</v>
      </c>
      <c r="AF307" s="20">
        <f t="shared" si="74"/>
        <v>518.76</v>
      </c>
      <c r="AG307" s="20">
        <f t="shared" si="75"/>
        <v>509.85</v>
      </c>
      <c r="AH307" s="20">
        <f t="shared" si="76"/>
        <v>512.82</v>
      </c>
      <c r="AI307" s="20">
        <f t="shared" si="77"/>
        <v>510.84</v>
      </c>
    </row>
    <row r="308" spans="1:35">
      <c r="A308" s="1">
        <v>298</v>
      </c>
      <c r="B308" s="15">
        <v>515</v>
      </c>
      <c r="C308" s="15">
        <v>515</v>
      </c>
      <c r="D308" s="15">
        <v>531</v>
      </c>
      <c r="E308" s="16">
        <v>517</v>
      </c>
      <c r="F308" s="16">
        <v>523</v>
      </c>
      <c r="G308" s="16">
        <v>523</v>
      </c>
      <c r="H308" s="16">
        <v>522</v>
      </c>
      <c r="I308" s="16">
        <v>521</v>
      </c>
      <c r="J308" s="16">
        <v>515</v>
      </c>
      <c r="K308" s="19">
        <f t="shared" si="65"/>
        <v>509.85</v>
      </c>
      <c r="L308" s="16">
        <v>516</v>
      </c>
      <c r="M308" s="16">
        <v>515</v>
      </c>
      <c r="N308" s="16">
        <v>517</v>
      </c>
      <c r="O308" s="16">
        <v>517</v>
      </c>
      <c r="P308" s="16">
        <v>515</v>
      </c>
      <c r="Q308" s="16">
        <v>518</v>
      </c>
      <c r="R308" s="15">
        <v>518</v>
      </c>
      <c r="S308" s="15">
        <v>515</v>
      </c>
      <c r="T308" s="15">
        <v>519</v>
      </c>
      <c r="U308" s="15">
        <v>517</v>
      </c>
      <c r="V308" s="15">
        <v>515</v>
      </c>
      <c r="W308" s="15">
        <v>518</v>
      </c>
      <c r="X308" s="20">
        <f t="shared" si="66"/>
        <v>510.84</v>
      </c>
      <c r="Y308" s="20">
        <f t="shared" si="67"/>
        <v>509.85</v>
      </c>
      <c r="Z308" s="20">
        <f t="shared" si="68"/>
        <v>511.83</v>
      </c>
      <c r="AA308" s="20">
        <f t="shared" si="69"/>
        <v>511.83</v>
      </c>
      <c r="AB308" s="20">
        <f t="shared" si="70"/>
        <v>509.85</v>
      </c>
      <c r="AC308" s="20">
        <f t="shared" si="71"/>
        <v>512.82</v>
      </c>
      <c r="AD308" s="20">
        <f t="shared" si="72"/>
        <v>512.82</v>
      </c>
      <c r="AE308" s="20">
        <f t="shared" si="73"/>
        <v>509.85</v>
      </c>
      <c r="AF308" s="20">
        <f t="shared" si="74"/>
        <v>513.81</v>
      </c>
      <c r="AG308" s="20">
        <f t="shared" si="75"/>
        <v>511.83</v>
      </c>
      <c r="AH308" s="20">
        <f t="shared" si="76"/>
        <v>509.85</v>
      </c>
      <c r="AI308" s="20">
        <f t="shared" si="77"/>
        <v>512.82</v>
      </c>
    </row>
    <row r="309" spans="1:35">
      <c r="A309" s="1">
        <v>299</v>
      </c>
      <c r="B309" s="15">
        <v>514</v>
      </c>
      <c r="C309" s="15">
        <v>528</v>
      </c>
      <c r="D309" s="15">
        <v>515</v>
      </c>
      <c r="E309" s="16">
        <v>523</v>
      </c>
      <c r="F309" s="16">
        <v>524</v>
      </c>
      <c r="G309" s="16">
        <v>517</v>
      </c>
      <c r="H309" s="16">
        <v>518</v>
      </c>
      <c r="I309" s="16">
        <v>516</v>
      </c>
      <c r="J309" s="16">
        <v>521</v>
      </c>
      <c r="K309" s="19">
        <f t="shared" si="65"/>
        <v>515.79</v>
      </c>
      <c r="L309" s="16">
        <v>517</v>
      </c>
      <c r="M309" s="16">
        <v>518</v>
      </c>
      <c r="N309" s="16">
        <v>518</v>
      </c>
      <c r="O309" s="16">
        <v>519</v>
      </c>
      <c r="P309" s="16">
        <v>516</v>
      </c>
      <c r="Q309" s="16">
        <v>517</v>
      </c>
      <c r="R309" s="15">
        <v>517</v>
      </c>
      <c r="S309" s="15">
        <v>517</v>
      </c>
      <c r="T309" s="15">
        <v>525</v>
      </c>
      <c r="U309" s="15">
        <v>515</v>
      </c>
      <c r="V309" s="15">
        <v>516</v>
      </c>
      <c r="W309" s="15">
        <v>517</v>
      </c>
      <c r="X309" s="20">
        <f t="shared" si="66"/>
        <v>511.83</v>
      </c>
      <c r="Y309" s="20">
        <f t="shared" si="67"/>
        <v>512.82</v>
      </c>
      <c r="Z309" s="20">
        <f t="shared" si="68"/>
        <v>512.82</v>
      </c>
      <c r="AA309" s="20">
        <f t="shared" si="69"/>
        <v>513.81</v>
      </c>
      <c r="AB309" s="20">
        <f t="shared" si="70"/>
        <v>510.84</v>
      </c>
      <c r="AC309" s="20">
        <f t="shared" si="71"/>
        <v>511.83</v>
      </c>
      <c r="AD309" s="20">
        <f t="shared" si="72"/>
        <v>511.83</v>
      </c>
      <c r="AE309" s="20">
        <f t="shared" si="73"/>
        <v>511.83</v>
      </c>
      <c r="AF309" s="20">
        <f t="shared" si="74"/>
        <v>519.75</v>
      </c>
      <c r="AG309" s="20">
        <f t="shared" si="75"/>
        <v>509.85</v>
      </c>
      <c r="AH309" s="20">
        <f t="shared" si="76"/>
        <v>510.84</v>
      </c>
      <c r="AI309" s="20">
        <f t="shared" si="77"/>
        <v>511.83</v>
      </c>
    </row>
    <row r="310" spans="1:35">
      <c r="A310" s="1">
        <v>300</v>
      </c>
      <c r="B310" s="15">
        <v>513</v>
      </c>
      <c r="C310" s="15">
        <v>523</v>
      </c>
      <c r="D310" s="15">
        <v>524</v>
      </c>
      <c r="E310" s="16">
        <v>521</v>
      </c>
      <c r="F310" s="16">
        <v>518</v>
      </c>
      <c r="G310" s="16">
        <v>524</v>
      </c>
      <c r="H310" s="16">
        <v>529</v>
      </c>
      <c r="I310" s="16">
        <v>514</v>
      </c>
      <c r="J310" s="16">
        <v>516</v>
      </c>
      <c r="K310" s="19">
        <f t="shared" si="65"/>
        <v>510.84</v>
      </c>
      <c r="L310" s="16">
        <v>519</v>
      </c>
      <c r="M310" s="16">
        <v>482</v>
      </c>
      <c r="N310" s="16">
        <v>516</v>
      </c>
      <c r="O310" s="16">
        <v>518</v>
      </c>
      <c r="P310" s="16">
        <v>516</v>
      </c>
      <c r="Q310" s="16">
        <v>514</v>
      </c>
      <c r="R310" s="15">
        <v>514</v>
      </c>
      <c r="S310" s="15">
        <v>516</v>
      </c>
      <c r="T310" s="15">
        <v>518</v>
      </c>
      <c r="U310" s="15">
        <v>528</v>
      </c>
      <c r="V310" s="15">
        <v>521</v>
      </c>
      <c r="W310" s="15">
        <v>523</v>
      </c>
      <c r="X310" s="20">
        <f t="shared" si="66"/>
        <v>513.81</v>
      </c>
      <c r="Y310" s="20">
        <f t="shared" si="67"/>
        <v>477.18</v>
      </c>
      <c r="Z310" s="20">
        <f t="shared" si="68"/>
        <v>510.84</v>
      </c>
      <c r="AA310" s="20">
        <f t="shared" si="69"/>
        <v>512.82</v>
      </c>
      <c r="AB310" s="20">
        <f t="shared" si="70"/>
        <v>510.84</v>
      </c>
      <c r="AC310" s="20">
        <f t="shared" si="71"/>
        <v>508.86</v>
      </c>
      <c r="AD310" s="20">
        <f t="shared" si="72"/>
        <v>508.86</v>
      </c>
      <c r="AE310" s="20">
        <f t="shared" si="73"/>
        <v>510.84</v>
      </c>
      <c r="AF310" s="20">
        <f t="shared" si="74"/>
        <v>512.82</v>
      </c>
      <c r="AG310" s="20">
        <f t="shared" si="75"/>
        <v>522.72</v>
      </c>
      <c r="AH310" s="20">
        <f t="shared" si="76"/>
        <v>515.79</v>
      </c>
      <c r="AI310" s="20">
        <f t="shared" si="77"/>
        <v>517.77</v>
      </c>
    </row>
  </sheetData>
  <mergeCells count="1">
    <mergeCell ref="A2:I2"/>
  </mergeCell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Cover page</vt:lpstr>
      <vt:lpstr>Baseline Emission-PD</vt:lpstr>
      <vt:lpstr>Project Emission-PD</vt:lpstr>
      <vt:lpstr>Estimated Emission Reduction-PD</vt:lpstr>
      <vt:lpstr>Emission Reductions-MP1</vt:lpstr>
      <vt:lpstr>Monitored Value-MP1</vt:lpstr>
      <vt:lpstr>Sample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叶宗沛</dc:creator>
  <cp:lastModifiedBy>Tracy</cp:lastModifiedBy>
  <dcterms:created xsi:type="dcterms:W3CDTF">2021-11-19T03:03:00Z</dcterms:created>
  <dcterms:modified xsi:type="dcterms:W3CDTF">2025-10-09T03:27:26Z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ACE605E947FE4787A8E25B929796C38F_12</vt:lpwstr>
  </property>
  <property fmtid="{D5CDD505-2E9C-101B-9397-08002B2CF9AE}" pid="3" name="KSOProductBuildVer">
    <vt:lpwstr>2052-12.1.0.23125</vt:lpwstr>
  </property>
</Properties>
</file>