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narendra/OneDrive/Kosher/Kosher Projects/Homebiogas Kenya/Verification 3/Final/"/>
    </mc:Choice>
  </mc:AlternateContent>
  <xr:revisionPtr revIDLastSave="0" documentId="13_ncr:1_{7119D672-D2AE-4D4C-994E-2CB3405551EE}" xr6:coauthVersionLast="47" xr6:coauthVersionMax="47" xr10:uidLastSave="{00000000-0000-0000-0000-000000000000}"/>
  <bookViews>
    <workbookView xWindow="0" yWindow="500" windowWidth="27980" windowHeight="14740" tabRatio="764" activeTab="5" xr2:uid="{00000000-000D-0000-FFFF-FFFF00000000}"/>
  </bookViews>
  <sheets>
    <sheet name="Database" sheetId="25" r:id="rId1"/>
    <sheet name="Project Survey MP3" sheetId="21" r:id="rId2"/>
    <sheet name="Baseline Emission" sheetId="15" r:id="rId3"/>
    <sheet name="Project Emission" sheetId="3" r:id="rId4"/>
    <sheet name="KPT" sheetId="22" r:id="rId5"/>
    <sheet name="Emission Reduction" sheetId="4" r:id="rId6"/>
    <sheet name="SDGs" sheetId="16" r:id="rId7"/>
    <sheet name="Ex-ante Estimation" sheetId="17" r:id="rId8"/>
  </sheets>
  <definedNames>
    <definedName name="_xlnm._FilterDatabase" localSheetId="4" hidden="1">KPT!$A$2:$AE$2</definedName>
    <definedName name="_xlnm._FilterDatabase" localSheetId="1" hidden="1">'Project Survey MP3'!$A$1:$AS$107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D6" i="16"/>
  <c r="E6" i="16" s="1"/>
  <c r="D2" i="17"/>
  <c r="D9" i="16"/>
  <c r="Q165" i="25"/>
  <c r="Q198" i="25"/>
  <c r="Q213" i="25"/>
  <c r="Q387" i="25"/>
  <c r="Q414" i="25"/>
  <c r="Q436" i="25"/>
  <c r="Q638" i="25"/>
  <c r="Q795" i="25"/>
  <c r="Q816" i="25"/>
  <c r="Q825" i="25"/>
  <c r="Q929" i="25"/>
  <c r="Q947" i="25"/>
  <c r="Q960" i="25"/>
  <c r="Q1046" i="25"/>
  <c r="Q1062" i="25"/>
  <c r="Q1071" i="25"/>
  <c r="Q1182" i="25"/>
  <c r="Q1263" i="25"/>
  <c r="Q1275" i="25"/>
  <c r="Q1283" i="25"/>
  <c r="Q1358" i="25"/>
  <c r="Q1371" i="25"/>
  <c r="Q1379" i="25"/>
  <c r="Q1454" i="25"/>
  <c r="Q1467" i="25"/>
  <c r="Q1474" i="25"/>
  <c r="Q1547" i="25"/>
  <c r="Q1602" i="25"/>
  <c r="Q1611" i="25"/>
  <c r="Q1669" i="25"/>
  <c r="Q1670" i="25"/>
  <c r="Q1715" i="25"/>
  <c r="Q1770" i="25"/>
  <c r="Q1836" i="25"/>
  <c r="Q1837" i="25"/>
  <c r="Q1882" i="25"/>
  <c r="Q1937" i="25"/>
  <c r="Q1946" i="25"/>
  <c r="Q1994" i="25"/>
  <c r="Q2004" i="25"/>
  <c r="Q2048" i="25"/>
  <c r="Q2056" i="25"/>
  <c r="Q2057" i="25"/>
  <c r="Q2096" i="25"/>
  <c r="Q2104" i="25"/>
  <c r="Q2105" i="25"/>
  <c r="Q2146" i="25"/>
  <c r="Q2154" i="25"/>
  <c r="Q2191" i="25"/>
  <c r="Q2199" i="25"/>
  <c r="Q2232" i="25"/>
  <c r="Q2239" i="25"/>
  <c r="Q2240" i="25"/>
  <c r="Q2263" i="25"/>
  <c r="Q2274" i="25"/>
  <c r="Q2281" i="25"/>
  <c r="Q2282" i="25"/>
  <c r="Q2304" i="25"/>
  <c r="Q2322" i="25"/>
  <c r="Q2324" i="25"/>
  <c r="Q2358" i="25"/>
  <c r="Q2365" i="25"/>
  <c r="Q2366" i="25"/>
  <c r="Q2384" i="25"/>
  <c r="Q2393" i="25"/>
  <c r="Q2394" i="25"/>
  <c r="Q2420" i="25"/>
  <c r="Q2421" i="25"/>
  <c r="Q2424" i="25"/>
  <c r="Q2439" i="25"/>
  <c r="Q2448" i="25"/>
  <c r="Q2449" i="25"/>
  <c r="Q2450" i="25"/>
  <c r="Q2478" i="25"/>
  <c r="Q2479" i="25"/>
  <c r="Q2494" i="25"/>
  <c r="Q2503" i="25"/>
  <c r="Q2504" i="25"/>
  <c r="Q2534" i="25"/>
  <c r="Q2551" i="25"/>
  <c r="Q2560" i="25"/>
  <c r="Q2561" i="25"/>
  <c r="Q2562" i="25"/>
  <c r="Q2577" i="25"/>
  <c r="Q2586" i="25"/>
  <c r="Q2592" i="25"/>
  <c r="Q2606" i="25"/>
  <c r="Q2615" i="25"/>
  <c r="Q2616" i="25"/>
  <c r="Q2617" i="25"/>
  <c r="Q2647" i="25"/>
  <c r="Q2670" i="25"/>
  <c r="Q2671" i="25"/>
  <c r="Q2689" i="25"/>
  <c r="Q2698" i="25"/>
  <c r="Q2702" i="25"/>
  <c r="Q2718" i="25"/>
  <c r="Q2727" i="25"/>
  <c r="Q2729" i="25"/>
  <c r="Q2730" i="25"/>
  <c r="Q2744" i="25"/>
  <c r="Q2753" i="25"/>
  <c r="Q2754" i="25"/>
  <c r="Q2759" i="25"/>
  <c r="Q2782" i="25"/>
  <c r="Q2784" i="25"/>
  <c r="Q2785" i="25"/>
  <c r="Q2814" i="25"/>
  <c r="Q2839" i="25"/>
  <c r="Q2842" i="25"/>
  <c r="Q2857" i="25"/>
  <c r="Q2866" i="25"/>
  <c r="Q2886" i="25"/>
  <c r="Q2895" i="25"/>
  <c r="Q2896" i="25"/>
  <c r="Q2897" i="25"/>
  <c r="Q2912" i="25"/>
  <c r="Q2921" i="25"/>
  <c r="Q2922" i="25"/>
  <c r="Q2926" i="25"/>
  <c r="Q2950" i="25"/>
  <c r="Q2951" i="25"/>
  <c r="Q2952" i="25"/>
  <c r="Q2969" i="25"/>
  <c r="Q2978" i="25"/>
  <c r="Q2981" i="25"/>
  <c r="Q3006" i="25"/>
  <c r="Q3009" i="25"/>
  <c r="Q3023" i="25"/>
  <c r="Q3031" i="25"/>
  <c r="Q3032" i="25"/>
  <c r="Q3033" i="25"/>
  <c r="Q3046" i="25"/>
  <c r="Q3054" i="25"/>
  <c r="Q3055" i="25"/>
  <c r="Q3056" i="25"/>
  <c r="Q3071" i="25"/>
  <c r="Q3078" i="25"/>
  <c r="Q3079" i="25"/>
  <c r="Q3081" i="25"/>
  <c r="Q3095" i="25"/>
  <c r="Q3102" i="25"/>
  <c r="Q3104" i="25"/>
  <c r="Q3105" i="25"/>
  <c r="Q3118" i="25"/>
  <c r="Q3126" i="25"/>
  <c r="Q3127" i="25"/>
  <c r="Q3128" i="25"/>
  <c r="Q3142" i="25"/>
  <c r="Q3150" i="25"/>
  <c r="Q3151" i="25"/>
  <c r="Q3152" i="25"/>
  <c r="Q3166" i="25"/>
  <c r="Q3175" i="25"/>
  <c r="Q3177" i="25"/>
  <c r="Q3190" i="25"/>
  <c r="Q3198" i="25"/>
  <c r="Q3199" i="25"/>
  <c r="Q3200" i="25"/>
  <c r="Q3214" i="25"/>
  <c r="Q3223" i="25"/>
  <c r="Q3224" i="25"/>
  <c r="Q3238" i="25"/>
  <c r="Q3246" i="25"/>
  <c r="Q3248" i="25"/>
  <c r="Q3262" i="25"/>
  <c r="Q3270" i="25"/>
  <c r="Q3271" i="25"/>
  <c r="Q3272" i="25"/>
  <c r="Q3293" i="25"/>
  <c r="Q3294" i="25"/>
  <c r="Q3296" i="25"/>
  <c r="Q3318" i="25"/>
  <c r="Q3319" i="25"/>
  <c r="Q3334" i="25"/>
  <c r="Q3343" i="25"/>
  <c r="Q3344" i="25"/>
  <c r="Q3366" i="25"/>
  <c r="Q3367" i="25"/>
  <c r="Q3390" i="25"/>
  <c r="Q3391" i="25"/>
  <c r="Q3406" i="25"/>
  <c r="Q3416" i="25"/>
  <c r="Q3438" i="25"/>
  <c r="Q3439" i="25"/>
  <c r="Q3461" i="25"/>
  <c r="Q3462" i="25"/>
  <c r="Q3463" i="25"/>
  <c r="Q3486" i="25"/>
  <c r="Q3510" i="25"/>
  <c r="Q3511" i="25"/>
  <c r="Q3534" i="25"/>
  <c r="Q3535" i="25"/>
  <c r="Q3558" i="25"/>
  <c r="Q3577" i="25"/>
  <c r="Q3578" i="25"/>
  <c r="Q3591" i="25"/>
  <c r="Q3598" i="25"/>
  <c r="Q3599" i="25"/>
  <c r="Q3601" i="25"/>
  <c r="Q3621" i="25"/>
  <c r="Q3633" i="25"/>
  <c r="Q3639" i="25"/>
  <c r="Q3641" i="25"/>
  <c r="Q3642" i="25"/>
  <c r="Q3654" i="25"/>
  <c r="Q3662" i="25"/>
  <c r="Q3663" i="25"/>
  <c r="Q3682" i="25"/>
  <c r="Q3695" i="25"/>
  <c r="Q3702" i="25"/>
  <c r="Q3703" i="25"/>
  <c r="Q3705" i="25"/>
  <c r="V2" i="25"/>
  <c r="P3" i="25"/>
  <c r="P4" i="25"/>
  <c r="P5" i="25"/>
  <c r="P6" i="25"/>
  <c r="P7" i="25"/>
  <c r="P8" i="25"/>
  <c r="P9" i="25"/>
  <c r="P10" i="25"/>
  <c r="Q10" i="25" s="1"/>
  <c r="P11" i="25"/>
  <c r="P12" i="25"/>
  <c r="P13" i="25"/>
  <c r="P14" i="25"/>
  <c r="P15" i="25"/>
  <c r="P16" i="25"/>
  <c r="P17" i="25"/>
  <c r="P18" i="25"/>
  <c r="Q18" i="25" s="1"/>
  <c r="P19" i="25"/>
  <c r="P20" i="25"/>
  <c r="P21" i="25"/>
  <c r="P22" i="25"/>
  <c r="P23" i="25"/>
  <c r="P24" i="25"/>
  <c r="P25" i="25"/>
  <c r="P26" i="25"/>
  <c r="Q26" i="25" s="1"/>
  <c r="P27" i="25"/>
  <c r="P28" i="25"/>
  <c r="P29" i="25"/>
  <c r="P30" i="25"/>
  <c r="P31" i="25"/>
  <c r="P32" i="25"/>
  <c r="P33" i="25"/>
  <c r="P34" i="25"/>
  <c r="Q34" i="25" s="1"/>
  <c r="P35" i="25"/>
  <c r="P36" i="25"/>
  <c r="P37" i="25"/>
  <c r="P38" i="25"/>
  <c r="P39" i="25"/>
  <c r="P40" i="25"/>
  <c r="P41" i="25"/>
  <c r="P42" i="25"/>
  <c r="Q42" i="25" s="1"/>
  <c r="P43" i="25"/>
  <c r="P44" i="25"/>
  <c r="P45" i="25"/>
  <c r="P46" i="25"/>
  <c r="P47" i="25"/>
  <c r="P48" i="25"/>
  <c r="P49" i="25"/>
  <c r="P50" i="25"/>
  <c r="Q50" i="25" s="1"/>
  <c r="P51" i="25"/>
  <c r="P52" i="25"/>
  <c r="P53" i="25"/>
  <c r="P54" i="25"/>
  <c r="P55" i="25"/>
  <c r="P56" i="25"/>
  <c r="P57" i="25"/>
  <c r="P58" i="25"/>
  <c r="Q58" i="25" s="1"/>
  <c r="P59" i="25"/>
  <c r="P60" i="25"/>
  <c r="P61" i="25"/>
  <c r="P62" i="25"/>
  <c r="P63" i="25"/>
  <c r="P64" i="25"/>
  <c r="P65" i="25"/>
  <c r="P66" i="25"/>
  <c r="Q66" i="25" s="1"/>
  <c r="P67" i="25"/>
  <c r="P68" i="25"/>
  <c r="P69" i="25"/>
  <c r="P70" i="25"/>
  <c r="P71" i="25"/>
  <c r="P72" i="25"/>
  <c r="P73" i="25"/>
  <c r="P74" i="25"/>
  <c r="Q74" i="25" s="1"/>
  <c r="P75" i="25"/>
  <c r="P76" i="25"/>
  <c r="P77" i="25"/>
  <c r="P78" i="25"/>
  <c r="P79" i="25"/>
  <c r="P80" i="25"/>
  <c r="P81" i="25"/>
  <c r="P82" i="25"/>
  <c r="Q82" i="25" s="1"/>
  <c r="P83" i="25"/>
  <c r="P84" i="25"/>
  <c r="P85" i="25"/>
  <c r="P86" i="25"/>
  <c r="P87" i="25"/>
  <c r="P88" i="25"/>
  <c r="P89" i="25"/>
  <c r="P90" i="25"/>
  <c r="Q90" i="25" s="1"/>
  <c r="P91" i="25"/>
  <c r="P92" i="25"/>
  <c r="P93" i="25"/>
  <c r="P94" i="25"/>
  <c r="P95" i="25"/>
  <c r="P96" i="25"/>
  <c r="P97" i="25"/>
  <c r="P98" i="25"/>
  <c r="Q98" i="25" s="1"/>
  <c r="P99" i="25"/>
  <c r="P100" i="25"/>
  <c r="P101" i="25"/>
  <c r="P102" i="25"/>
  <c r="P103" i="25"/>
  <c r="Q103" i="25" s="1"/>
  <c r="P104" i="25"/>
  <c r="P105" i="25"/>
  <c r="P106" i="25"/>
  <c r="Q106" i="25" s="1"/>
  <c r="P107" i="25"/>
  <c r="P108" i="25"/>
  <c r="P109" i="25"/>
  <c r="P110" i="25"/>
  <c r="P111" i="25"/>
  <c r="P112" i="25"/>
  <c r="P113" i="25"/>
  <c r="P114" i="25"/>
  <c r="Q114" i="25" s="1"/>
  <c r="P115" i="25"/>
  <c r="Q115" i="25" s="1"/>
  <c r="P116" i="25"/>
  <c r="P117" i="25"/>
  <c r="P118" i="25"/>
  <c r="P119" i="25"/>
  <c r="P120" i="25"/>
  <c r="P121" i="25"/>
  <c r="P122" i="25"/>
  <c r="Q122" i="25" s="1"/>
  <c r="P123" i="25"/>
  <c r="P124" i="25"/>
  <c r="P125" i="25"/>
  <c r="P126" i="25"/>
  <c r="P127" i="25"/>
  <c r="P128" i="25"/>
  <c r="P129" i="25"/>
  <c r="P130" i="25"/>
  <c r="Q130" i="25" s="1"/>
  <c r="P131" i="25"/>
  <c r="P132" i="25"/>
  <c r="P133" i="25"/>
  <c r="P134" i="25"/>
  <c r="P135" i="25"/>
  <c r="P136" i="25"/>
  <c r="P137" i="25"/>
  <c r="P138" i="25"/>
  <c r="Q138" i="25" s="1"/>
  <c r="P139" i="25"/>
  <c r="P140" i="25"/>
  <c r="P141" i="25"/>
  <c r="P142" i="25"/>
  <c r="P143" i="25"/>
  <c r="P144" i="25"/>
  <c r="P145" i="25"/>
  <c r="P146" i="25"/>
  <c r="Q146" i="25" s="1"/>
  <c r="P147" i="25"/>
  <c r="P148" i="25"/>
  <c r="P149" i="25"/>
  <c r="P150" i="25"/>
  <c r="P151" i="25"/>
  <c r="P152" i="25"/>
  <c r="P153" i="25"/>
  <c r="P154" i="25"/>
  <c r="Q154" i="25" s="1"/>
  <c r="P155" i="25"/>
  <c r="P156" i="25"/>
  <c r="P157" i="25"/>
  <c r="P158" i="25"/>
  <c r="P159" i="25"/>
  <c r="P160" i="25"/>
  <c r="P161" i="25"/>
  <c r="P162" i="25"/>
  <c r="Q162" i="25" s="1"/>
  <c r="P163" i="25"/>
  <c r="P164" i="25"/>
  <c r="Q164" i="25" s="1"/>
  <c r="P165" i="25"/>
  <c r="P166" i="25"/>
  <c r="P167" i="25"/>
  <c r="P168" i="25"/>
  <c r="P169" i="25"/>
  <c r="P170" i="25"/>
  <c r="Q170" i="25" s="1"/>
  <c r="P171" i="25"/>
  <c r="P172" i="25"/>
  <c r="P173" i="25"/>
  <c r="P174" i="25"/>
  <c r="P175" i="25"/>
  <c r="P176" i="25"/>
  <c r="P177" i="25"/>
  <c r="P178" i="25"/>
  <c r="Q178" i="25" s="1"/>
  <c r="P179" i="25"/>
  <c r="P180" i="25"/>
  <c r="P181" i="25"/>
  <c r="P182" i="25"/>
  <c r="P183" i="25"/>
  <c r="P184" i="25"/>
  <c r="P185" i="25"/>
  <c r="P186" i="25"/>
  <c r="Q186" i="25" s="1"/>
  <c r="P187" i="25"/>
  <c r="P188" i="25"/>
  <c r="P189" i="25"/>
  <c r="P190" i="25"/>
  <c r="P191" i="25"/>
  <c r="P192" i="25"/>
  <c r="P193" i="25"/>
  <c r="P194" i="25"/>
  <c r="Q194" i="25" s="1"/>
  <c r="P195" i="25"/>
  <c r="P196" i="25"/>
  <c r="P197" i="25"/>
  <c r="P198" i="25"/>
  <c r="P199" i="25"/>
  <c r="P200" i="25"/>
  <c r="P201" i="25"/>
  <c r="P202" i="25"/>
  <c r="Q202" i="25" s="1"/>
  <c r="P203" i="25"/>
  <c r="P204" i="25"/>
  <c r="P205" i="25"/>
  <c r="P206" i="25"/>
  <c r="P207" i="25"/>
  <c r="P208" i="25"/>
  <c r="P209" i="25"/>
  <c r="P210" i="25"/>
  <c r="Q210" i="25" s="1"/>
  <c r="P211" i="25"/>
  <c r="P212" i="25"/>
  <c r="P213" i="25"/>
  <c r="P214" i="25"/>
  <c r="P215" i="25"/>
  <c r="P216" i="25"/>
  <c r="P217" i="25"/>
  <c r="P218" i="25"/>
  <c r="Q218" i="25" s="1"/>
  <c r="P219" i="25"/>
  <c r="P220" i="25"/>
  <c r="P221" i="25"/>
  <c r="P222" i="25"/>
  <c r="P223" i="25"/>
  <c r="P224" i="25"/>
  <c r="P225" i="25"/>
  <c r="P226" i="25"/>
  <c r="Q226" i="25" s="1"/>
  <c r="P227" i="25"/>
  <c r="P228" i="25"/>
  <c r="P229" i="25"/>
  <c r="P230" i="25"/>
  <c r="P231" i="25"/>
  <c r="P232" i="25"/>
  <c r="P233" i="25"/>
  <c r="P234" i="25"/>
  <c r="Q234" i="25" s="1"/>
  <c r="P235" i="25"/>
  <c r="P236" i="25"/>
  <c r="P237" i="25"/>
  <c r="P238" i="25"/>
  <c r="P239" i="25"/>
  <c r="P240" i="25"/>
  <c r="P241" i="25"/>
  <c r="P242" i="25"/>
  <c r="Q242" i="25" s="1"/>
  <c r="P243" i="25"/>
  <c r="P244" i="25"/>
  <c r="P245" i="25"/>
  <c r="P246" i="25"/>
  <c r="P247" i="25"/>
  <c r="P248" i="25"/>
  <c r="P249" i="25"/>
  <c r="P250" i="25"/>
  <c r="Q250" i="25" s="1"/>
  <c r="P251" i="25"/>
  <c r="P252" i="25"/>
  <c r="P253" i="25"/>
  <c r="P254" i="25"/>
  <c r="P255" i="25"/>
  <c r="P256" i="25"/>
  <c r="P257" i="25"/>
  <c r="P258" i="25"/>
  <c r="Q258" i="25" s="1"/>
  <c r="P259" i="25"/>
  <c r="P260" i="25"/>
  <c r="P261" i="25"/>
  <c r="P262" i="25"/>
  <c r="P263" i="25"/>
  <c r="P264" i="25"/>
  <c r="P265" i="25"/>
  <c r="P266" i="25"/>
  <c r="Q266" i="25" s="1"/>
  <c r="P267" i="25"/>
  <c r="P268" i="25"/>
  <c r="P269" i="25"/>
  <c r="P270" i="25"/>
  <c r="P271" i="25"/>
  <c r="P272" i="25"/>
  <c r="P273" i="25"/>
  <c r="P274" i="25"/>
  <c r="Q274" i="25" s="1"/>
  <c r="P275" i="25"/>
  <c r="P276" i="25"/>
  <c r="P277" i="25"/>
  <c r="P278" i="25"/>
  <c r="P279" i="25"/>
  <c r="P280" i="25"/>
  <c r="Q280" i="25" s="1"/>
  <c r="P281" i="25"/>
  <c r="P282" i="25"/>
  <c r="Q282" i="25" s="1"/>
  <c r="P283" i="25"/>
  <c r="P284" i="25"/>
  <c r="P285" i="25"/>
  <c r="P286" i="25"/>
  <c r="P287" i="25"/>
  <c r="P288" i="25"/>
  <c r="P289" i="25"/>
  <c r="P290" i="25"/>
  <c r="Q290" i="25" s="1"/>
  <c r="P291" i="25"/>
  <c r="P292" i="25"/>
  <c r="P293" i="25"/>
  <c r="Q293" i="25" s="1"/>
  <c r="P294" i="25"/>
  <c r="P295" i="25"/>
  <c r="P296" i="25"/>
  <c r="P297" i="25"/>
  <c r="P298" i="25"/>
  <c r="Q298" i="25" s="1"/>
  <c r="P299" i="25"/>
  <c r="P300" i="25"/>
  <c r="P301" i="25"/>
  <c r="P302" i="25"/>
  <c r="P303" i="25"/>
  <c r="P304" i="25"/>
  <c r="P305" i="25"/>
  <c r="P306" i="25"/>
  <c r="Q306" i="25" s="1"/>
  <c r="P307" i="25"/>
  <c r="P308" i="25"/>
  <c r="P309" i="25"/>
  <c r="Q309" i="25" s="1"/>
  <c r="P310" i="25"/>
  <c r="P311" i="25"/>
  <c r="P312" i="25"/>
  <c r="P313" i="25"/>
  <c r="P314" i="25"/>
  <c r="Q314" i="25" s="1"/>
  <c r="P315" i="25"/>
  <c r="P316" i="25"/>
  <c r="P317" i="25"/>
  <c r="Q317" i="25" s="1"/>
  <c r="P318" i="25"/>
  <c r="P319" i="25"/>
  <c r="P320" i="25"/>
  <c r="P321" i="25"/>
  <c r="P322" i="25"/>
  <c r="Q322" i="25" s="1"/>
  <c r="P323" i="25"/>
  <c r="P324" i="25"/>
  <c r="P325" i="25"/>
  <c r="P326" i="25"/>
  <c r="P327" i="25"/>
  <c r="P328" i="25"/>
  <c r="Q328" i="25" s="1"/>
  <c r="P329" i="25"/>
  <c r="P330" i="25"/>
  <c r="Q330" i="25" s="1"/>
  <c r="P331" i="25"/>
  <c r="Q331" i="25" s="1"/>
  <c r="P332" i="25"/>
  <c r="P333" i="25"/>
  <c r="P334" i="25"/>
  <c r="P335" i="25"/>
  <c r="P336" i="25"/>
  <c r="P337" i="25"/>
  <c r="P338" i="25"/>
  <c r="Q338" i="25" s="1"/>
  <c r="P339" i="25"/>
  <c r="P340" i="25"/>
  <c r="P341" i="25"/>
  <c r="Q341" i="25" s="1"/>
  <c r="P342" i="25"/>
  <c r="P343" i="25"/>
  <c r="P344" i="25"/>
  <c r="P345" i="25"/>
  <c r="P346" i="25"/>
  <c r="Q346" i="25" s="1"/>
  <c r="P347" i="25"/>
  <c r="P348" i="25"/>
  <c r="P349" i="25"/>
  <c r="P350" i="25"/>
  <c r="P351" i="25"/>
  <c r="P352" i="25"/>
  <c r="P353" i="25"/>
  <c r="P354" i="25"/>
  <c r="Q354" i="25" s="1"/>
  <c r="P355" i="25"/>
  <c r="P356" i="25"/>
  <c r="Q356" i="25" s="1"/>
  <c r="P357" i="25"/>
  <c r="P358" i="25"/>
  <c r="P359" i="25"/>
  <c r="P360" i="25"/>
  <c r="P361" i="25"/>
  <c r="P362" i="25"/>
  <c r="Q362" i="25" s="1"/>
  <c r="P363" i="25"/>
  <c r="P364" i="25"/>
  <c r="Q364" i="25" s="1"/>
  <c r="P365" i="25"/>
  <c r="Q365" i="25" s="1"/>
  <c r="P366" i="25"/>
  <c r="P367" i="25"/>
  <c r="P368" i="25"/>
  <c r="P369" i="25"/>
  <c r="P370" i="25"/>
  <c r="Q370" i="25" s="1"/>
  <c r="P371" i="25"/>
  <c r="P372" i="25"/>
  <c r="Q372" i="25" s="1"/>
  <c r="P373" i="25"/>
  <c r="P374" i="25"/>
  <c r="P375" i="25"/>
  <c r="P376" i="25"/>
  <c r="P377" i="25"/>
  <c r="P378" i="25"/>
  <c r="Q378" i="25" s="1"/>
  <c r="P379" i="25"/>
  <c r="P380" i="25"/>
  <c r="Q380" i="25" s="1"/>
  <c r="P381" i="25"/>
  <c r="P382" i="25"/>
  <c r="P383" i="25"/>
  <c r="P384" i="25"/>
  <c r="P385" i="25"/>
  <c r="P386" i="25"/>
  <c r="Q386" i="25" s="1"/>
  <c r="P387" i="25"/>
  <c r="P388" i="25"/>
  <c r="Q388" i="25" s="1"/>
  <c r="P389" i="25"/>
  <c r="P390" i="25"/>
  <c r="P391" i="25"/>
  <c r="P392" i="25"/>
  <c r="P393" i="25"/>
  <c r="P394" i="25"/>
  <c r="Q394" i="25" s="1"/>
  <c r="P395" i="25"/>
  <c r="P396" i="25"/>
  <c r="Q396" i="25" s="1"/>
  <c r="P397" i="25"/>
  <c r="P398" i="25"/>
  <c r="P399" i="25"/>
  <c r="P400" i="25"/>
  <c r="P401" i="25"/>
  <c r="P402" i="25"/>
  <c r="Q402" i="25" s="1"/>
  <c r="P403" i="25"/>
  <c r="P404" i="25"/>
  <c r="Q404" i="25" s="1"/>
  <c r="P405" i="25"/>
  <c r="P406" i="25"/>
  <c r="P407" i="25"/>
  <c r="P408" i="25"/>
  <c r="P409" i="25"/>
  <c r="P410" i="25"/>
  <c r="Q410" i="25" s="1"/>
  <c r="P411" i="25"/>
  <c r="P412" i="25"/>
  <c r="Q412" i="25" s="1"/>
  <c r="P413" i="25"/>
  <c r="P414" i="25"/>
  <c r="P415" i="25"/>
  <c r="P416" i="25"/>
  <c r="P417" i="25"/>
  <c r="P418" i="25"/>
  <c r="Q418" i="25" s="1"/>
  <c r="P419" i="25"/>
  <c r="P420" i="25"/>
  <c r="Q420" i="25" s="1"/>
  <c r="P421" i="25"/>
  <c r="P422" i="25"/>
  <c r="P423" i="25"/>
  <c r="P424" i="25"/>
  <c r="P425" i="25"/>
  <c r="P426" i="25"/>
  <c r="Q426" i="25" s="1"/>
  <c r="P427" i="25"/>
  <c r="P428" i="25"/>
  <c r="Q428" i="25" s="1"/>
  <c r="P429" i="25"/>
  <c r="P430" i="25"/>
  <c r="P431" i="25"/>
  <c r="P432" i="25"/>
  <c r="P433" i="25"/>
  <c r="P434" i="25"/>
  <c r="Q434" i="25" s="1"/>
  <c r="P435" i="25"/>
  <c r="P436" i="25"/>
  <c r="P437" i="25"/>
  <c r="P438" i="25"/>
  <c r="P439" i="25"/>
  <c r="P440" i="25"/>
  <c r="P441" i="25"/>
  <c r="P442" i="25"/>
  <c r="Q442" i="25" s="1"/>
  <c r="P443" i="25"/>
  <c r="P444" i="25"/>
  <c r="Q444" i="25" s="1"/>
  <c r="P445" i="25"/>
  <c r="P446" i="25"/>
  <c r="P447" i="25"/>
  <c r="P448" i="25"/>
  <c r="P449" i="25"/>
  <c r="P450" i="25"/>
  <c r="Q450" i="25" s="1"/>
  <c r="P451" i="25"/>
  <c r="P452" i="25"/>
  <c r="Q452" i="25" s="1"/>
  <c r="P453" i="25"/>
  <c r="Q453" i="25" s="1"/>
  <c r="P454" i="25"/>
  <c r="P455" i="25"/>
  <c r="P456" i="25"/>
  <c r="P457" i="25"/>
  <c r="P458" i="25"/>
  <c r="Q458" i="25" s="1"/>
  <c r="P459" i="25"/>
  <c r="P460" i="25"/>
  <c r="Q460" i="25" s="1"/>
  <c r="P461" i="25"/>
  <c r="P462" i="25"/>
  <c r="P463" i="25"/>
  <c r="P464" i="25"/>
  <c r="P465" i="25"/>
  <c r="P466" i="25"/>
  <c r="Q466" i="25" s="1"/>
  <c r="P467" i="25"/>
  <c r="P468" i="25"/>
  <c r="Q468" i="25" s="1"/>
  <c r="P469" i="25"/>
  <c r="Q469" i="25" s="1"/>
  <c r="P470" i="25"/>
  <c r="P471" i="25"/>
  <c r="P472" i="25"/>
  <c r="P473" i="25"/>
  <c r="P474" i="25"/>
  <c r="Q474" i="25" s="1"/>
  <c r="P475" i="25"/>
  <c r="P476" i="25"/>
  <c r="Q476" i="25" s="1"/>
  <c r="P477" i="25"/>
  <c r="Q477" i="25" s="1"/>
  <c r="P478" i="25"/>
  <c r="P479" i="25"/>
  <c r="P480" i="25"/>
  <c r="P481" i="25"/>
  <c r="P482" i="25"/>
  <c r="Q482" i="25" s="1"/>
  <c r="P483" i="25"/>
  <c r="P484" i="25"/>
  <c r="Q484" i="25" s="1"/>
  <c r="P485" i="25"/>
  <c r="Q485" i="25" s="1"/>
  <c r="P486" i="25"/>
  <c r="P487" i="25"/>
  <c r="P488" i="25"/>
  <c r="P489" i="25"/>
  <c r="P490" i="25"/>
  <c r="Q490" i="25" s="1"/>
  <c r="P491" i="25"/>
  <c r="P492" i="25"/>
  <c r="Q492" i="25" s="1"/>
  <c r="P493" i="25"/>
  <c r="Q493" i="25" s="1"/>
  <c r="P494" i="25"/>
  <c r="P495" i="25"/>
  <c r="P496" i="25"/>
  <c r="Q496" i="25" s="1"/>
  <c r="P497" i="25"/>
  <c r="P498" i="25"/>
  <c r="Q498" i="25" s="1"/>
  <c r="P499" i="25"/>
  <c r="P500" i="25"/>
  <c r="Q500" i="25" s="1"/>
  <c r="P501" i="25"/>
  <c r="Q501" i="25" s="1"/>
  <c r="P502" i="25"/>
  <c r="P503" i="25"/>
  <c r="P504" i="25"/>
  <c r="P505" i="25"/>
  <c r="P506" i="25"/>
  <c r="Q506" i="25" s="1"/>
  <c r="P507" i="25"/>
  <c r="P508" i="25"/>
  <c r="Q508" i="25" s="1"/>
  <c r="P509" i="25"/>
  <c r="Q509" i="25" s="1"/>
  <c r="P510" i="25"/>
  <c r="P511" i="25"/>
  <c r="P512" i="25"/>
  <c r="P513" i="25"/>
  <c r="P514" i="25"/>
  <c r="Q514" i="25" s="1"/>
  <c r="P515" i="25"/>
  <c r="P516" i="25"/>
  <c r="Q516" i="25" s="1"/>
  <c r="P517" i="25"/>
  <c r="Q517" i="25" s="1"/>
  <c r="P518" i="25"/>
  <c r="P519" i="25"/>
  <c r="P520" i="25"/>
  <c r="P521" i="25"/>
  <c r="P522" i="25"/>
  <c r="Q522" i="25" s="1"/>
  <c r="P523" i="25"/>
  <c r="P524" i="25"/>
  <c r="Q524" i="25" s="1"/>
  <c r="P525" i="25"/>
  <c r="Q525" i="25" s="1"/>
  <c r="P526" i="25"/>
  <c r="P527" i="25"/>
  <c r="P528" i="25"/>
  <c r="P529" i="25"/>
  <c r="P530" i="25"/>
  <c r="Q530" i="25" s="1"/>
  <c r="P531" i="25"/>
  <c r="P532" i="25"/>
  <c r="Q532" i="25" s="1"/>
  <c r="P533" i="25"/>
  <c r="Q533" i="25" s="1"/>
  <c r="P534" i="25"/>
  <c r="P535" i="25"/>
  <c r="P536" i="25"/>
  <c r="P537" i="25"/>
  <c r="P538" i="25"/>
  <c r="Q538" i="25" s="1"/>
  <c r="P539" i="25"/>
  <c r="P540" i="25"/>
  <c r="Q540" i="25" s="1"/>
  <c r="P541" i="25"/>
  <c r="Q541" i="25" s="1"/>
  <c r="P542" i="25"/>
  <c r="P543" i="25"/>
  <c r="P544" i="25"/>
  <c r="Q544" i="25" s="1"/>
  <c r="P545" i="25"/>
  <c r="P546" i="25"/>
  <c r="Q546" i="25" s="1"/>
  <c r="P547" i="25"/>
  <c r="P548" i="25"/>
  <c r="Q548" i="25" s="1"/>
  <c r="P549" i="25"/>
  <c r="Q549" i="25" s="1"/>
  <c r="P550" i="25"/>
  <c r="P551" i="25"/>
  <c r="P552" i="25"/>
  <c r="P553" i="25"/>
  <c r="P554" i="25"/>
  <c r="Q554" i="25" s="1"/>
  <c r="P555" i="25"/>
  <c r="P556" i="25"/>
  <c r="Q556" i="25" s="1"/>
  <c r="P557" i="25"/>
  <c r="Q557" i="25" s="1"/>
  <c r="P558" i="25"/>
  <c r="P559" i="25"/>
  <c r="P560" i="25"/>
  <c r="P561" i="25"/>
  <c r="P562" i="25"/>
  <c r="Q562" i="25" s="1"/>
  <c r="P563" i="25"/>
  <c r="P564" i="25"/>
  <c r="Q564" i="25" s="1"/>
  <c r="P565" i="25"/>
  <c r="Q565" i="25" s="1"/>
  <c r="P566" i="25"/>
  <c r="P567" i="25"/>
  <c r="P568" i="25"/>
  <c r="P569" i="25"/>
  <c r="P570" i="25"/>
  <c r="Q570" i="25" s="1"/>
  <c r="P571" i="25"/>
  <c r="P572" i="25"/>
  <c r="Q572" i="25" s="1"/>
  <c r="P573" i="25"/>
  <c r="Q573" i="25" s="1"/>
  <c r="P574" i="25"/>
  <c r="P575" i="25"/>
  <c r="P576" i="25"/>
  <c r="P577" i="25"/>
  <c r="P578" i="25"/>
  <c r="Q578" i="25" s="1"/>
  <c r="P579" i="25"/>
  <c r="P580" i="25"/>
  <c r="Q580" i="25" s="1"/>
  <c r="P581" i="25"/>
  <c r="Q581" i="25" s="1"/>
  <c r="P582" i="25"/>
  <c r="P583" i="25"/>
  <c r="P584" i="25"/>
  <c r="P585" i="25"/>
  <c r="P586" i="25"/>
  <c r="Q586" i="25" s="1"/>
  <c r="P587" i="25"/>
  <c r="P588" i="25"/>
  <c r="Q588" i="25" s="1"/>
  <c r="P589" i="25"/>
  <c r="Q589" i="25" s="1"/>
  <c r="P590" i="25"/>
  <c r="P591" i="25"/>
  <c r="P592" i="25"/>
  <c r="P593" i="25"/>
  <c r="P594" i="25"/>
  <c r="Q594" i="25" s="1"/>
  <c r="P595" i="25"/>
  <c r="Q595" i="25" s="1"/>
  <c r="P596" i="25"/>
  <c r="Q596" i="25" s="1"/>
  <c r="P597" i="25"/>
  <c r="Q597" i="25" s="1"/>
  <c r="P598" i="25"/>
  <c r="P599" i="25"/>
  <c r="P600" i="25"/>
  <c r="P601" i="25"/>
  <c r="P602" i="25"/>
  <c r="Q602" i="25" s="1"/>
  <c r="P603" i="25"/>
  <c r="Q603" i="25" s="1"/>
  <c r="P604" i="25"/>
  <c r="Q604" i="25" s="1"/>
  <c r="P605" i="25"/>
  <c r="Q605" i="25" s="1"/>
  <c r="P606" i="25"/>
  <c r="P607" i="25"/>
  <c r="P608" i="25"/>
  <c r="P609" i="25"/>
  <c r="P610" i="25"/>
  <c r="Q610" i="25" s="1"/>
  <c r="P611" i="25"/>
  <c r="P612" i="25"/>
  <c r="Q612" i="25" s="1"/>
  <c r="P613" i="25"/>
  <c r="Q613" i="25" s="1"/>
  <c r="P614" i="25"/>
  <c r="P615" i="25"/>
  <c r="P616" i="25"/>
  <c r="P617" i="25"/>
  <c r="P618" i="25"/>
  <c r="Q618" i="25" s="1"/>
  <c r="P619" i="25"/>
  <c r="P620" i="25"/>
  <c r="Q620" i="25" s="1"/>
  <c r="P621" i="25"/>
  <c r="Q621" i="25" s="1"/>
  <c r="P622" i="25"/>
  <c r="P623" i="25"/>
  <c r="P624" i="25"/>
  <c r="P625" i="25"/>
  <c r="P626" i="25"/>
  <c r="Q626" i="25" s="1"/>
  <c r="P627" i="25"/>
  <c r="P628" i="25"/>
  <c r="Q628" i="25" s="1"/>
  <c r="P629" i="25"/>
  <c r="Q629" i="25" s="1"/>
  <c r="P630" i="25"/>
  <c r="P631" i="25"/>
  <c r="P632" i="25"/>
  <c r="P633" i="25"/>
  <c r="P634" i="25"/>
  <c r="Q634" i="25" s="1"/>
  <c r="P635" i="25"/>
  <c r="P636" i="25"/>
  <c r="Q636" i="25" s="1"/>
  <c r="P637" i="25"/>
  <c r="Q637" i="25" s="1"/>
  <c r="P638" i="25"/>
  <c r="P639" i="25"/>
  <c r="P640" i="25"/>
  <c r="P641" i="25"/>
  <c r="P642" i="25"/>
  <c r="Q642" i="25" s="1"/>
  <c r="P643" i="25"/>
  <c r="P644" i="25"/>
  <c r="Q644" i="25" s="1"/>
  <c r="P645" i="25"/>
  <c r="Q645" i="25" s="1"/>
  <c r="P646" i="25"/>
  <c r="P647" i="25"/>
  <c r="P648" i="25"/>
  <c r="P649" i="25"/>
  <c r="P650" i="25"/>
  <c r="Q650" i="25" s="1"/>
  <c r="P651" i="25"/>
  <c r="P652" i="25"/>
  <c r="Q652" i="25" s="1"/>
  <c r="P653" i="25"/>
  <c r="Q653" i="25" s="1"/>
  <c r="P654" i="25"/>
  <c r="Q654" i="25" s="1"/>
  <c r="P655" i="25"/>
  <c r="P656" i="25"/>
  <c r="P657" i="25"/>
  <c r="P658" i="25"/>
  <c r="Q658" i="25" s="1"/>
  <c r="P659" i="25"/>
  <c r="P660" i="25"/>
  <c r="Q660" i="25" s="1"/>
  <c r="P661" i="25"/>
  <c r="Q661" i="25" s="1"/>
  <c r="P662" i="25"/>
  <c r="P663" i="25"/>
  <c r="P664" i="25"/>
  <c r="P665" i="25"/>
  <c r="P666" i="25"/>
  <c r="Q666" i="25" s="1"/>
  <c r="P667" i="25"/>
  <c r="P668" i="25"/>
  <c r="Q668" i="25" s="1"/>
  <c r="P669" i="25"/>
  <c r="Q669" i="25" s="1"/>
  <c r="P670" i="25"/>
  <c r="P671" i="25"/>
  <c r="P672" i="25"/>
  <c r="P673" i="25"/>
  <c r="P674" i="25"/>
  <c r="Q674" i="25" s="1"/>
  <c r="P675" i="25"/>
  <c r="P676" i="25"/>
  <c r="Q676" i="25" s="1"/>
  <c r="P677" i="25"/>
  <c r="Q677" i="25" s="1"/>
  <c r="P678" i="25"/>
  <c r="P679" i="25"/>
  <c r="P680" i="25"/>
  <c r="P681" i="25"/>
  <c r="P682" i="25"/>
  <c r="Q682" i="25" s="1"/>
  <c r="P683" i="25"/>
  <c r="P684" i="25"/>
  <c r="Q684" i="25" s="1"/>
  <c r="P685" i="25"/>
  <c r="Q685" i="25" s="1"/>
  <c r="P686" i="25"/>
  <c r="P687" i="25"/>
  <c r="P688" i="25"/>
  <c r="P689" i="25"/>
  <c r="P690" i="25"/>
  <c r="Q690" i="25" s="1"/>
  <c r="P691" i="25"/>
  <c r="P692" i="25"/>
  <c r="Q692" i="25" s="1"/>
  <c r="P693" i="25"/>
  <c r="Q693" i="25" s="1"/>
  <c r="P694" i="25"/>
  <c r="P695" i="25"/>
  <c r="P696" i="25"/>
  <c r="P697" i="25"/>
  <c r="P698" i="25"/>
  <c r="Q698" i="25" s="1"/>
  <c r="P699" i="25"/>
  <c r="P700" i="25"/>
  <c r="Q700" i="25" s="1"/>
  <c r="P701" i="25"/>
  <c r="Q701" i="25" s="1"/>
  <c r="P702" i="25"/>
  <c r="P703" i="25"/>
  <c r="P704" i="25"/>
  <c r="P705" i="25"/>
  <c r="P706" i="25"/>
  <c r="Q706" i="25" s="1"/>
  <c r="P707" i="25"/>
  <c r="Q707" i="25" s="1"/>
  <c r="P708" i="25"/>
  <c r="Q708" i="25" s="1"/>
  <c r="P709" i="25"/>
  <c r="Q709" i="25" s="1"/>
  <c r="P710" i="25"/>
  <c r="P711" i="25"/>
  <c r="P712" i="25"/>
  <c r="P713" i="25"/>
  <c r="P714" i="25"/>
  <c r="Q714" i="25" s="1"/>
  <c r="P715" i="25"/>
  <c r="P716" i="25"/>
  <c r="Q716" i="25" s="1"/>
  <c r="P717" i="25"/>
  <c r="Q717" i="25" s="1"/>
  <c r="P718" i="25"/>
  <c r="P719" i="25"/>
  <c r="P720" i="25"/>
  <c r="P721" i="25"/>
  <c r="P722" i="25"/>
  <c r="Q722" i="25" s="1"/>
  <c r="P723" i="25"/>
  <c r="P724" i="25"/>
  <c r="Q724" i="25" s="1"/>
  <c r="P725" i="25"/>
  <c r="Q725" i="25" s="1"/>
  <c r="P726" i="25"/>
  <c r="P727" i="25"/>
  <c r="P728" i="25"/>
  <c r="P729" i="25"/>
  <c r="P730" i="25"/>
  <c r="Q730" i="25" s="1"/>
  <c r="P731" i="25"/>
  <c r="P732" i="25"/>
  <c r="Q732" i="25" s="1"/>
  <c r="P733" i="25"/>
  <c r="Q733" i="25" s="1"/>
  <c r="P734" i="25"/>
  <c r="P735" i="25"/>
  <c r="P736" i="25"/>
  <c r="P737" i="25"/>
  <c r="P738" i="25"/>
  <c r="Q738" i="25" s="1"/>
  <c r="P739" i="25"/>
  <c r="P740" i="25"/>
  <c r="Q740" i="25" s="1"/>
  <c r="P741" i="25"/>
  <c r="Q741" i="25" s="1"/>
  <c r="P742" i="25"/>
  <c r="P743" i="25"/>
  <c r="P744" i="25"/>
  <c r="P745" i="25"/>
  <c r="P746" i="25"/>
  <c r="Q746" i="25" s="1"/>
  <c r="P747" i="25"/>
  <c r="P748" i="25"/>
  <c r="Q748" i="25" s="1"/>
  <c r="P749" i="25"/>
  <c r="Q749" i="25" s="1"/>
  <c r="P750" i="25"/>
  <c r="Q750" i="25" s="1"/>
  <c r="P751" i="25"/>
  <c r="P752" i="25"/>
  <c r="P753" i="25"/>
  <c r="P754" i="25"/>
  <c r="Q754" i="25" s="1"/>
  <c r="P755" i="25"/>
  <c r="P756" i="25"/>
  <c r="Q756" i="25" s="1"/>
  <c r="P757" i="25"/>
  <c r="Q757" i="25" s="1"/>
  <c r="P758" i="25"/>
  <c r="P759" i="25"/>
  <c r="P760" i="25"/>
  <c r="P761" i="25"/>
  <c r="P762" i="25"/>
  <c r="Q762" i="25" s="1"/>
  <c r="P763" i="25"/>
  <c r="P764" i="25"/>
  <c r="Q764" i="25" s="1"/>
  <c r="P765" i="25"/>
  <c r="Q765" i="25" s="1"/>
  <c r="P766" i="25"/>
  <c r="P767" i="25"/>
  <c r="P768" i="25"/>
  <c r="P769" i="25"/>
  <c r="P770" i="25"/>
  <c r="Q770" i="25" s="1"/>
  <c r="P771" i="25"/>
  <c r="P772" i="25"/>
  <c r="Q772" i="25" s="1"/>
  <c r="P773" i="25"/>
  <c r="Q773" i="25" s="1"/>
  <c r="P774" i="25"/>
  <c r="P775" i="25"/>
  <c r="P776" i="25"/>
  <c r="P777" i="25"/>
  <c r="P778" i="25"/>
  <c r="Q778" i="25" s="1"/>
  <c r="P779" i="25"/>
  <c r="P780" i="25"/>
  <c r="Q780" i="25" s="1"/>
  <c r="P781" i="25"/>
  <c r="Q781" i="25" s="1"/>
  <c r="P782" i="25"/>
  <c r="P783" i="25"/>
  <c r="P784" i="25"/>
  <c r="P785" i="25"/>
  <c r="P786" i="25"/>
  <c r="Q786" i="25" s="1"/>
  <c r="P787" i="25"/>
  <c r="P788" i="25"/>
  <c r="Q788" i="25" s="1"/>
  <c r="P789" i="25"/>
  <c r="Q789" i="25" s="1"/>
  <c r="P790" i="25"/>
  <c r="P791" i="25"/>
  <c r="P792" i="25"/>
  <c r="P793" i="25"/>
  <c r="P794" i="25"/>
  <c r="Q794" i="25" s="1"/>
  <c r="P795" i="25"/>
  <c r="P796" i="25"/>
  <c r="Q796" i="25" s="1"/>
  <c r="P797" i="25"/>
  <c r="Q797" i="25" s="1"/>
  <c r="P798" i="25"/>
  <c r="P799" i="25"/>
  <c r="P800" i="25"/>
  <c r="P801" i="25"/>
  <c r="P802" i="25"/>
  <c r="Q802" i="25" s="1"/>
  <c r="P803" i="25"/>
  <c r="P804" i="25"/>
  <c r="Q804" i="25" s="1"/>
  <c r="P805" i="25"/>
  <c r="Q805" i="25" s="1"/>
  <c r="P806" i="25"/>
  <c r="P807" i="25"/>
  <c r="P808" i="25"/>
  <c r="P809" i="25"/>
  <c r="P810" i="25"/>
  <c r="Q810" i="25" s="1"/>
  <c r="P811" i="25"/>
  <c r="P812" i="25"/>
  <c r="Q812" i="25" s="1"/>
  <c r="P813" i="25"/>
  <c r="Q813" i="25" s="1"/>
  <c r="P814" i="25"/>
  <c r="P815" i="25"/>
  <c r="P816" i="25"/>
  <c r="P817" i="25"/>
  <c r="P818" i="25"/>
  <c r="Q818" i="25" s="1"/>
  <c r="P819" i="25"/>
  <c r="P820" i="25"/>
  <c r="Q820" i="25" s="1"/>
  <c r="P821" i="25"/>
  <c r="Q821" i="25" s="1"/>
  <c r="P822" i="25"/>
  <c r="P823" i="25"/>
  <c r="P824" i="25"/>
  <c r="P825" i="25"/>
  <c r="P826" i="25"/>
  <c r="Q826" i="25" s="1"/>
  <c r="P827" i="25"/>
  <c r="P828" i="25"/>
  <c r="Q828" i="25" s="1"/>
  <c r="P829" i="25"/>
  <c r="Q829" i="25" s="1"/>
  <c r="P830" i="25"/>
  <c r="P831" i="25"/>
  <c r="P832" i="25"/>
  <c r="P833" i="25"/>
  <c r="P834" i="25"/>
  <c r="Q834" i="25" s="1"/>
  <c r="P835" i="25"/>
  <c r="P836" i="25"/>
  <c r="Q836" i="25" s="1"/>
  <c r="P837" i="25"/>
  <c r="Q837" i="25" s="1"/>
  <c r="P838" i="25"/>
  <c r="P839" i="25"/>
  <c r="P840" i="25"/>
  <c r="P841" i="25"/>
  <c r="P842" i="25"/>
  <c r="Q842" i="25" s="1"/>
  <c r="P843" i="25"/>
  <c r="P844" i="25"/>
  <c r="Q844" i="25" s="1"/>
  <c r="P845" i="25"/>
  <c r="Q845" i="25" s="1"/>
  <c r="P846" i="25"/>
  <c r="P847" i="25"/>
  <c r="P848" i="25"/>
  <c r="P849" i="25"/>
  <c r="P850" i="25"/>
  <c r="Q850" i="25" s="1"/>
  <c r="P851" i="25"/>
  <c r="P852" i="25"/>
  <c r="Q852" i="25" s="1"/>
  <c r="P853" i="25"/>
  <c r="Q853" i="25" s="1"/>
  <c r="P854" i="25"/>
  <c r="P855" i="25"/>
  <c r="P856" i="25"/>
  <c r="P857" i="25"/>
  <c r="P858" i="25"/>
  <c r="Q858" i="25" s="1"/>
  <c r="P859" i="25"/>
  <c r="Q859" i="25" s="1"/>
  <c r="P860" i="25"/>
  <c r="Q860" i="25" s="1"/>
  <c r="P861" i="25"/>
  <c r="Q861" i="25" s="1"/>
  <c r="P862" i="25"/>
  <c r="P863" i="25"/>
  <c r="Q863" i="25" s="1"/>
  <c r="P864" i="25"/>
  <c r="P865" i="25"/>
  <c r="P866" i="25"/>
  <c r="Q866" i="25" s="1"/>
  <c r="P867" i="25"/>
  <c r="P868" i="25"/>
  <c r="Q868" i="25" s="1"/>
  <c r="P869" i="25"/>
  <c r="Q869" i="25" s="1"/>
  <c r="P870" i="25"/>
  <c r="P871" i="25"/>
  <c r="P872" i="25"/>
  <c r="P873" i="25"/>
  <c r="P874" i="25"/>
  <c r="Q874" i="25" s="1"/>
  <c r="P875" i="25"/>
  <c r="P876" i="25"/>
  <c r="Q876" i="25" s="1"/>
  <c r="P877" i="25"/>
  <c r="Q877" i="25" s="1"/>
  <c r="P878" i="25"/>
  <c r="P879" i="25"/>
  <c r="P880" i="25"/>
  <c r="P881" i="25"/>
  <c r="P882" i="25"/>
  <c r="Q882" i="25" s="1"/>
  <c r="P883" i="25"/>
  <c r="P884" i="25"/>
  <c r="Q884" i="25" s="1"/>
  <c r="P885" i="25"/>
  <c r="Q885" i="25" s="1"/>
  <c r="P886" i="25"/>
  <c r="P887" i="25"/>
  <c r="P888" i="25"/>
  <c r="P889" i="25"/>
  <c r="P890" i="25"/>
  <c r="Q890" i="25" s="1"/>
  <c r="P891" i="25"/>
  <c r="P892" i="25"/>
  <c r="Q892" i="25" s="1"/>
  <c r="P893" i="25"/>
  <c r="Q893" i="25" s="1"/>
  <c r="P894" i="25"/>
  <c r="P895" i="25"/>
  <c r="P896" i="25"/>
  <c r="P897" i="25"/>
  <c r="P898" i="25"/>
  <c r="Q898" i="25" s="1"/>
  <c r="P899" i="25"/>
  <c r="P900" i="25"/>
  <c r="Q900" i="25" s="1"/>
  <c r="P901" i="25"/>
  <c r="Q901" i="25" s="1"/>
  <c r="P902" i="25"/>
  <c r="P903" i="25"/>
  <c r="P904" i="25"/>
  <c r="P905" i="25"/>
  <c r="P906" i="25"/>
  <c r="Q906" i="25" s="1"/>
  <c r="P907" i="25"/>
  <c r="P908" i="25"/>
  <c r="Q908" i="25" s="1"/>
  <c r="P909" i="25"/>
  <c r="Q909" i="25" s="1"/>
  <c r="P910" i="25"/>
  <c r="P911" i="25"/>
  <c r="P912" i="25"/>
  <c r="P913" i="25"/>
  <c r="P914" i="25"/>
  <c r="Q914" i="25" s="1"/>
  <c r="P915" i="25"/>
  <c r="P916" i="25"/>
  <c r="Q916" i="25" s="1"/>
  <c r="P917" i="25"/>
  <c r="Q917" i="25" s="1"/>
  <c r="P918" i="25"/>
  <c r="P919" i="25"/>
  <c r="P920" i="25"/>
  <c r="P921" i="25"/>
  <c r="P922" i="25"/>
  <c r="Q922" i="25" s="1"/>
  <c r="P923" i="25"/>
  <c r="P924" i="25"/>
  <c r="Q924" i="25" s="1"/>
  <c r="P925" i="25"/>
  <c r="Q925" i="25" s="1"/>
  <c r="P926" i="25"/>
  <c r="P927" i="25"/>
  <c r="P928" i="25"/>
  <c r="P929" i="25"/>
  <c r="P930" i="25"/>
  <c r="Q930" i="25" s="1"/>
  <c r="P931" i="25"/>
  <c r="P932" i="25"/>
  <c r="Q932" i="25" s="1"/>
  <c r="P933" i="25"/>
  <c r="Q933" i="25" s="1"/>
  <c r="P934" i="25"/>
  <c r="P935" i="25"/>
  <c r="P936" i="25"/>
  <c r="P937" i="25"/>
  <c r="P938" i="25"/>
  <c r="Q938" i="25" s="1"/>
  <c r="P939" i="25"/>
  <c r="P940" i="25"/>
  <c r="Q940" i="25" s="1"/>
  <c r="P941" i="25"/>
  <c r="Q941" i="25" s="1"/>
  <c r="P942" i="25"/>
  <c r="P943" i="25"/>
  <c r="P944" i="25"/>
  <c r="P945" i="25"/>
  <c r="P946" i="25"/>
  <c r="Q946" i="25" s="1"/>
  <c r="P947" i="25"/>
  <c r="P948" i="25"/>
  <c r="Q948" i="25" s="1"/>
  <c r="P949" i="25"/>
  <c r="Q949" i="25" s="1"/>
  <c r="P950" i="25"/>
  <c r="P951" i="25"/>
  <c r="P952" i="25"/>
  <c r="P953" i="25"/>
  <c r="P954" i="25"/>
  <c r="Q954" i="25" s="1"/>
  <c r="P955" i="25"/>
  <c r="P956" i="25"/>
  <c r="Q956" i="25" s="1"/>
  <c r="P957" i="25"/>
  <c r="Q957" i="25" s="1"/>
  <c r="P958" i="25"/>
  <c r="P959" i="25"/>
  <c r="P960" i="25"/>
  <c r="P961" i="25"/>
  <c r="Q961" i="25" s="1"/>
  <c r="P962" i="25"/>
  <c r="Q962" i="25" s="1"/>
  <c r="P963" i="25"/>
  <c r="P964" i="25"/>
  <c r="Q964" i="25" s="1"/>
  <c r="P965" i="25"/>
  <c r="Q965" i="25" s="1"/>
  <c r="P966" i="25"/>
  <c r="P967" i="25"/>
  <c r="P968" i="25"/>
  <c r="P969" i="25"/>
  <c r="P970" i="25"/>
  <c r="Q970" i="25" s="1"/>
  <c r="P971" i="25"/>
  <c r="P972" i="25"/>
  <c r="Q972" i="25" s="1"/>
  <c r="P973" i="25"/>
  <c r="Q973" i="25" s="1"/>
  <c r="P974" i="25"/>
  <c r="P975" i="25"/>
  <c r="P976" i="25"/>
  <c r="P977" i="25"/>
  <c r="P978" i="25"/>
  <c r="Q978" i="25" s="1"/>
  <c r="P979" i="25"/>
  <c r="P980" i="25"/>
  <c r="Q980" i="25" s="1"/>
  <c r="P981" i="25"/>
  <c r="Q981" i="25" s="1"/>
  <c r="P982" i="25"/>
  <c r="P983" i="25"/>
  <c r="P984" i="25"/>
  <c r="P985" i="25"/>
  <c r="P986" i="25"/>
  <c r="Q986" i="25" s="1"/>
  <c r="P987" i="25"/>
  <c r="Q987" i="25" s="1"/>
  <c r="P988" i="25"/>
  <c r="Q988" i="25" s="1"/>
  <c r="P989" i="25"/>
  <c r="Q989" i="25" s="1"/>
  <c r="P990" i="25"/>
  <c r="Q990" i="25" s="1"/>
  <c r="P991" i="25"/>
  <c r="P992" i="25"/>
  <c r="P993" i="25"/>
  <c r="P994" i="25"/>
  <c r="Q994" i="25" s="1"/>
  <c r="P995" i="25"/>
  <c r="P996" i="25"/>
  <c r="Q996" i="25" s="1"/>
  <c r="P997" i="25"/>
  <c r="Q997" i="25" s="1"/>
  <c r="P998" i="25"/>
  <c r="P999" i="25"/>
  <c r="P1000" i="25"/>
  <c r="P1001" i="25"/>
  <c r="P1002" i="25"/>
  <c r="Q1002" i="25" s="1"/>
  <c r="P1003" i="25"/>
  <c r="P1004" i="25"/>
  <c r="Q1004" i="25" s="1"/>
  <c r="P1005" i="25"/>
  <c r="Q1005" i="25" s="1"/>
  <c r="P1006" i="25"/>
  <c r="Q1006" i="25" s="1"/>
  <c r="P1007" i="25"/>
  <c r="P1008" i="25"/>
  <c r="P1009" i="25"/>
  <c r="P1010" i="25"/>
  <c r="Q1010" i="25" s="1"/>
  <c r="P1011" i="25"/>
  <c r="P1012" i="25"/>
  <c r="Q1012" i="25" s="1"/>
  <c r="P1013" i="25"/>
  <c r="Q1013" i="25" s="1"/>
  <c r="P1014" i="25"/>
  <c r="P1015" i="25"/>
  <c r="Q1015" i="25" s="1"/>
  <c r="P1016" i="25"/>
  <c r="P1017" i="25"/>
  <c r="P1018" i="25"/>
  <c r="Q1018" i="25" s="1"/>
  <c r="P1019" i="25"/>
  <c r="P1020" i="25"/>
  <c r="Q1020" i="25" s="1"/>
  <c r="P1021" i="25"/>
  <c r="Q1021" i="25" s="1"/>
  <c r="P1022" i="25"/>
  <c r="P1023" i="25"/>
  <c r="P1024" i="25"/>
  <c r="P1025" i="25"/>
  <c r="P1026" i="25"/>
  <c r="Q1026" i="25" s="1"/>
  <c r="P1027" i="25"/>
  <c r="P1028" i="25"/>
  <c r="Q1028" i="25" s="1"/>
  <c r="P1029" i="25"/>
  <c r="Q1029" i="25" s="1"/>
  <c r="P1030" i="25"/>
  <c r="P1031" i="25"/>
  <c r="P1032" i="25"/>
  <c r="P1033" i="25"/>
  <c r="P1034" i="25"/>
  <c r="Q1034" i="25" s="1"/>
  <c r="P1035" i="25"/>
  <c r="P1036" i="25"/>
  <c r="Q1036" i="25" s="1"/>
  <c r="P1037" i="25"/>
  <c r="Q1037" i="25" s="1"/>
  <c r="P1038" i="25"/>
  <c r="P1039" i="25"/>
  <c r="P1040" i="25"/>
  <c r="P1041" i="25"/>
  <c r="P1042" i="25"/>
  <c r="Q1042" i="25" s="1"/>
  <c r="P1043" i="25"/>
  <c r="P1044" i="25"/>
  <c r="Q1044" i="25" s="1"/>
  <c r="P1045" i="25"/>
  <c r="Q1045" i="25" s="1"/>
  <c r="P1046" i="25"/>
  <c r="P1047" i="25"/>
  <c r="P1048" i="25"/>
  <c r="P1049" i="25"/>
  <c r="P1050" i="25"/>
  <c r="Q1050" i="25" s="1"/>
  <c r="P1051" i="25"/>
  <c r="P1052" i="25"/>
  <c r="Q1052" i="25" s="1"/>
  <c r="P1053" i="25"/>
  <c r="Q1053" i="25" s="1"/>
  <c r="P1054" i="25"/>
  <c r="P1055" i="25"/>
  <c r="P1056" i="25"/>
  <c r="P1057" i="25"/>
  <c r="P1058" i="25"/>
  <c r="Q1058" i="25" s="1"/>
  <c r="P1059" i="25"/>
  <c r="P1060" i="25"/>
  <c r="Q1060" i="25" s="1"/>
  <c r="P1061" i="25"/>
  <c r="Q1061" i="25" s="1"/>
  <c r="P1062" i="25"/>
  <c r="P1063" i="25"/>
  <c r="P1064" i="25"/>
  <c r="P1065" i="25"/>
  <c r="P1066" i="25"/>
  <c r="Q1066" i="25" s="1"/>
  <c r="P1067" i="25"/>
  <c r="P1068" i="25"/>
  <c r="Q1068" i="25" s="1"/>
  <c r="P1069" i="25"/>
  <c r="Q1069" i="25" s="1"/>
  <c r="P1070" i="25"/>
  <c r="P1071" i="25"/>
  <c r="P1072" i="25"/>
  <c r="Q1072" i="25" s="1"/>
  <c r="P1073" i="25"/>
  <c r="P1074" i="25"/>
  <c r="Q1074" i="25" s="1"/>
  <c r="P1075" i="25"/>
  <c r="P1076" i="25"/>
  <c r="Q1076" i="25" s="1"/>
  <c r="P1077" i="25"/>
  <c r="Q1077" i="25" s="1"/>
  <c r="P1078" i="25"/>
  <c r="P1079" i="25"/>
  <c r="P1080" i="25"/>
  <c r="P1081" i="25"/>
  <c r="P1082" i="25"/>
  <c r="Q1082" i="25" s="1"/>
  <c r="P1083" i="25"/>
  <c r="P1084" i="25"/>
  <c r="Q1084" i="25" s="1"/>
  <c r="P1085" i="25"/>
  <c r="Q1085" i="25" s="1"/>
  <c r="P1086" i="25"/>
  <c r="P1087" i="25"/>
  <c r="P1088" i="25"/>
  <c r="P1089" i="25"/>
  <c r="P1090" i="25"/>
  <c r="Q1090" i="25" s="1"/>
  <c r="P1091" i="25"/>
  <c r="P1092" i="25"/>
  <c r="Q1092" i="25" s="1"/>
  <c r="P1093" i="25"/>
  <c r="Q1093" i="25" s="1"/>
  <c r="P1094" i="25"/>
  <c r="P1095" i="25"/>
  <c r="P1096" i="25"/>
  <c r="P1097" i="25"/>
  <c r="P1098" i="25"/>
  <c r="Q1098" i="25" s="1"/>
  <c r="P1099" i="25"/>
  <c r="Q1099" i="25" s="1"/>
  <c r="P1100" i="25"/>
  <c r="Q1100" i="25" s="1"/>
  <c r="P1101" i="25"/>
  <c r="Q1101" i="25" s="1"/>
  <c r="P1102" i="25"/>
  <c r="P1103" i="25"/>
  <c r="P1104" i="25"/>
  <c r="P1105" i="25"/>
  <c r="P1106" i="25"/>
  <c r="Q1106" i="25" s="1"/>
  <c r="P1107" i="25"/>
  <c r="P1108" i="25"/>
  <c r="Q1108" i="25" s="1"/>
  <c r="P1109" i="25"/>
  <c r="Q1109" i="25" s="1"/>
  <c r="P1110" i="25"/>
  <c r="P1111" i="25"/>
  <c r="P1112" i="25"/>
  <c r="P1113" i="25"/>
  <c r="P1114" i="25"/>
  <c r="Q1114" i="25" s="1"/>
  <c r="P1115" i="25"/>
  <c r="P1116" i="25"/>
  <c r="Q1116" i="25" s="1"/>
  <c r="P1117" i="25"/>
  <c r="Q1117" i="25" s="1"/>
  <c r="P1118" i="25"/>
  <c r="Q1118" i="25" s="1"/>
  <c r="P1119" i="25"/>
  <c r="P1120" i="25"/>
  <c r="P1121" i="25"/>
  <c r="P1122" i="25"/>
  <c r="Q1122" i="25" s="1"/>
  <c r="P1123" i="25"/>
  <c r="P1124" i="25"/>
  <c r="Q1124" i="25" s="1"/>
  <c r="P1125" i="25"/>
  <c r="Q1125" i="25" s="1"/>
  <c r="P1126" i="25"/>
  <c r="Q1126" i="25" s="1"/>
  <c r="P1127" i="25"/>
  <c r="P1128" i="25"/>
  <c r="P1129" i="25"/>
  <c r="P1130" i="25"/>
  <c r="Q1130" i="25" s="1"/>
  <c r="P1131" i="25"/>
  <c r="P1132" i="25"/>
  <c r="Q1132" i="25" s="1"/>
  <c r="P1133" i="25"/>
  <c r="Q1133" i="25" s="1"/>
  <c r="P1134" i="25"/>
  <c r="P1135" i="25"/>
  <c r="P1136" i="25"/>
  <c r="P1137" i="25"/>
  <c r="P1138" i="25"/>
  <c r="Q1138" i="25" s="1"/>
  <c r="P1139" i="25"/>
  <c r="P1140" i="25"/>
  <c r="Q1140" i="25" s="1"/>
  <c r="P1141" i="25"/>
  <c r="Q1141" i="25" s="1"/>
  <c r="P1142" i="25"/>
  <c r="P1143" i="25"/>
  <c r="P1144" i="25"/>
  <c r="P1145" i="25"/>
  <c r="P1146" i="25"/>
  <c r="Q1146" i="25" s="1"/>
  <c r="P1147" i="25"/>
  <c r="P1148" i="25"/>
  <c r="Q1148" i="25" s="1"/>
  <c r="P1149" i="25"/>
  <c r="Q1149" i="25" s="1"/>
  <c r="P1150" i="25"/>
  <c r="P1151" i="25"/>
  <c r="P1152" i="25"/>
  <c r="P1153" i="25"/>
  <c r="P1154" i="25"/>
  <c r="Q1154" i="25" s="1"/>
  <c r="P1155" i="25"/>
  <c r="Q1155" i="25" s="1"/>
  <c r="P1156" i="25"/>
  <c r="Q1156" i="25" s="1"/>
  <c r="P1157" i="25"/>
  <c r="Q1157" i="25" s="1"/>
  <c r="P1158" i="25"/>
  <c r="P1159" i="25"/>
  <c r="P1160" i="25"/>
  <c r="P1161" i="25"/>
  <c r="P1162" i="25"/>
  <c r="Q1162" i="25" s="1"/>
  <c r="P1163" i="25"/>
  <c r="P1164" i="25"/>
  <c r="Q1164" i="25" s="1"/>
  <c r="P1165" i="25"/>
  <c r="Q1165" i="25" s="1"/>
  <c r="P1166" i="25"/>
  <c r="P1167" i="25"/>
  <c r="P1168" i="25"/>
  <c r="P1169" i="25"/>
  <c r="P1170" i="25"/>
  <c r="Q1170" i="25" s="1"/>
  <c r="P1171" i="25"/>
  <c r="P1172" i="25"/>
  <c r="Q1172" i="25" s="1"/>
  <c r="P1173" i="25"/>
  <c r="Q1173" i="25" s="1"/>
  <c r="P1174" i="25"/>
  <c r="P1175" i="25"/>
  <c r="P1176" i="25"/>
  <c r="P1177" i="25"/>
  <c r="P1178" i="25"/>
  <c r="Q1178" i="25" s="1"/>
  <c r="P1179" i="25"/>
  <c r="P1180" i="25"/>
  <c r="Q1180" i="25" s="1"/>
  <c r="P1181" i="25"/>
  <c r="Q1181" i="25" s="1"/>
  <c r="P1182" i="25"/>
  <c r="P1183" i="25"/>
  <c r="Q1183" i="25" s="1"/>
  <c r="P1184" i="25"/>
  <c r="P1185" i="25"/>
  <c r="P1186" i="25"/>
  <c r="Q1186" i="25" s="1"/>
  <c r="P1187" i="25"/>
  <c r="P1188" i="25"/>
  <c r="Q1188" i="25" s="1"/>
  <c r="P1189" i="25"/>
  <c r="Q1189" i="25" s="1"/>
  <c r="P1190" i="25"/>
  <c r="P1191" i="25"/>
  <c r="P1192" i="25"/>
  <c r="P1193" i="25"/>
  <c r="P1194" i="25"/>
  <c r="Q1194" i="25" s="1"/>
  <c r="P1195" i="25"/>
  <c r="P1196" i="25"/>
  <c r="Q1196" i="25" s="1"/>
  <c r="P1197" i="25"/>
  <c r="Q1197" i="25" s="1"/>
  <c r="P1198" i="25"/>
  <c r="P1199" i="25"/>
  <c r="P1200" i="25"/>
  <c r="P1201" i="25"/>
  <c r="P1202" i="25"/>
  <c r="Q1202" i="25" s="1"/>
  <c r="P1203" i="25"/>
  <c r="P1204" i="25"/>
  <c r="Q1204" i="25" s="1"/>
  <c r="P1205" i="25"/>
  <c r="Q1205" i="25" s="1"/>
  <c r="P1206" i="25"/>
  <c r="P1207" i="25"/>
  <c r="P1208" i="25"/>
  <c r="P1209" i="25"/>
  <c r="P1210" i="25"/>
  <c r="Q1210" i="25" s="1"/>
  <c r="P1211" i="25"/>
  <c r="P1212" i="25"/>
  <c r="Q1212" i="25" s="1"/>
  <c r="P1213" i="25"/>
  <c r="Q1213" i="25" s="1"/>
  <c r="P1214" i="25"/>
  <c r="P1215" i="25"/>
  <c r="P1216" i="25"/>
  <c r="P1217" i="25"/>
  <c r="P1218" i="25"/>
  <c r="Q1218" i="25" s="1"/>
  <c r="P1219" i="25"/>
  <c r="P1220" i="25"/>
  <c r="Q1220" i="25" s="1"/>
  <c r="P1221" i="25"/>
  <c r="Q1221" i="25" s="1"/>
  <c r="P1222" i="25"/>
  <c r="P1223" i="25"/>
  <c r="P1224" i="25"/>
  <c r="P1225" i="25"/>
  <c r="P1226" i="25"/>
  <c r="Q1226" i="25" s="1"/>
  <c r="P1227" i="25"/>
  <c r="P1228" i="25"/>
  <c r="Q1228" i="25" s="1"/>
  <c r="P1229" i="25"/>
  <c r="Q1229" i="25" s="1"/>
  <c r="P1230" i="25"/>
  <c r="P1231" i="25"/>
  <c r="P1232" i="25"/>
  <c r="P1233" i="25"/>
  <c r="P1234" i="25"/>
  <c r="Q1234" i="25" s="1"/>
  <c r="P1235" i="25"/>
  <c r="P1236" i="25"/>
  <c r="Q1236" i="25" s="1"/>
  <c r="P1237" i="25"/>
  <c r="Q1237" i="25" s="1"/>
  <c r="P1238" i="25"/>
  <c r="P1239" i="25"/>
  <c r="P1240" i="25"/>
  <c r="P1241" i="25"/>
  <c r="P1242" i="25"/>
  <c r="Q1242" i="25" s="1"/>
  <c r="P1243" i="25"/>
  <c r="P1244" i="25"/>
  <c r="Q1244" i="25" s="1"/>
  <c r="P1245" i="25"/>
  <c r="Q1245" i="25" s="1"/>
  <c r="P1246" i="25"/>
  <c r="P1247" i="25"/>
  <c r="P1248" i="25"/>
  <c r="P1249" i="25"/>
  <c r="P1250" i="25"/>
  <c r="Q1250" i="25" s="1"/>
  <c r="P1251" i="25"/>
  <c r="P1252" i="25"/>
  <c r="Q1252" i="25" s="1"/>
  <c r="P1253" i="25"/>
  <c r="Q1253" i="25" s="1"/>
  <c r="P1254" i="25"/>
  <c r="P1255" i="25"/>
  <c r="P1256" i="25"/>
  <c r="P1257" i="25"/>
  <c r="P1258" i="25"/>
  <c r="Q1258" i="25" s="1"/>
  <c r="P1259" i="25"/>
  <c r="P1260" i="25"/>
  <c r="Q1260" i="25" s="1"/>
  <c r="P1261" i="25"/>
  <c r="Q1261" i="25" s="1"/>
  <c r="P1262" i="25"/>
  <c r="P1263" i="25"/>
  <c r="P1264" i="25"/>
  <c r="P1265" i="25"/>
  <c r="P1266" i="25"/>
  <c r="Q1266" i="25" s="1"/>
  <c r="P1267" i="25"/>
  <c r="P1268" i="25"/>
  <c r="Q1268" i="25" s="1"/>
  <c r="P1269" i="25"/>
  <c r="Q1269" i="25" s="1"/>
  <c r="P1270" i="25"/>
  <c r="P1271" i="25"/>
  <c r="P1272" i="25"/>
  <c r="P1273" i="25"/>
  <c r="P1274" i="25"/>
  <c r="Q1274" i="25" s="1"/>
  <c r="P1275" i="25"/>
  <c r="P1276" i="25"/>
  <c r="Q1276" i="25" s="1"/>
  <c r="P1277" i="25"/>
  <c r="Q1277" i="25" s="1"/>
  <c r="P1278" i="25"/>
  <c r="P1279" i="25"/>
  <c r="P1280" i="25"/>
  <c r="P1281" i="25"/>
  <c r="P1282" i="25"/>
  <c r="Q1282" i="25" s="1"/>
  <c r="P1283" i="25"/>
  <c r="P1284" i="25"/>
  <c r="Q1284" i="25" s="1"/>
  <c r="P1285" i="25"/>
  <c r="Q1285" i="25" s="1"/>
  <c r="P1286" i="25"/>
  <c r="P1287" i="25"/>
  <c r="P1288" i="25"/>
  <c r="P1289" i="25"/>
  <c r="P1290" i="25"/>
  <c r="Q1290" i="25" s="1"/>
  <c r="P1291" i="25"/>
  <c r="P1292" i="25"/>
  <c r="Q1292" i="25" s="1"/>
  <c r="P1293" i="25"/>
  <c r="Q1293" i="25" s="1"/>
  <c r="P1294" i="25"/>
  <c r="P1295" i="25"/>
  <c r="P1296" i="25"/>
  <c r="P1297" i="25"/>
  <c r="P1298" i="25"/>
  <c r="Q1298" i="25" s="1"/>
  <c r="P1299" i="25"/>
  <c r="P1300" i="25"/>
  <c r="Q1300" i="25" s="1"/>
  <c r="P1301" i="25"/>
  <c r="Q1301" i="25" s="1"/>
  <c r="P1302" i="25"/>
  <c r="P1303" i="25"/>
  <c r="P1304" i="25"/>
  <c r="P1305" i="25"/>
  <c r="P1306" i="25"/>
  <c r="Q1306" i="25" s="1"/>
  <c r="P1307" i="25"/>
  <c r="Q1307" i="25" s="1"/>
  <c r="P1308" i="25"/>
  <c r="Q1308" i="25" s="1"/>
  <c r="P1309" i="25"/>
  <c r="Q1309" i="25" s="1"/>
  <c r="P1310" i="25"/>
  <c r="P1311" i="25"/>
  <c r="Q1311" i="25" s="1"/>
  <c r="P1312" i="25"/>
  <c r="P1313" i="25"/>
  <c r="P1314" i="25"/>
  <c r="Q1314" i="25" s="1"/>
  <c r="P1315" i="25"/>
  <c r="P1316" i="25"/>
  <c r="Q1316" i="25" s="1"/>
  <c r="P1317" i="25"/>
  <c r="Q1317" i="25" s="1"/>
  <c r="P1318" i="25"/>
  <c r="P1319" i="25"/>
  <c r="P1320" i="25"/>
  <c r="P1321" i="25"/>
  <c r="P1322" i="25"/>
  <c r="Q1322" i="25" s="1"/>
  <c r="P1323" i="25"/>
  <c r="P1324" i="25"/>
  <c r="Q1324" i="25" s="1"/>
  <c r="P1325" i="25"/>
  <c r="Q1325" i="25" s="1"/>
  <c r="P1326" i="25"/>
  <c r="P1327" i="25"/>
  <c r="P1328" i="25"/>
  <c r="P1329" i="25"/>
  <c r="P1330" i="25"/>
  <c r="Q1330" i="25" s="1"/>
  <c r="P1331" i="25"/>
  <c r="P1332" i="25"/>
  <c r="Q1332" i="25" s="1"/>
  <c r="P1333" i="25"/>
  <c r="Q1333" i="25" s="1"/>
  <c r="P1334" i="25"/>
  <c r="P1335" i="25"/>
  <c r="P1336" i="25"/>
  <c r="P1337" i="25"/>
  <c r="P1338" i="25"/>
  <c r="Q1338" i="25" s="1"/>
  <c r="P1339" i="25"/>
  <c r="P1340" i="25"/>
  <c r="Q1340" i="25" s="1"/>
  <c r="P1341" i="25"/>
  <c r="Q1341" i="25" s="1"/>
  <c r="P1342" i="25"/>
  <c r="P1343" i="25"/>
  <c r="P1344" i="25"/>
  <c r="P1345" i="25"/>
  <c r="P1346" i="25"/>
  <c r="Q1346" i="25" s="1"/>
  <c r="P1347" i="25"/>
  <c r="Q1347" i="25" s="1"/>
  <c r="P1348" i="25"/>
  <c r="Q1348" i="25" s="1"/>
  <c r="P1349" i="25"/>
  <c r="Q1349" i="25" s="1"/>
  <c r="P1350" i="25"/>
  <c r="P1351" i="25"/>
  <c r="P1352" i="25"/>
  <c r="P1353" i="25"/>
  <c r="P1354" i="25"/>
  <c r="Q1354" i="25" s="1"/>
  <c r="P1355" i="25"/>
  <c r="Q1355" i="25" s="1"/>
  <c r="P1356" i="25"/>
  <c r="Q1356" i="25" s="1"/>
  <c r="P1357" i="25"/>
  <c r="Q1357" i="25" s="1"/>
  <c r="P1358" i="25"/>
  <c r="P1359" i="25"/>
  <c r="P1360" i="25"/>
  <c r="P1361" i="25"/>
  <c r="P1362" i="25"/>
  <c r="Q1362" i="25" s="1"/>
  <c r="P1363" i="25"/>
  <c r="P1364" i="25"/>
  <c r="Q1364" i="25" s="1"/>
  <c r="P1365" i="25"/>
  <c r="Q1365" i="25" s="1"/>
  <c r="P1366" i="25"/>
  <c r="P1367" i="25"/>
  <c r="P1368" i="25"/>
  <c r="P1369" i="25"/>
  <c r="P1370" i="25"/>
  <c r="Q1370" i="25" s="1"/>
  <c r="P1371" i="25"/>
  <c r="P1372" i="25"/>
  <c r="Q1372" i="25" s="1"/>
  <c r="P1373" i="25"/>
  <c r="Q1373" i="25" s="1"/>
  <c r="P1374" i="25"/>
  <c r="P1375" i="25"/>
  <c r="P1376" i="25"/>
  <c r="P1377" i="25"/>
  <c r="P1378" i="25"/>
  <c r="Q1378" i="25" s="1"/>
  <c r="P1379" i="25"/>
  <c r="P1380" i="25"/>
  <c r="Q1380" i="25" s="1"/>
  <c r="P1381" i="25"/>
  <c r="Q1381" i="25" s="1"/>
  <c r="P1382" i="25"/>
  <c r="P1383" i="25"/>
  <c r="P1384" i="25"/>
  <c r="P1385" i="25"/>
  <c r="P1386" i="25"/>
  <c r="Q1386" i="25" s="1"/>
  <c r="P1387" i="25"/>
  <c r="P1388" i="25"/>
  <c r="Q1388" i="25" s="1"/>
  <c r="P1389" i="25"/>
  <c r="Q1389" i="25" s="1"/>
  <c r="P1390" i="25"/>
  <c r="P1391" i="25"/>
  <c r="P1392" i="25"/>
  <c r="P1393" i="25"/>
  <c r="P1394" i="25"/>
  <c r="Q1394" i="25" s="1"/>
  <c r="P1395" i="25"/>
  <c r="Q1395" i="25" s="1"/>
  <c r="P1396" i="25"/>
  <c r="Q1396" i="25" s="1"/>
  <c r="P1397" i="25"/>
  <c r="Q1397" i="25" s="1"/>
  <c r="P1398" i="25"/>
  <c r="P1399" i="25"/>
  <c r="P1400" i="25"/>
  <c r="P1401" i="25"/>
  <c r="P1402" i="25"/>
  <c r="Q1402" i="25" s="1"/>
  <c r="P1403" i="25"/>
  <c r="P1404" i="25"/>
  <c r="Q1404" i="25" s="1"/>
  <c r="P1405" i="25"/>
  <c r="Q1405" i="25" s="1"/>
  <c r="P1406" i="25"/>
  <c r="P1407" i="25"/>
  <c r="Q1407" i="25" s="1"/>
  <c r="P1408" i="25"/>
  <c r="P1409" i="25"/>
  <c r="P1410" i="25"/>
  <c r="Q1410" i="25" s="1"/>
  <c r="P1411" i="25"/>
  <c r="P1412" i="25"/>
  <c r="Q1412" i="25" s="1"/>
  <c r="P1413" i="25"/>
  <c r="Q1413" i="25" s="1"/>
  <c r="P1414" i="25"/>
  <c r="P1415" i="25"/>
  <c r="P1416" i="25"/>
  <c r="P1417" i="25"/>
  <c r="P1418" i="25"/>
  <c r="Q1418" i="25" s="1"/>
  <c r="P1419" i="25"/>
  <c r="P1420" i="25"/>
  <c r="Q1420" i="25" s="1"/>
  <c r="P1421" i="25"/>
  <c r="Q1421" i="25" s="1"/>
  <c r="P1422" i="25"/>
  <c r="P1423" i="25"/>
  <c r="P1424" i="25"/>
  <c r="P1425" i="25"/>
  <c r="P1426" i="25"/>
  <c r="Q1426" i="25" s="1"/>
  <c r="P1427" i="25"/>
  <c r="P1428" i="25"/>
  <c r="Q1428" i="25" s="1"/>
  <c r="P1429" i="25"/>
  <c r="Q1429" i="25" s="1"/>
  <c r="P1430" i="25"/>
  <c r="P1431" i="25"/>
  <c r="P1432" i="25"/>
  <c r="P1433" i="25"/>
  <c r="P1434" i="25"/>
  <c r="Q1434" i="25" s="1"/>
  <c r="P1435" i="25"/>
  <c r="P1436" i="25"/>
  <c r="Q1436" i="25" s="1"/>
  <c r="P1437" i="25"/>
  <c r="Q1437" i="25" s="1"/>
  <c r="P1438" i="25"/>
  <c r="P1439" i="25"/>
  <c r="P1440" i="25"/>
  <c r="P1441" i="25"/>
  <c r="P1442" i="25"/>
  <c r="Q1442" i="25" s="1"/>
  <c r="P1443" i="25"/>
  <c r="Q1443" i="25" s="1"/>
  <c r="P1444" i="25"/>
  <c r="Q1444" i="25" s="1"/>
  <c r="P1445" i="25"/>
  <c r="Q1445" i="25" s="1"/>
  <c r="P1446" i="25"/>
  <c r="P1447" i="25"/>
  <c r="P1448" i="25"/>
  <c r="P1449" i="25"/>
  <c r="P1450" i="25"/>
  <c r="Q1450" i="25" s="1"/>
  <c r="P1451" i="25"/>
  <c r="P1452" i="25"/>
  <c r="Q1452" i="25" s="1"/>
  <c r="P1453" i="25"/>
  <c r="Q1453" i="25" s="1"/>
  <c r="P1454" i="25"/>
  <c r="P1455" i="25"/>
  <c r="P1456" i="25"/>
  <c r="P1457" i="25"/>
  <c r="P1458" i="25"/>
  <c r="Q1458" i="25" s="1"/>
  <c r="P1459" i="25"/>
  <c r="P1460" i="25"/>
  <c r="Q1460" i="25" s="1"/>
  <c r="P1461" i="25"/>
  <c r="Q1461" i="25" s="1"/>
  <c r="P1462" i="25"/>
  <c r="P1463" i="25"/>
  <c r="P1464" i="25"/>
  <c r="P1465" i="25"/>
  <c r="P1466" i="25"/>
  <c r="Q1466" i="25" s="1"/>
  <c r="P1467" i="25"/>
  <c r="P1468" i="25"/>
  <c r="Q1468" i="25" s="1"/>
  <c r="P1469" i="25"/>
  <c r="Q1469" i="25" s="1"/>
  <c r="P1470" i="25"/>
  <c r="P1471" i="25"/>
  <c r="P1472" i="25"/>
  <c r="P1473" i="25"/>
  <c r="P1474" i="25"/>
  <c r="P1475" i="25"/>
  <c r="P1476" i="25"/>
  <c r="Q1476" i="25" s="1"/>
  <c r="P1477" i="25"/>
  <c r="Q1477" i="25" s="1"/>
  <c r="P1478" i="25"/>
  <c r="P1479" i="25"/>
  <c r="P1480" i="25"/>
  <c r="P1481" i="25"/>
  <c r="P1482" i="25"/>
  <c r="Q1482" i="25" s="1"/>
  <c r="P1483" i="25"/>
  <c r="P1484" i="25"/>
  <c r="Q1484" i="25" s="1"/>
  <c r="P1485" i="25"/>
  <c r="Q1485" i="25" s="1"/>
  <c r="P1486" i="25"/>
  <c r="P1487" i="25"/>
  <c r="P1488" i="25"/>
  <c r="P1489" i="25"/>
  <c r="P1490" i="25"/>
  <c r="Q1490" i="25" s="1"/>
  <c r="P1491" i="25"/>
  <c r="Q1491" i="25" s="1"/>
  <c r="P1492" i="25"/>
  <c r="Q1492" i="25" s="1"/>
  <c r="P1493" i="25"/>
  <c r="Q1493" i="25" s="1"/>
  <c r="P1494" i="25"/>
  <c r="P1495" i="25"/>
  <c r="P1496" i="25"/>
  <c r="P1497" i="25"/>
  <c r="P1498" i="25"/>
  <c r="Q1498" i="25" s="1"/>
  <c r="P1499" i="25"/>
  <c r="Q1499" i="25" s="1"/>
  <c r="P1500" i="25"/>
  <c r="Q1500" i="25" s="1"/>
  <c r="P1501" i="25"/>
  <c r="Q1501" i="25" s="1"/>
  <c r="P1502" i="25"/>
  <c r="Q1502" i="25" s="1"/>
  <c r="P1503" i="25"/>
  <c r="P1504" i="25"/>
  <c r="P1505" i="25"/>
  <c r="P1506" i="25"/>
  <c r="Q1506" i="25" s="1"/>
  <c r="P1507" i="25"/>
  <c r="P1508" i="25"/>
  <c r="Q1508" i="25" s="1"/>
  <c r="P1509" i="25"/>
  <c r="Q1509" i="25" s="1"/>
  <c r="P1510" i="25"/>
  <c r="P1511" i="25"/>
  <c r="P1512" i="25"/>
  <c r="P1513" i="25"/>
  <c r="P1514" i="25"/>
  <c r="Q1514" i="25" s="1"/>
  <c r="P1515" i="25"/>
  <c r="P1516" i="25"/>
  <c r="Q1516" i="25" s="1"/>
  <c r="P1517" i="25"/>
  <c r="Q1517" i="25" s="1"/>
  <c r="P1518" i="25"/>
  <c r="P1519" i="25"/>
  <c r="P1520" i="25"/>
  <c r="P1521" i="25"/>
  <c r="P1522" i="25"/>
  <c r="Q1522" i="25" s="1"/>
  <c r="P1523" i="25"/>
  <c r="P1524" i="25"/>
  <c r="Q1524" i="25" s="1"/>
  <c r="P1525" i="25"/>
  <c r="Q1525" i="25" s="1"/>
  <c r="P1526" i="25"/>
  <c r="P1527" i="25"/>
  <c r="P1528" i="25"/>
  <c r="P1529" i="25"/>
  <c r="P1530" i="25"/>
  <c r="Q1530" i="25" s="1"/>
  <c r="P1531" i="25"/>
  <c r="P1532" i="25"/>
  <c r="Q1532" i="25" s="1"/>
  <c r="P1533" i="25"/>
  <c r="Q1533" i="25" s="1"/>
  <c r="P1534" i="25"/>
  <c r="P1535" i="25"/>
  <c r="P1536" i="25"/>
  <c r="P1537" i="25"/>
  <c r="P1538" i="25"/>
  <c r="Q1538" i="25" s="1"/>
  <c r="P1539" i="25"/>
  <c r="P1540" i="25"/>
  <c r="Q1540" i="25" s="1"/>
  <c r="P1541" i="25"/>
  <c r="Q1541" i="25" s="1"/>
  <c r="P1542" i="25"/>
  <c r="P1543" i="25"/>
  <c r="P1544" i="25"/>
  <c r="P1545" i="25"/>
  <c r="P1546" i="25"/>
  <c r="Q1546" i="25" s="1"/>
  <c r="P1547" i="25"/>
  <c r="P1548" i="25"/>
  <c r="Q1548" i="25" s="1"/>
  <c r="P1549" i="25"/>
  <c r="Q1549" i="25" s="1"/>
  <c r="P1550" i="25"/>
  <c r="P1551" i="25"/>
  <c r="P1552" i="25"/>
  <c r="P1553" i="25"/>
  <c r="P1554" i="25"/>
  <c r="Q1554" i="25" s="1"/>
  <c r="P1555" i="25"/>
  <c r="P1556" i="25"/>
  <c r="Q1556" i="25" s="1"/>
  <c r="P1557" i="25"/>
  <c r="Q1557" i="25" s="1"/>
  <c r="P1558" i="25"/>
  <c r="P1559" i="25"/>
  <c r="P1560" i="25"/>
  <c r="Q1560" i="25" s="1"/>
  <c r="P1561" i="25"/>
  <c r="P1562" i="25"/>
  <c r="Q1562" i="25" s="1"/>
  <c r="P1563" i="25"/>
  <c r="P1564" i="25"/>
  <c r="Q1564" i="25" s="1"/>
  <c r="P1565" i="25"/>
  <c r="Q1565" i="25" s="1"/>
  <c r="P1566" i="25"/>
  <c r="P1567" i="25"/>
  <c r="P1568" i="25"/>
  <c r="P1569" i="25"/>
  <c r="P1570" i="25"/>
  <c r="Q1570" i="25" s="1"/>
  <c r="P1571" i="25"/>
  <c r="Q1571" i="25" s="1"/>
  <c r="P1572" i="25"/>
  <c r="Q1572" i="25" s="1"/>
  <c r="P1573" i="25"/>
  <c r="Q1573" i="25" s="1"/>
  <c r="P1574" i="25"/>
  <c r="P1575" i="25"/>
  <c r="P1576" i="25"/>
  <c r="Q1576" i="25" s="1"/>
  <c r="P1577" i="25"/>
  <c r="P1578" i="25"/>
  <c r="Q1578" i="25" s="1"/>
  <c r="P1579" i="25"/>
  <c r="P1580" i="25"/>
  <c r="Q1580" i="25" s="1"/>
  <c r="P1581" i="25"/>
  <c r="Q1581" i="25" s="1"/>
  <c r="P1582" i="25"/>
  <c r="P1583" i="25"/>
  <c r="P1584" i="25"/>
  <c r="P1585" i="25"/>
  <c r="Q1585" i="25" s="1"/>
  <c r="P1586" i="25"/>
  <c r="Q1586" i="25" s="1"/>
  <c r="P1587" i="25"/>
  <c r="P1588" i="25"/>
  <c r="Q1588" i="25" s="1"/>
  <c r="P1589" i="25"/>
  <c r="Q1589" i="25" s="1"/>
  <c r="P1590" i="25"/>
  <c r="P1591" i="25"/>
  <c r="P1592" i="25"/>
  <c r="P1593" i="25"/>
  <c r="P1594" i="25"/>
  <c r="Q1594" i="25" s="1"/>
  <c r="P1595" i="25"/>
  <c r="P1596" i="25"/>
  <c r="Q1596" i="25" s="1"/>
  <c r="P1597" i="25"/>
  <c r="Q1597" i="25" s="1"/>
  <c r="P1598" i="25"/>
  <c r="P1599" i="25"/>
  <c r="P1600" i="25"/>
  <c r="P1601" i="25"/>
  <c r="P1602" i="25"/>
  <c r="P1603" i="25"/>
  <c r="P1604" i="25"/>
  <c r="Q1604" i="25" s="1"/>
  <c r="P1605" i="25"/>
  <c r="Q1605" i="25" s="1"/>
  <c r="P1606" i="25"/>
  <c r="P1607" i="25"/>
  <c r="P1608" i="25"/>
  <c r="P1609" i="25"/>
  <c r="P1610" i="25"/>
  <c r="Q1610" i="25" s="1"/>
  <c r="P1611" i="25"/>
  <c r="P1612" i="25"/>
  <c r="Q1612" i="25" s="1"/>
  <c r="P1613" i="25"/>
  <c r="Q1613" i="25" s="1"/>
  <c r="P1614" i="25"/>
  <c r="P1615" i="25"/>
  <c r="P1616" i="25"/>
  <c r="P1617" i="25"/>
  <c r="Q1617" i="25" s="1"/>
  <c r="P1618" i="25"/>
  <c r="Q1618" i="25" s="1"/>
  <c r="P1619" i="25"/>
  <c r="P1620" i="25"/>
  <c r="Q1620" i="25" s="1"/>
  <c r="P1621" i="25"/>
  <c r="Q1621" i="25" s="1"/>
  <c r="P1622" i="25"/>
  <c r="P1623" i="25"/>
  <c r="P1624" i="25"/>
  <c r="P1625" i="25"/>
  <c r="P1626" i="25"/>
  <c r="Q1626" i="25" s="1"/>
  <c r="P1627" i="25"/>
  <c r="Q1627" i="25" s="1"/>
  <c r="P1628" i="25"/>
  <c r="Q1628" i="25" s="1"/>
  <c r="P1629" i="25"/>
  <c r="Q1629" i="25" s="1"/>
  <c r="P1630" i="25"/>
  <c r="Q1630" i="25" s="1"/>
  <c r="P1631" i="25"/>
  <c r="P1632" i="25"/>
  <c r="P1633" i="25"/>
  <c r="P1634" i="25"/>
  <c r="Q1634" i="25" s="1"/>
  <c r="P1635" i="25"/>
  <c r="P1636" i="25"/>
  <c r="Q1636" i="25" s="1"/>
  <c r="P1637" i="25"/>
  <c r="Q1637" i="25" s="1"/>
  <c r="P1638" i="25"/>
  <c r="P1639" i="25"/>
  <c r="P1640" i="25"/>
  <c r="Q1640" i="25" s="1"/>
  <c r="P1641" i="25"/>
  <c r="P1642" i="25"/>
  <c r="Q1642" i="25" s="1"/>
  <c r="P1643" i="25"/>
  <c r="P1644" i="25"/>
  <c r="Q1644" i="25" s="1"/>
  <c r="P1645" i="25"/>
  <c r="Q1645" i="25" s="1"/>
  <c r="P1646" i="25"/>
  <c r="P1647" i="25"/>
  <c r="P1648" i="25"/>
  <c r="P1649" i="25"/>
  <c r="P1650" i="25"/>
  <c r="Q1650" i="25" s="1"/>
  <c r="P1651" i="25"/>
  <c r="P1652" i="25"/>
  <c r="Q1652" i="25" s="1"/>
  <c r="P1653" i="25"/>
  <c r="Q1653" i="25" s="1"/>
  <c r="P1654" i="25"/>
  <c r="P1655" i="25"/>
  <c r="P1656" i="25"/>
  <c r="P1657" i="25"/>
  <c r="P1658" i="25"/>
  <c r="Q1658" i="25" s="1"/>
  <c r="P1659" i="25"/>
  <c r="P1660" i="25"/>
  <c r="Q1660" i="25" s="1"/>
  <c r="P1661" i="25"/>
  <c r="Q1661" i="25" s="1"/>
  <c r="P1662" i="25"/>
  <c r="P1663" i="25"/>
  <c r="P1664" i="25"/>
  <c r="P1665" i="25"/>
  <c r="P1666" i="25"/>
  <c r="Q1666" i="25" s="1"/>
  <c r="P1667" i="25"/>
  <c r="P1668" i="25"/>
  <c r="Q1668" i="25" s="1"/>
  <c r="P1669" i="25"/>
  <c r="P1670" i="25"/>
  <c r="P1671" i="25"/>
  <c r="P1672" i="25"/>
  <c r="Q1672" i="25" s="1"/>
  <c r="P1673" i="25"/>
  <c r="P1674" i="25"/>
  <c r="Q1674" i="25" s="1"/>
  <c r="P1675" i="25"/>
  <c r="P1676" i="25"/>
  <c r="Q1676" i="25" s="1"/>
  <c r="P1677" i="25"/>
  <c r="Q1677" i="25" s="1"/>
  <c r="P1678" i="25"/>
  <c r="P1679" i="25"/>
  <c r="P1680" i="25"/>
  <c r="P1681" i="25"/>
  <c r="P1682" i="25"/>
  <c r="Q1682" i="25" s="1"/>
  <c r="P1683" i="25"/>
  <c r="Q1683" i="25" s="1"/>
  <c r="P1684" i="25"/>
  <c r="Q1684" i="25" s="1"/>
  <c r="P1685" i="25"/>
  <c r="Q1685" i="25" s="1"/>
  <c r="P1686" i="25"/>
  <c r="P1687" i="25"/>
  <c r="P1688" i="25"/>
  <c r="P1689" i="25"/>
  <c r="P1690" i="25"/>
  <c r="Q1690" i="25" s="1"/>
  <c r="P1691" i="25"/>
  <c r="P1692" i="25"/>
  <c r="Q1692" i="25" s="1"/>
  <c r="P1693" i="25"/>
  <c r="Q1693" i="25" s="1"/>
  <c r="P1694" i="25"/>
  <c r="Q1694" i="25" s="1"/>
  <c r="P1695" i="25"/>
  <c r="P1696" i="25"/>
  <c r="P1697" i="25"/>
  <c r="Q1697" i="25" s="1"/>
  <c r="P1698" i="25"/>
  <c r="Q1698" i="25" s="1"/>
  <c r="P1699" i="25"/>
  <c r="P1700" i="25"/>
  <c r="Q1700" i="25" s="1"/>
  <c r="P1701" i="25"/>
  <c r="Q1701" i="25" s="1"/>
  <c r="P1702" i="25"/>
  <c r="P1703" i="25"/>
  <c r="P1704" i="25"/>
  <c r="P1705" i="25"/>
  <c r="P1706" i="25"/>
  <c r="Q1706" i="25" s="1"/>
  <c r="P1707" i="25"/>
  <c r="P1708" i="25"/>
  <c r="Q1708" i="25" s="1"/>
  <c r="P1709" i="25"/>
  <c r="Q1709" i="25" s="1"/>
  <c r="P1710" i="25"/>
  <c r="P1711" i="25"/>
  <c r="P1712" i="25"/>
  <c r="P1713" i="25"/>
  <c r="P1714" i="25"/>
  <c r="Q1714" i="25" s="1"/>
  <c r="P1715" i="25"/>
  <c r="P1716" i="25"/>
  <c r="Q1716" i="25" s="1"/>
  <c r="P1717" i="25"/>
  <c r="Q1717" i="25" s="1"/>
  <c r="P1718" i="25"/>
  <c r="P1719" i="25"/>
  <c r="P1720" i="25"/>
  <c r="P1721" i="25"/>
  <c r="P1722" i="25"/>
  <c r="Q1722" i="25" s="1"/>
  <c r="P1723" i="25"/>
  <c r="P1724" i="25"/>
  <c r="Q1724" i="25" s="1"/>
  <c r="P1725" i="25"/>
  <c r="Q1725" i="25" s="1"/>
  <c r="P1726" i="25"/>
  <c r="Q1726" i="25" s="1"/>
  <c r="P1727" i="25"/>
  <c r="P1728" i="25"/>
  <c r="P1729" i="25"/>
  <c r="P1730" i="25"/>
  <c r="Q1730" i="25" s="1"/>
  <c r="P1731" i="25"/>
  <c r="P1732" i="25"/>
  <c r="Q1732" i="25" s="1"/>
  <c r="P1733" i="25"/>
  <c r="Q1733" i="25" s="1"/>
  <c r="P1734" i="25"/>
  <c r="P1735" i="25"/>
  <c r="P1736" i="25"/>
  <c r="P1737" i="25"/>
  <c r="P1738" i="25"/>
  <c r="Q1738" i="25" s="1"/>
  <c r="P1739" i="25"/>
  <c r="P1740" i="25"/>
  <c r="Q1740" i="25" s="1"/>
  <c r="P1741" i="25"/>
  <c r="Q1741" i="25" s="1"/>
  <c r="P1742" i="25"/>
  <c r="P1743" i="25"/>
  <c r="P1744" i="25"/>
  <c r="Q1744" i="25" s="1"/>
  <c r="P1745" i="25"/>
  <c r="P1746" i="25"/>
  <c r="Q1746" i="25" s="1"/>
  <c r="P1747" i="25"/>
  <c r="P1748" i="25"/>
  <c r="Q1748" i="25" s="1"/>
  <c r="P1749" i="25"/>
  <c r="Q1749" i="25" s="1"/>
  <c r="P1750" i="25"/>
  <c r="P1751" i="25"/>
  <c r="P1752" i="25"/>
  <c r="P1753" i="25"/>
  <c r="Q1753" i="25" s="1"/>
  <c r="P1754" i="25"/>
  <c r="Q1754" i="25" s="1"/>
  <c r="P1755" i="25"/>
  <c r="P1756" i="25"/>
  <c r="Q1756" i="25" s="1"/>
  <c r="P1757" i="25"/>
  <c r="Q1757" i="25" s="1"/>
  <c r="P1758" i="25"/>
  <c r="P1759" i="25"/>
  <c r="P1760" i="25"/>
  <c r="P1761" i="25"/>
  <c r="P1762" i="25"/>
  <c r="Q1762" i="25" s="1"/>
  <c r="P1763" i="25"/>
  <c r="P1764" i="25"/>
  <c r="Q1764" i="25" s="1"/>
  <c r="P1765" i="25"/>
  <c r="Q1765" i="25" s="1"/>
  <c r="P1766" i="25"/>
  <c r="P1767" i="25"/>
  <c r="P1768" i="25"/>
  <c r="P1769" i="25"/>
  <c r="P1770" i="25"/>
  <c r="P1771" i="25"/>
  <c r="Q1771" i="25" s="1"/>
  <c r="P1772" i="25"/>
  <c r="Q1772" i="25" s="1"/>
  <c r="P1773" i="25"/>
  <c r="Q1773" i="25" s="1"/>
  <c r="P1774" i="25"/>
  <c r="P1775" i="25"/>
  <c r="P1776" i="25"/>
  <c r="P1777" i="25"/>
  <c r="P1778" i="25"/>
  <c r="Q1778" i="25" s="1"/>
  <c r="P1779" i="25"/>
  <c r="Q1779" i="25" s="1"/>
  <c r="P1780" i="25"/>
  <c r="Q1780" i="25" s="1"/>
  <c r="P1781" i="25"/>
  <c r="Q1781" i="25" s="1"/>
  <c r="P1782" i="25"/>
  <c r="P1783" i="25"/>
  <c r="P1784" i="25"/>
  <c r="Q1784" i="25" s="1"/>
  <c r="P1785" i="25"/>
  <c r="P1786" i="25"/>
  <c r="Q1786" i="25" s="1"/>
  <c r="P1787" i="25"/>
  <c r="Q1787" i="25" s="1"/>
  <c r="P1788" i="25"/>
  <c r="Q1788" i="25" s="1"/>
  <c r="P1789" i="25"/>
  <c r="Q1789" i="25" s="1"/>
  <c r="P1790" i="25"/>
  <c r="P1791" i="25"/>
  <c r="P1792" i="25"/>
  <c r="P1793" i="25"/>
  <c r="P1794" i="25"/>
  <c r="Q1794" i="25" s="1"/>
  <c r="P1795" i="25"/>
  <c r="Q1795" i="25" s="1"/>
  <c r="P1796" i="25"/>
  <c r="Q1796" i="25" s="1"/>
  <c r="P1797" i="25"/>
  <c r="Q1797" i="25" s="1"/>
  <c r="P1798" i="25"/>
  <c r="Q1798" i="25" s="1"/>
  <c r="P1799" i="25"/>
  <c r="P1800" i="25"/>
  <c r="P1801" i="25"/>
  <c r="P1802" i="25"/>
  <c r="Q1802" i="25" s="1"/>
  <c r="P1803" i="25"/>
  <c r="Q1803" i="25" s="1"/>
  <c r="P1804" i="25"/>
  <c r="Q1804" i="25" s="1"/>
  <c r="P1805" i="25"/>
  <c r="Q1805" i="25" s="1"/>
  <c r="P1806" i="25"/>
  <c r="P1807" i="25"/>
  <c r="P1808" i="25"/>
  <c r="Q1808" i="25" s="1"/>
  <c r="P1809" i="25"/>
  <c r="Q1809" i="25" s="1"/>
  <c r="P1810" i="25"/>
  <c r="Q1810" i="25" s="1"/>
  <c r="P1811" i="25"/>
  <c r="Q1811" i="25" s="1"/>
  <c r="P1812" i="25"/>
  <c r="Q1812" i="25" s="1"/>
  <c r="P1813" i="25"/>
  <c r="Q1813" i="25" s="1"/>
  <c r="P1814" i="25"/>
  <c r="P1815" i="25"/>
  <c r="P1816" i="25"/>
  <c r="P1817" i="25"/>
  <c r="P1818" i="25"/>
  <c r="Q1818" i="25" s="1"/>
  <c r="P1819" i="25"/>
  <c r="Q1819" i="25" s="1"/>
  <c r="P1820" i="25"/>
  <c r="Q1820" i="25" s="1"/>
  <c r="P1821" i="25"/>
  <c r="Q1821" i="25" s="1"/>
  <c r="P1822" i="25"/>
  <c r="P1823" i="25"/>
  <c r="P1824" i="25"/>
  <c r="P1825" i="25"/>
  <c r="P1826" i="25"/>
  <c r="Q1826" i="25" s="1"/>
  <c r="P1827" i="25"/>
  <c r="Q1827" i="25" s="1"/>
  <c r="P1828" i="25"/>
  <c r="Q1828" i="25" s="1"/>
  <c r="P1829" i="25"/>
  <c r="Q1829" i="25" s="1"/>
  <c r="P1830" i="25"/>
  <c r="P1831" i="25"/>
  <c r="P1832" i="25"/>
  <c r="P1833" i="25"/>
  <c r="P1834" i="25"/>
  <c r="Q1834" i="25" s="1"/>
  <c r="P1835" i="25"/>
  <c r="Q1835" i="25" s="1"/>
  <c r="P1836" i="25"/>
  <c r="P1837" i="25"/>
  <c r="P1838" i="25"/>
  <c r="Q1838" i="25" s="1"/>
  <c r="P1839" i="25"/>
  <c r="P1840" i="25"/>
  <c r="P1841" i="25"/>
  <c r="P1842" i="25"/>
  <c r="Q1842" i="25" s="1"/>
  <c r="P1843" i="25"/>
  <c r="Q1843" i="25" s="1"/>
  <c r="P1844" i="25"/>
  <c r="Q1844" i="25" s="1"/>
  <c r="P1845" i="25"/>
  <c r="Q1845" i="25" s="1"/>
  <c r="P1846" i="25"/>
  <c r="P1847" i="25"/>
  <c r="P1848" i="25"/>
  <c r="P1849" i="25"/>
  <c r="P1850" i="25"/>
  <c r="Q1850" i="25" s="1"/>
  <c r="P1851" i="25"/>
  <c r="Q1851" i="25" s="1"/>
  <c r="P1852" i="25"/>
  <c r="Q1852" i="25" s="1"/>
  <c r="P1853" i="25"/>
  <c r="Q1853" i="25" s="1"/>
  <c r="P1854" i="25"/>
  <c r="P1855" i="25"/>
  <c r="P1856" i="25"/>
  <c r="P1857" i="25"/>
  <c r="P1858" i="25"/>
  <c r="Q1858" i="25" s="1"/>
  <c r="P1859" i="25"/>
  <c r="Q1859" i="25" s="1"/>
  <c r="P1860" i="25"/>
  <c r="Q1860" i="25" s="1"/>
  <c r="P1861" i="25"/>
  <c r="Q1861" i="25" s="1"/>
  <c r="P1862" i="25"/>
  <c r="Q1862" i="25" s="1"/>
  <c r="P1863" i="25"/>
  <c r="P1864" i="25"/>
  <c r="Q1864" i="25" s="1"/>
  <c r="P1865" i="25"/>
  <c r="P1866" i="25"/>
  <c r="Q1866" i="25" s="1"/>
  <c r="P1867" i="25"/>
  <c r="Q1867" i="25" s="1"/>
  <c r="P1868" i="25"/>
  <c r="Q1868" i="25" s="1"/>
  <c r="P1869" i="25"/>
  <c r="Q1869" i="25" s="1"/>
  <c r="P1870" i="25"/>
  <c r="P1871" i="25"/>
  <c r="P1872" i="25"/>
  <c r="P1873" i="25"/>
  <c r="P1874" i="25"/>
  <c r="Q1874" i="25" s="1"/>
  <c r="P1875" i="25"/>
  <c r="Q1875" i="25" s="1"/>
  <c r="P1876" i="25"/>
  <c r="Q1876" i="25" s="1"/>
  <c r="P1877" i="25"/>
  <c r="Q1877" i="25" s="1"/>
  <c r="P1878" i="25"/>
  <c r="P1879" i="25"/>
  <c r="P1880" i="25"/>
  <c r="P1881" i="25"/>
  <c r="P1882" i="25"/>
  <c r="P1883" i="25"/>
  <c r="Q1883" i="25" s="1"/>
  <c r="P1884" i="25"/>
  <c r="Q1884" i="25" s="1"/>
  <c r="P1885" i="25"/>
  <c r="Q1885" i="25" s="1"/>
  <c r="P1886" i="25"/>
  <c r="P1887" i="25"/>
  <c r="P1888" i="25"/>
  <c r="P1889" i="25"/>
  <c r="P1890" i="25"/>
  <c r="Q1890" i="25" s="1"/>
  <c r="P1891" i="25"/>
  <c r="Q1891" i="25" s="1"/>
  <c r="P1892" i="25"/>
  <c r="Q1892" i="25" s="1"/>
  <c r="P1893" i="25"/>
  <c r="Q1893" i="25" s="1"/>
  <c r="P1894" i="25"/>
  <c r="P1895" i="25"/>
  <c r="P1896" i="25"/>
  <c r="P1897" i="25"/>
  <c r="P1898" i="25"/>
  <c r="Q1898" i="25" s="1"/>
  <c r="P1899" i="25"/>
  <c r="Q1899" i="25" s="1"/>
  <c r="P1900" i="25"/>
  <c r="Q1900" i="25" s="1"/>
  <c r="P1901" i="25"/>
  <c r="Q1901" i="25" s="1"/>
  <c r="P1902" i="25"/>
  <c r="P1903" i="25"/>
  <c r="P1904" i="25"/>
  <c r="P1905" i="25"/>
  <c r="P1906" i="25"/>
  <c r="Q1906" i="25" s="1"/>
  <c r="P1907" i="25"/>
  <c r="Q1907" i="25" s="1"/>
  <c r="P1908" i="25"/>
  <c r="Q1908" i="25" s="1"/>
  <c r="P1909" i="25"/>
  <c r="Q1909" i="25" s="1"/>
  <c r="P1910" i="25"/>
  <c r="Q1910" i="25" s="1"/>
  <c r="P1911" i="25"/>
  <c r="P1912" i="25"/>
  <c r="P1913" i="25"/>
  <c r="P1914" i="25"/>
  <c r="Q1914" i="25" s="1"/>
  <c r="P1915" i="25"/>
  <c r="Q1915" i="25" s="1"/>
  <c r="P1916" i="25"/>
  <c r="Q1916" i="25" s="1"/>
  <c r="P1917" i="25"/>
  <c r="Q1917" i="25" s="1"/>
  <c r="P1918" i="25"/>
  <c r="P1919" i="25"/>
  <c r="P1920" i="25"/>
  <c r="Q1920" i="25" s="1"/>
  <c r="P1921" i="25"/>
  <c r="Q1921" i="25" s="1"/>
  <c r="P1922" i="25"/>
  <c r="Q1922" i="25" s="1"/>
  <c r="P1923" i="25"/>
  <c r="Q1923" i="25" s="1"/>
  <c r="P1924" i="25"/>
  <c r="Q1924" i="25" s="1"/>
  <c r="P1925" i="25"/>
  <c r="Q1925" i="25" s="1"/>
  <c r="P1926" i="25"/>
  <c r="P1927" i="25"/>
  <c r="P1928" i="25"/>
  <c r="P1929" i="25"/>
  <c r="P1930" i="25"/>
  <c r="Q1930" i="25" s="1"/>
  <c r="P1931" i="25"/>
  <c r="Q1931" i="25" s="1"/>
  <c r="P1932" i="25"/>
  <c r="Q1932" i="25" s="1"/>
  <c r="P1933" i="25"/>
  <c r="Q1933" i="25" s="1"/>
  <c r="P1934" i="25"/>
  <c r="P1935" i="25"/>
  <c r="P1936" i="25"/>
  <c r="P1937" i="25"/>
  <c r="P1938" i="25"/>
  <c r="Q1938" i="25" s="1"/>
  <c r="P1939" i="25"/>
  <c r="Q1939" i="25" s="1"/>
  <c r="P1940" i="25"/>
  <c r="Q1940" i="25" s="1"/>
  <c r="P1941" i="25"/>
  <c r="Q1941" i="25" s="1"/>
  <c r="P1942" i="25"/>
  <c r="P1943" i="25"/>
  <c r="P1944" i="25"/>
  <c r="P1945" i="25"/>
  <c r="P1946" i="25"/>
  <c r="P1947" i="25"/>
  <c r="Q1947" i="25" s="1"/>
  <c r="P1948" i="25"/>
  <c r="Q1948" i="25" s="1"/>
  <c r="P1949" i="25"/>
  <c r="Q1949" i="25" s="1"/>
  <c r="P1950" i="25"/>
  <c r="Q1950" i="25" s="1"/>
  <c r="P1951" i="25"/>
  <c r="P1952" i="25"/>
  <c r="P1953" i="25"/>
  <c r="P1954" i="25"/>
  <c r="Q1954" i="25" s="1"/>
  <c r="P1955" i="25"/>
  <c r="Q1955" i="25" s="1"/>
  <c r="P1956" i="25"/>
  <c r="Q1956" i="25" s="1"/>
  <c r="P1957" i="25"/>
  <c r="Q1957" i="25" s="1"/>
  <c r="P1958" i="25"/>
  <c r="P1959" i="25"/>
  <c r="P1960" i="25"/>
  <c r="P1961" i="25"/>
  <c r="P1962" i="25"/>
  <c r="Q1962" i="25" s="1"/>
  <c r="P1963" i="25"/>
  <c r="Q1963" i="25" s="1"/>
  <c r="P1964" i="25"/>
  <c r="Q1964" i="25" s="1"/>
  <c r="P1965" i="25"/>
  <c r="Q1965" i="25" s="1"/>
  <c r="P1966" i="25"/>
  <c r="P1967" i="25"/>
  <c r="P1968" i="25"/>
  <c r="P1969" i="25"/>
  <c r="P1970" i="25"/>
  <c r="Q1970" i="25" s="1"/>
  <c r="P1971" i="25"/>
  <c r="Q1971" i="25" s="1"/>
  <c r="P1972" i="25"/>
  <c r="Q1972" i="25" s="1"/>
  <c r="P1973" i="25"/>
  <c r="Q1973" i="25" s="1"/>
  <c r="P1974" i="25"/>
  <c r="Q1974" i="25" s="1"/>
  <c r="P1975" i="25"/>
  <c r="P1976" i="25"/>
  <c r="Q1976" i="25" s="1"/>
  <c r="P1977" i="25"/>
  <c r="P1978" i="25"/>
  <c r="Q1978" i="25" s="1"/>
  <c r="P1979" i="25"/>
  <c r="Q1979" i="25" s="1"/>
  <c r="P1980" i="25"/>
  <c r="Q1980" i="25" s="1"/>
  <c r="P1981" i="25"/>
  <c r="Q1981" i="25" s="1"/>
  <c r="P1982" i="25"/>
  <c r="P1983" i="25"/>
  <c r="P1984" i="25"/>
  <c r="P1985" i="25"/>
  <c r="P1986" i="25"/>
  <c r="Q1986" i="25" s="1"/>
  <c r="P1987" i="25"/>
  <c r="Q1987" i="25" s="1"/>
  <c r="P1988" i="25"/>
  <c r="Q1988" i="25" s="1"/>
  <c r="P1989" i="25"/>
  <c r="Q1989" i="25" s="1"/>
  <c r="P1990" i="25"/>
  <c r="P1991" i="25"/>
  <c r="P1992" i="25"/>
  <c r="P1993" i="25"/>
  <c r="P1994" i="25"/>
  <c r="P1995" i="25"/>
  <c r="Q1995" i="25" s="1"/>
  <c r="P1996" i="25"/>
  <c r="Q1996" i="25" s="1"/>
  <c r="P1997" i="25"/>
  <c r="Q1997" i="25" s="1"/>
  <c r="P1998" i="25"/>
  <c r="P1999" i="25"/>
  <c r="P2000" i="25"/>
  <c r="P2001" i="25"/>
  <c r="P2002" i="25"/>
  <c r="Q2002" i="25" s="1"/>
  <c r="P2003" i="25"/>
  <c r="Q2003" i="25" s="1"/>
  <c r="P2004" i="25"/>
  <c r="P2005" i="25"/>
  <c r="Q2005" i="25" s="1"/>
  <c r="P2006" i="25"/>
  <c r="P2007" i="25"/>
  <c r="P2008" i="25"/>
  <c r="P2009" i="25"/>
  <c r="P2010" i="25"/>
  <c r="Q2010" i="25" s="1"/>
  <c r="P2011" i="25"/>
  <c r="Q2011" i="25" s="1"/>
  <c r="P2012" i="25"/>
  <c r="Q2012" i="25" s="1"/>
  <c r="P2013" i="25"/>
  <c r="Q2013" i="25" s="1"/>
  <c r="P2014" i="25"/>
  <c r="P2015" i="25"/>
  <c r="P2016" i="25"/>
  <c r="P2017" i="25"/>
  <c r="P2018" i="25"/>
  <c r="Q2018" i="25" s="1"/>
  <c r="P2019" i="25"/>
  <c r="Q2019" i="25" s="1"/>
  <c r="P2020" i="25"/>
  <c r="Q2020" i="25" s="1"/>
  <c r="P2021" i="25"/>
  <c r="Q2021" i="25" s="1"/>
  <c r="P2022" i="25"/>
  <c r="P2023" i="25"/>
  <c r="P2024" i="25"/>
  <c r="P2025" i="25"/>
  <c r="P2026" i="25"/>
  <c r="Q2026" i="25" s="1"/>
  <c r="P2027" i="25"/>
  <c r="Q2027" i="25" s="1"/>
  <c r="P2028" i="25"/>
  <c r="Q2028" i="25" s="1"/>
  <c r="P2029" i="25"/>
  <c r="Q2029" i="25" s="1"/>
  <c r="P2030" i="25"/>
  <c r="Q2030" i="25" s="1"/>
  <c r="P2031" i="25"/>
  <c r="P2032" i="25"/>
  <c r="P2033" i="25"/>
  <c r="P2034" i="25"/>
  <c r="Q2034" i="25" s="1"/>
  <c r="P2035" i="25"/>
  <c r="Q2035" i="25" s="1"/>
  <c r="P2036" i="25"/>
  <c r="Q2036" i="25" s="1"/>
  <c r="P2037" i="25"/>
  <c r="Q2037" i="25" s="1"/>
  <c r="P2038" i="25"/>
  <c r="P2039" i="25"/>
  <c r="P2040" i="25"/>
  <c r="P2041" i="25"/>
  <c r="P2042" i="25"/>
  <c r="Q2042" i="25" s="1"/>
  <c r="P2043" i="25"/>
  <c r="Q2043" i="25" s="1"/>
  <c r="P2044" i="25"/>
  <c r="Q2044" i="25" s="1"/>
  <c r="P2045" i="25"/>
  <c r="Q2045" i="25" s="1"/>
  <c r="P2046" i="25"/>
  <c r="P2047" i="25"/>
  <c r="P2048" i="25"/>
  <c r="P2049" i="25"/>
  <c r="P2050" i="25"/>
  <c r="Q2050" i="25" s="1"/>
  <c r="P2051" i="25"/>
  <c r="Q2051" i="25" s="1"/>
  <c r="P2052" i="25"/>
  <c r="Q2052" i="25" s="1"/>
  <c r="P2053" i="25"/>
  <c r="Q2053" i="25" s="1"/>
  <c r="P2054" i="25"/>
  <c r="P2055" i="25"/>
  <c r="P2056" i="25"/>
  <c r="P2057" i="25"/>
  <c r="P2058" i="25"/>
  <c r="Q2058" i="25" s="1"/>
  <c r="P2059" i="25"/>
  <c r="Q2059" i="25" s="1"/>
  <c r="P2060" i="25"/>
  <c r="Q2060" i="25" s="1"/>
  <c r="P2061" i="25"/>
  <c r="Q2061" i="25" s="1"/>
  <c r="P2062" i="25"/>
  <c r="P2063" i="25"/>
  <c r="P2064" i="25"/>
  <c r="P2065" i="25"/>
  <c r="P2066" i="25"/>
  <c r="Q2066" i="25" s="1"/>
  <c r="P2067" i="25"/>
  <c r="Q2067" i="25" s="1"/>
  <c r="P2068" i="25"/>
  <c r="Q2068" i="25" s="1"/>
  <c r="P2069" i="25"/>
  <c r="Q2069" i="25" s="1"/>
  <c r="P2070" i="25"/>
  <c r="P2071" i="25"/>
  <c r="P2072" i="25"/>
  <c r="P2073" i="25"/>
  <c r="Q2073" i="25" s="1"/>
  <c r="P2074" i="25"/>
  <c r="Q2074" i="25" s="1"/>
  <c r="P2075" i="25"/>
  <c r="Q2075" i="25" s="1"/>
  <c r="P2076" i="25"/>
  <c r="Q2076" i="25" s="1"/>
  <c r="P2077" i="25"/>
  <c r="Q2077" i="25" s="1"/>
  <c r="P2078" i="25"/>
  <c r="P2079" i="25"/>
  <c r="P2080" i="25"/>
  <c r="P2081" i="25"/>
  <c r="Q2081" i="25" s="1"/>
  <c r="P2082" i="25"/>
  <c r="Q2082" i="25" s="1"/>
  <c r="P2083" i="25"/>
  <c r="Q2083" i="25" s="1"/>
  <c r="P2084" i="25"/>
  <c r="Q2084" i="25" s="1"/>
  <c r="P2085" i="25"/>
  <c r="Q2085" i="25" s="1"/>
  <c r="P2086" i="25"/>
  <c r="P2087" i="25"/>
  <c r="P2088" i="25"/>
  <c r="P2089" i="25"/>
  <c r="P2090" i="25"/>
  <c r="Q2090" i="25" s="1"/>
  <c r="P2091" i="25"/>
  <c r="Q2091" i="25" s="1"/>
  <c r="P2092" i="25"/>
  <c r="Q2092" i="25" s="1"/>
  <c r="P2093" i="25"/>
  <c r="Q2093" i="25" s="1"/>
  <c r="P2094" i="25"/>
  <c r="P2095" i="25"/>
  <c r="P2096" i="25"/>
  <c r="P2097" i="25"/>
  <c r="P2098" i="25"/>
  <c r="Q2098" i="25" s="1"/>
  <c r="P2099" i="25"/>
  <c r="Q2099" i="25" s="1"/>
  <c r="P2100" i="25"/>
  <c r="Q2100" i="25" s="1"/>
  <c r="P2101" i="25"/>
  <c r="Q2101" i="25" s="1"/>
  <c r="P2102" i="25"/>
  <c r="P2103" i="25"/>
  <c r="P2104" i="25"/>
  <c r="P2105" i="25"/>
  <c r="P2106" i="25"/>
  <c r="Q2106" i="25" s="1"/>
  <c r="P2107" i="25"/>
  <c r="Q2107" i="25" s="1"/>
  <c r="P2108" i="25"/>
  <c r="Q2108" i="25" s="1"/>
  <c r="P2109" i="25"/>
  <c r="Q2109" i="25" s="1"/>
  <c r="P2110" i="25"/>
  <c r="P2111" i="25"/>
  <c r="P2112" i="25"/>
  <c r="P2113" i="25"/>
  <c r="P2114" i="25"/>
  <c r="Q2114" i="25" s="1"/>
  <c r="P2115" i="25"/>
  <c r="Q2115" i="25" s="1"/>
  <c r="P2116" i="25"/>
  <c r="Q2116" i="25" s="1"/>
  <c r="P2117" i="25"/>
  <c r="Q2117" i="25" s="1"/>
  <c r="P2118" i="25"/>
  <c r="P2119" i="25"/>
  <c r="P2120" i="25"/>
  <c r="P2121" i="25"/>
  <c r="Q2121" i="25" s="1"/>
  <c r="P2122" i="25"/>
  <c r="Q2122" i="25" s="1"/>
  <c r="P2123" i="25"/>
  <c r="Q2123" i="25" s="1"/>
  <c r="P2124" i="25"/>
  <c r="Q2124" i="25" s="1"/>
  <c r="P2125" i="25"/>
  <c r="Q2125" i="25" s="1"/>
  <c r="P2126" i="25"/>
  <c r="P2127" i="25"/>
  <c r="P2128" i="25"/>
  <c r="P2129" i="25"/>
  <c r="Q2129" i="25" s="1"/>
  <c r="P2130" i="25"/>
  <c r="Q2130" i="25" s="1"/>
  <c r="P2131" i="25"/>
  <c r="Q2131" i="25" s="1"/>
  <c r="P2132" i="25"/>
  <c r="Q2132" i="25" s="1"/>
  <c r="P2133" i="25"/>
  <c r="Q2133" i="25" s="1"/>
  <c r="P2134" i="25"/>
  <c r="P2135" i="25"/>
  <c r="P2136" i="25"/>
  <c r="P2137" i="25"/>
  <c r="P2138" i="25"/>
  <c r="Q2138" i="25" s="1"/>
  <c r="P2139" i="25"/>
  <c r="Q2139" i="25" s="1"/>
  <c r="P2140" i="25"/>
  <c r="Q2140" i="25" s="1"/>
  <c r="P2141" i="25"/>
  <c r="Q2141" i="25" s="1"/>
  <c r="P2142" i="25"/>
  <c r="P2143" i="25"/>
  <c r="Q2143" i="25" s="1"/>
  <c r="P2144" i="25"/>
  <c r="Q2144" i="25" s="1"/>
  <c r="P2145" i="25"/>
  <c r="Q2145" i="25" s="1"/>
  <c r="P2146" i="25"/>
  <c r="P2147" i="25"/>
  <c r="Q2147" i="25" s="1"/>
  <c r="P2148" i="25"/>
  <c r="Q2148" i="25" s="1"/>
  <c r="P2149" i="25"/>
  <c r="Q2149" i="25" s="1"/>
  <c r="P2150" i="25"/>
  <c r="Q2150" i="25" s="1"/>
  <c r="P2151" i="25"/>
  <c r="Q2151" i="25" s="1"/>
  <c r="P2152" i="25"/>
  <c r="Q2152" i="25" s="1"/>
  <c r="P2153" i="25"/>
  <c r="Q2153" i="25" s="1"/>
  <c r="P2154" i="25"/>
  <c r="P2155" i="25"/>
  <c r="Q2155" i="25" s="1"/>
  <c r="P2156" i="25"/>
  <c r="Q2156" i="25" s="1"/>
  <c r="P2157" i="25"/>
  <c r="Q2157" i="25" s="1"/>
  <c r="P2158" i="25"/>
  <c r="Q2158" i="25" s="1"/>
  <c r="P2159" i="25"/>
  <c r="Q2159" i="25" s="1"/>
  <c r="P2160" i="25"/>
  <c r="Q2160" i="25" s="1"/>
  <c r="P2161" i="25"/>
  <c r="Q2161" i="25" s="1"/>
  <c r="P2162" i="25"/>
  <c r="Q2162" i="25" s="1"/>
  <c r="P2163" i="25"/>
  <c r="Q2163" i="25" s="1"/>
  <c r="P2164" i="25"/>
  <c r="Q2164" i="25" s="1"/>
  <c r="P2165" i="25"/>
  <c r="Q2165" i="25" s="1"/>
  <c r="P2166" i="25"/>
  <c r="Q2166" i="25" s="1"/>
  <c r="P2167" i="25"/>
  <c r="Q2167" i="25" s="1"/>
  <c r="P2168" i="25"/>
  <c r="Q2168" i="25" s="1"/>
  <c r="P2169" i="25"/>
  <c r="Q2169" i="25" s="1"/>
  <c r="P2170" i="25"/>
  <c r="Q2170" i="25" s="1"/>
  <c r="P2171" i="25"/>
  <c r="Q2171" i="25" s="1"/>
  <c r="P2172" i="25"/>
  <c r="Q2172" i="25" s="1"/>
  <c r="P2173" i="25"/>
  <c r="Q2173" i="25" s="1"/>
  <c r="P2174" i="25"/>
  <c r="Q2174" i="25" s="1"/>
  <c r="P2175" i="25"/>
  <c r="Q2175" i="25" s="1"/>
  <c r="P2176" i="25"/>
  <c r="Q2176" i="25" s="1"/>
  <c r="P2177" i="25"/>
  <c r="Q2177" i="25" s="1"/>
  <c r="P2178" i="25"/>
  <c r="Q2178" i="25" s="1"/>
  <c r="P2179" i="25"/>
  <c r="Q2179" i="25" s="1"/>
  <c r="P2180" i="25"/>
  <c r="Q2180" i="25" s="1"/>
  <c r="P2181" i="25"/>
  <c r="Q2181" i="25" s="1"/>
  <c r="P2182" i="25"/>
  <c r="Q2182" i="25" s="1"/>
  <c r="P2183" i="25"/>
  <c r="Q2183" i="25" s="1"/>
  <c r="P2184" i="25"/>
  <c r="Q2184" i="25" s="1"/>
  <c r="P2185" i="25"/>
  <c r="Q2185" i="25" s="1"/>
  <c r="P2186" i="25"/>
  <c r="Q2186" i="25" s="1"/>
  <c r="P2187" i="25"/>
  <c r="Q2187" i="25" s="1"/>
  <c r="P2188" i="25"/>
  <c r="Q2188" i="25" s="1"/>
  <c r="P2189" i="25"/>
  <c r="Q2189" i="25" s="1"/>
  <c r="P2190" i="25"/>
  <c r="Q2190" i="25" s="1"/>
  <c r="P2191" i="25"/>
  <c r="P2192" i="25"/>
  <c r="Q2192" i="25" s="1"/>
  <c r="P2193" i="25"/>
  <c r="Q2193" i="25" s="1"/>
  <c r="P2194" i="25"/>
  <c r="Q2194" i="25" s="1"/>
  <c r="P2195" i="25"/>
  <c r="Q2195" i="25" s="1"/>
  <c r="P2196" i="25"/>
  <c r="Q2196" i="25" s="1"/>
  <c r="P2197" i="25"/>
  <c r="Q2197" i="25" s="1"/>
  <c r="P2198" i="25"/>
  <c r="Q2198" i="25" s="1"/>
  <c r="P2199" i="25"/>
  <c r="P2200" i="25"/>
  <c r="Q2200" i="25" s="1"/>
  <c r="P2201" i="25"/>
  <c r="Q2201" i="25" s="1"/>
  <c r="P2202" i="25"/>
  <c r="Q2202" i="25" s="1"/>
  <c r="P2203" i="25"/>
  <c r="Q2203" i="25" s="1"/>
  <c r="P2204" i="25"/>
  <c r="Q2204" i="25" s="1"/>
  <c r="P2205" i="25"/>
  <c r="Q2205" i="25" s="1"/>
  <c r="P2206" i="25"/>
  <c r="Q2206" i="25" s="1"/>
  <c r="P2207" i="25"/>
  <c r="Q2207" i="25" s="1"/>
  <c r="P2208" i="25"/>
  <c r="Q2208" i="25" s="1"/>
  <c r="P2209" i="25"/>
  <c r="Q2209" i="25" s="1"/>
  <c r="P2210" i="25"/>
  <c r="Q2210" i="25" s="1"/>
  <c r="P2211" i="25"/>
  <c r="Q2211" i="25" s="1"/>
  <c r="P2212" i="25"/>
  <c r="Q2212" i="25" s="1"/>
  <c r="P2213" i="25"/>
  <c r="Q2213" i="25" s="1"/>
  <c r="P2214" i="25"/>
  <c r="Q2214" i="25" s="1"/>
  <c r="P2215" i="25"/>
  <c r="Q2215" i="25" s="1"/>
  <c r="P2216" i="25"/>
  <c r="Q2216" i="25" s="1"/>
  <c r="P2217" i="25"/>
  <c r="Q2217" i="25" s="1"/>
  <c r="P2218" i="25"/>
  <c r="Q2218" i="25" s="1"/>
  <c r="P2219" i="25"/>
  <c r="Q2219" i="25" s="1"/>
  <c r="P2220" i="25"/>
  <c r="Q2220" i="25" s="1"/>
  <c r="P2221" i="25"/>
  <c r="Q2221" i="25" s="1"/>
  <c r="P2222" i="25"/>
  <c r="Q2222" i="25" s="1"/>
  <c r="P2223" i="25"/>
  <c r="Q2223" i="25" s="1"/>
  <c r="P2224" i="25"/>
  <c r="Q2224" i="25" s="1"/>
  <c r="P2225" i="25"/>
  <c r="Q2225" i="25" s="1"/>
  <c r="P2226" i="25"/>
  <c r="Q2226" i="25" s="1"/>
  <c r="P2227" i="25"/>
  <c r="Q2227" i="25" s="1"/>
  <c r="P2228" i="25"/>
  <c r="Q2228" i="25" s="1"/>
  <c r="P2229" i="25"/>
  <c r="Q2229" i="25" s="1"/>
  <c r="P2230" i="25"/>
  <c r="Q2230" i="25" s="1"/>
  <c r="P2231" i="25"/>
  <c r="Q2231" i="25" s="1"/>
  <c r="P2232" i="25"/>
  <c r="P2233" i="25"/>
  <c r="Q2233" i="25" s="1"/>
  <c r="P2234" i="25"/>
  <c r="Q2234" i="25" s="1"/>
  <c r="P2235" i="25"/>
  <c r="Q2235" i="25" s="1"/>
  <c r="P2236" i="25"/>
  <c r="Q2236" i="25" s="1"/>
  <c r="P2237" i="25"/>
  <c r="Q2237" i="25" s="1"/>
  <c r="P2238" i="25"/>
  <c r="Q2238" i="25" s="1"/>
  <c r="P2239" i="25"/>
  <c r="P2240" i="25"/>
  <c r="P2241" i="25"/>
  <c r="Q2241" i="25" s="1"/>
  <c r="P2242" i="25"/>
  <c r="Q2242" i="25" s="1"/>
  <c r="P2243" i="25"/>
  <c r="Q2243" i="25" s="1"/>
  <c r="P2244" i="25"/>
  <c r="Q2244" i="25" s="1"/>
  <c r="P2245" i="25"/>
  <c r="Q2245" i="25" s="1"/>
  <c r="P2246" i="25"/>
  <c r="Q2246" i="25" s="1"/>
  <c r="P2247" i="25"/>
  <c r="Q2247" i="25" s="1"/>
  <c r="P2248" i="25"/>
  <c r="Q2248" i="25" s="1"/>
  <c r="P2249" i="25"/>
  <c r="Q2249" i="25" s="1"/>
  <c r="P2250" i="25"/>
  <c r="Q2250" i="25" s="1"/>
  <c r="P2251" i="25"/>
  <c r="Q2251" i="25" s="1"/>
  <c r="P2252" i="25"/>
  <c r="Q2252" i="25" s="1"/>
  <c r="P2253" i="25"/>
  <c r="Q2253" i="25" s="1"/>
  <c r="P2254" i="25"/>
  <c r="Q2254" i="25" s="1"/>
  <c r="P2255" i="25"/>
  <c r="Q2255" i="25" s="1"/>
  <c r="P2256" i="25"/>
  <c r="Q2256" i="25" s="1"/>
  <c r="P2257" i="25"/>
  <c r="Q2257" i="25" s="1"/>
  <c r="P2258" i="25"/>
  <c r="Q2258" i="25" s="1"/>
  <c r="P2259" i="25"/>
  <c r="Q2259" i="25" s="1"/>
  <c r="P2260" i="25"/>
  <c r="Q2260" i="25" s="1"/>
  <c r="P2261" i="25"/>
  <c r="Q2261" i="25" s="1"/>
  <c r="P2262" i="25"/>
  <c r="Q2262" i="25" s="1"/>
  <c r="P2263" i="25"/>
  <c r="P2264" i="25"/>
  <c r="Q2264" i="25" s="1"/>
  <c r="P2265" i="25"/>
  <c r="Q2265" i="25" s="1"/>
  <c r="P2266" i="25"/>
  <c r="Q2266" i="25" s="1"/>
  <c r="P2267" i="25"/>
  <c r="Q2267" i="25" s="1"/>
  <c r="P2268" i="25"/>
  <c r="Q2268" i="25" s="1"/>
  <c r="P2269" i="25"/>
  <c r="Q2269" i="25" s="1"/>
  <c r="P2270" i="25"/>
  <c r="Q2270" i="25" s="1"/>
  <c r="P2271" i="25"/>
  <c r="Q2271" i="25" s="1"/>
  <c r="P2272" i="25"/>
  <c r="Q2272" i="25" s="1"/>
  <c r="P2273" i="25"/>
  <c r="Q2273" i="25" s="1"/>
  <c r="P2274" i="25"/>
  <c r="P2275" i="25"/>
  <c r="Q2275" i="25" s="1"/>
  <c r="P2276" i="25"/>
  <c r="Q2276" i="25" s="1"/>
  <c r="P2277" i="25"/>
  <c r="Q2277" i="25" s="1"/>
  <c r="P2278" i="25"/>
  <c r="Q2278" i="25" s="1"/>
  <c r="P2279" i="25"/>
  <c r="Q2279" i="25" s="1"/>
  <c r="P2280" i="25"/>
  <c r="Q2280" i="25" s="1"/>
  <c r="P2281" i="25"/>
  <c r="P2282" i="25"/>
  <c r="P2283" i="25"/>
  <c r="Q2283" i="25" s="1"/>
  <c r="P2284" i="25"/>
  <c r="Q2284" i="25" s="1"/>
  <c r="P2285" i="25"/>
  <c r="Q2285" i="25" s="1"/>
  <c r="P2286" i="25"/>
  <c r="Q2286" i="25" s="1"/>
  <c r="P2287" i="25"/>
  <c r="Q2287" i="25" s="1"/>
  <c r="P2288" i="25"/>
  <c r="Q2288" i="25" s="1"/>
  <c r="P2289" i="25"/>
  <c r="Q2289" i="25" s="1"/>
  <c r="P2290" i="25"/>
  <c r="Q2290" i="25" s="1"/>
  <c r="P2291" i="25"/>
  <c r="Q2291" i="25" s="1"/>
  <c r="P2292" i="25"/>
  <c r="Q2292" i="25" s="1"/>
  <c r="P2293" i="25"/>
  <c r="Q2293" i="25" s="1"/>
  <c r="P2294" i="25"/>
  <c r="Q2294" i="25" s="1"/>
  <c r="P2295" i="25"/>
  <c r="Q2295" i="25" s="1"/>
  <c r="P2296" i="25"/>
  <c r="Q2296" i="25" s="1"/>
  <c r="P2297" i="25"/>
  <c r="Q2297" i="25" s="1"/>
  <c r="P2298" i="25"/>
  <c r="Q2298" i="25" s="1"/>
  <c r="P2299" i="25"/>
  <c r="Q2299" i="25" s="1"/>
  <c r="P2300" i="25"/>
  <c r="Q2300" i="25" s="1"/>
  <c r="P2301" i="25"/>
  <c r="Q2301" i="25" s="1"/>
  <c r="P2302" i="25"/>
  <c r="Q2302" i="25" s="1"/>
  <c r="P2303" i="25"/>
  <c r="Q2303" i="25" s="1"/>
  <c r="P2304" i="25"/>
  <c r="P2305" i="25"/>
  <c r="Q2305" i="25" s="1"/>
  <c r="P2306" i="25"/>
  <c r="Q2306" i="25" s="1"/>
  <c r="P2307" i="25"/>
  <c r="Q2307" i="25" s="1"/>
  <c r="P2308" i="25"/>
  <c r="Q2308" i="25" s="1"/>
  <c r="P2309" i="25"/>
  <c r="Q2309" i="25" s="1"/>
  <c r="P2310" i="25"/>
  <c r="Q2310" i="25" s="1"/>
  <c r="P2311" i="25"/>
  <c r="Q2311" i="25" s="1"/>
  <c r="P2312" i="25"/>
  <c r="Q2312" i="25" s="1"/>
  <c r="P2313" i="25"/>
  <c r="Q2313" i="25" s="1"/>
  <c r="P2314" i="25"/>
  <c r="Q2314" i="25" s="1"/>
  <c r="P2315" i="25"/>
  <c r="Q2315" i="25" s="1"/>
  <c r="P2316" i="25"/>
  <c r="Q2316" i="25" s="1"/>
  <c r="P2317" i="25"/>
  <c r="Q2317" i="25" s="1"/>
  <c r="P2318" i="25"/>
  <c r="Q2318" i="25" s="1"/>
  <c r="P2319" i="25"/>
  <c r="Q2319" i="25" s="1"/>
  <c r="P2320" i="25"/>
  <c r="Q2320" i="25" s="1"/>
  <c r="P2321" i="25"/>
  <c r="Q2321" i="25" s="1"/>
  <c r="P2322" i="25"/>
  <c r="P2323" i="25"/>
  <c r="Q2323" i="25" s="1"/>
  <c r="P2324" i="25"/>
  <c r="P2325" i="25"/>
  <c r="Q2325" i="25" s="1"/>
  <c r="P2326" i="25"/>
  <c r="Q2326" i="25" s="1"/>
  <c r="P2327" i="25"/>
  <c r="Q2327" i="25" s="1"/>
  <c r="P2328" i="25"/>
  <c r="Q2328" i="25" s="1"/>
  <c r="P2329" i="25"/>
  <c r="Q2329" i="25" s="1"/>
  <c r="P2330" i="25"/>
  <c r="Q2330" i="25" s="1"/>
  <c r="P2331" i="25"/>
  <c r="Q2331" i="25" s="1"/>
  <c r="P2332" i="25"/>
  <c r="Q2332" i="25" s="1"/>
  <c r="P2333" i="25"/>
  <c r="Q2333" i="25" s="1"/>
  <c r="P2334" i="25"/>
  <c r="Q2334" i="25" s="1"/>
  <c r="P2335" i="25"/>
  <c r="Q2335" i="25" s="1"/>
  <c r="P2336" i="25"/>
  <c r="Q2336" i="25" s="1"/>
  <c r="P2337" i="25"/>
  <c r="Q2337" i="25" s="1"/>
  <c r="P2338" i="25"/>
  <c r="Q2338" i="25" s="1"/>
  <c r="P2339" i="25"/>
  <c r="Q2339" i="25" s="1"/>
  <c r="P2340" i="25"/>
  <c r="Q2340" i="25" s="1"/>
  <c r="P2341" i="25"/>
  <c r="Q2341" i="25" s="1"/>
  <c r="P2342" i="25"/>
  <c r="Q2342" i="25" s="1"/>
  <c r="P2343" i="25"/>
  <c r="Q2343" i="25" s="1"/>
  <c r="P2344" i="25"/>
  <c r="Q2344" i="25" s="1"/>
  <c r="P2345" i="25"/>
  <c r="Q2345" i="25" s="1"/>
  <c r="P2346" i="25"/>
  <c r="Q2346" i="25" s="1"/>
  <c r="P2347" i="25"/>
  <c r="Q2347" i="25" s="1"/>
  <c r="P2348" i="25"/>
  <c r="Q2348" i="25" s="1"/>
  <c r="P2349" i="25"/>
  <c r="Q2349" i="25" s="1"/>
  <c r="P2350" i="25"/>
  <c r="Q2350" i="25" s="1"/>
  <c r="P2351" i="25"/>
  <c r="Q2351" i="25" s="1"/>
  <c r="P2352" i="25"/>
  <c r="Q2352" i="25" s="1"/>
  <c r="P2353" i="25"/>
  <c r="Q2353" i="25" s="1"/>
  <c r="P2354" i="25"/>
  <c r="Q2354" i="25" s="1"/>
  <c r="P2355" i="25"/>
  <c r="Q2355" i="25" s="1"/>
  <c r="P2356" i="25"/>
  <c r="Q2356" i="25" s="1"/>
  <c r="P2357" i="25"/>
  <c r="Q2357" i="25" s="1"/>
  <c r="P2358" i="25"/>
  <c r="P2359" i="25"/>
  <c r="Q2359" i="25" s="1"/>
  <c r="P2360" i="25"/>
  <c r="Q2360" i="25" s="1"/>
  <c r="P2361" i="25"/>
  <c r="Q2361" i="25" s="1"/>
  <c r="P2362" i="25"/>
  <c r="Q2362" i="25" s="1"/>
  <c r="P2363" i="25"/>
  <c r="Q2363" i="25" s="1"/>
  <c r="P2364" i="25"/>
  <c r="Q2364" i="25" s="1"/>
  <c r="P2365" i="25"/>
  <c r="P2366" i="25"/>
  <c r="P2367" i="25"/>
  <c r="Q2367" i="25" s="1"/>
  <c r="P2368" i="25"/>
  <c r="Q2368" i="25" s="1"/>
  <c r="P2369" i="25"/>
  <c r="Q2369" i="25" s="1"/>
  <c r="P2370" i="25"/>
  <c r="Q2370" i="25" s="1"/>
  <c r="P2371" i="25"/>
  <c r="Q2371" i="25" s="1"/>
  <c r="P2372" i="25"/>
  <c r="Q2372" i="25" s="1"/>
  <c r="P2373" i="25"/>
  <c r="Q2373" i="25" s="1"/>
  <c r="P2374" i="25"/>
  <c r="Q2374" i="25" s="1"/>
  <c r="P2375" i="25"/>
  <c r="Q2375" i="25" s="1"/>
  <c r="P2376" i="25"/>
  <c r="Q2376" i="25" s="1"/>
  <c r="P2377" i="25"/>
  <c r="Q2377" i="25" s="1"/>
  <c r="P2378" i="25"/>
  <c r="Q2378" i="25" s="1"/>
  <c r="P2379" i="25"/>
  <c r="Q2379" i="25" s="1"/>
  <c r="P2380" i="25"/>
  <c r="Q2380" i="25" s="1"/>
  <c r="P2381" i="25"/>
  <c r="Q2381" i="25" s="1"/>
  <c r="P2382" i="25"/>
  <c r="Q2382" i="25" s="1"/>
  <c r="P2383" i="25"/>
  <c r="Q2383" i="25" s="1"/>
  <c r="P2384" i="25"/>
  <c r="P2385" i="25"/>
  <c r="Q2385" i="25" s="1"/>
  <c r="P2386" i="25"/>
  <c r="Q2386" i="25" s="1"/>
  <c r="P2387" i="25"/>
  <c r="Q2387" i="25" s="1"/>
  <c r="P2388" i="25"/>
  <c r="Q2388" i="25" s="1"/>
  <c r="P2389" i="25"/>
  <c r="Q2389" i="25" s="1"/>
  <c r="P2390" i="25"/>
  <c r="Q2390" i="25" s="1"/>
  <c r="P2391" i="25"/>
  <c r="Q2391" i="25" s="1"/>
  <c r="P2392" i="25"/>
  <c r="Q2392" i="25" s="1"/>
  <c r="P2393" i="25"/>
  <c r="P2394" i="25"/>
  <c r="P2395" i="25"/>
  <c r="Q2395" i="25" s="1"/>
  <c r="P2396" i="25"/>
  <c r="Q2396" i="25" s="1"/>
  <c r="P2397" i="25"/>
  <c r="Q2397" i="25" s="1"/>
  <c r="P2398" i="25"/>
  <c r="Q2398" i="25" s="1"/>
  <c r="P2399" i="25"/>
  <c r="Q2399" i="25" s="1"/>
  <c r="P2400" i="25"/>
  <c r="Q2400" i="25" s="1"/>
  <c r="P2401" i="25"/>
  <c r="Q2401" i="25" s="1"/>
  <c r="P2402" i="25"/>
  <c r="Q2402" i="25" s="1"/>
  <c r="P2403" i="25"/>
  <c r="Q2403" i="25" s="1"/>
  <c r="P2404" i="25"/>
  <c r="Q2404" i="25" s="1"/>
  <c r="P2405" i="25"/>
  <c r="Q2405" i="25" s="1"/>
  <c r="P2406" i="25"/>
  <c r="Q2406" i="25" s="1"/>
  <c r="P2407" i="25"/>
  <c r="Q2407" i="25" s="1"/>
  <c r="P2408" i="25"/>
  <c r="Q2408" i="25" s="1"/>
  <c r="P2409" i="25"/>
  <c r="Q2409" i="25" s="1"/>
  <c r="P2410" i="25"/>
  <c r="Q2410" i="25" s="1"/>
  <c r="P2411" i="25"/>
  <c r="Q2411" i="25" s="1"/>
  <c r="P2412" i="25"/>
  <c r="Q2412" i="25" s="1"/>
  <c r="P2413" i="25"/>
  <c r="Q2413" i="25" s="1"/>
  <c r="P2414" i="25"/>
  <c r="Q2414" i="25" s="1"/>
  <c r="P2415" i="25"/>
  <c r="Q2415" i="25" s="1"/>
  <c r="P2416" i="25"/>
  <c r="Q2416" i="25" s="1"/>
  <c r="P2417" i="25"/>
  <c r="Q2417" i="25" s="1"/>
  <c r="P2418" i="25"/>
  <c r="Q2418" i="25" s="1"/>
  <c r="P2419" i="25"/>
  <c r="Q2419" i="25" s="1"/>
  <c r="P2420" i="25"/>
  <c r="P2421" i="25"/>
  <c r="P2422" i="25"/>
  <c r="Q2422" i="25" s="1"/>
  <c r="P2423" i="25"/>
  <c r="Q2423" i="25" s="1"/>
  <c r="P2424" i="25"/>
  <c r="P2425" i="25"/>
  <c r="Q2425" i="25" s="1"/>
  <c r="P2426" i="25"/>
  <c r="Q2426" i="25" s="1"/>
  <c r="P2427" i="25"/>
  <c r="Q2427" i="25" s="1"/>
  <c r="P2428" i="25"/>
  <c r="Q2428" i="25" s="1"/>
  <c r="P2429" i="25"/>
  <c r="Q2429" i="25" s="1"/>
  <c r="P2430" i="25"/>
  <c r="Q2430" i="25" s="1"/>
  <c r="P2431" i="25"/>
  <c r="Q2431" i="25" s="1"/>
  <c r="P2432" i="25"/>
  <c r="Q2432" i="25" s="1"/>
  <c r="P2433" i="25"/>
  <c r="Q2433" i="25" s="1"/>
  <c r="P2434" i="25"/>
  <c r="Q2434" i="25" s="1"/>
  <c r="P2435" i="25"/>
  <c r="Q2435" i="25" s="1"/>
  <c r="P2436" i="25"/>
  <c r="Q2436" i="25" s="1"/>
  <c r="P2437" i="25"/>
  <c r="Q2437" i="25" s="1"/>
  <c r="P2438" i="25"/>
  <c r="Q2438" i="25" s="1"/>
  <c r="P2439" i="25"/>
  <c r="P2440" i="25"/>
  <c r="Q2440" i="25" s="1"/>
  <c r="P2441" i="25"/>
  <c r="Q2441" i="25" s="1"/>
  <c r="P2442" i="25"/>
  <c r="Q2442" i="25" s="1"/>
  <c r="P2443" i="25"/>
  <c r="Q2443" i="25" s="1"/>
  <c r="P2444" i="25"/>
  <c r="Q2444" i="25" s="1"/>
  <c r="P2445" i="25"/>
  <c r="Q2445" i="25" s="1"/>
  <c r="P2446" i="25"/>
  <c r="Q2446" i="25" s="1"/>
  <c r="P2447" i="25"/>
  <c r="Q2447" i="25" s="1"/>
  <c r="P2448" i="25"/>
  <c r="P2449" i="25"/>
  <c r="P2450" i="25"/>
  <c r="P2451" i="25"/>
  <c r="Q2451" i="25" s="1"/>
  <c r="P2452" i="25"/>
  <c r="Q2452" i="25" s="1"/>
  <c r="P2453" i="25"/>
  <c r="Q2453" i="25" s="1"/>
  <c r="P2454" i="25"/>
  <c r="Q2454" i="25" s="1"/>
  <c r="P2455" i="25"/>
  <c r="Q2455" i="25" s="1"/>
  <c r="P2456" i="25"/>
  <c r="Q2456" i="25" s="1"/>
  <c r="P2457" i="25"/>
  <c r="Q2457" i="25" s="1"/>
  <c r="P2458" i="25"/>
  <c r="Q2458" i="25" s="1"/>
  <c r="P2459" i="25"/>
  <c r="Q2459" i="25" s="1"/>
  <c r="P2460" i="25"/>
  <c r="Q2460" i="25" s="1"/>
  <c r="P2461" i="25"/>
  <c r="Q2461" i="25" s="1"/>
  <c r="P2462" i="25"/>
  <c r="Q2462" i="25" s="1"/>
  <c r="P2463" i="25"/>
  <c r="Q2463" i="25" s="1"/>
  <c r="P2464" i="25"/>
  <c r="Q2464" i="25" s="1"/>
  <c r="P2465" i="25"/>
  <c r="Q2465" i="25" s="1"/>
  <c r="P2466" i="25"/>
  <c r="Q2466" i="25" s="1"/>
  <c r="P2467" i="25"/>
  <c r="Q2467" i="25" s="1"/>
  <c r="P2468" i="25"/>
  <c r="Q2468" i="25" s="1"/>
  <c r="P2469" i="25"/>
  <c r="Q2469" i="25" s="1"/>
  <c r="P2470" i="25"/>
  <c r="Q2470" i="25" s="1"/>
  <c r="P2471" i="25"/>
  <c r="Q2471" i="25" s="1"/>
  <c r="P2472" i="25"/>
  <c r="Q2472" i="25" s="1"/>
  <c r="P2473" i="25"/>
  <c r="Q2473" i="25" s="1"/>
  <c r="P2474" i="25"/>
  <c r="Q2474" i="25" s="1"/>
  <c r="P2475" i="25"/>
  <c r="Q2475" i="25" s="1"/>
  <c r="P2476" i="25"/>
  <c r="Q2476" i="25" s="1"/>
  <c r="P2477" i="25"/>
  <c r="Q2477" i="25" s="1"/>
  <c r="P2478" i="25"/>
  <c r="P2479" i="25"/>
  <c r="P2480" i="25"/>
  <c r="Q2480" i="25" s="1"/>
  <c r="P2481" i="25"/>
  <c r="Q2481" i="25" s="1"/>
  <c r="P2482" i="25"/>
  <c r="Q2482" i="25" s="1"/>
  <c r="P2483" i="25"/>
  <c r="Q2483" i="25" s="1"/>
  <c r="P2484" i="25"/>
  <c r="Q2484" i="25" s="1"/>
  <c r="P2485" i="25"/>
  <c r="Q2485" i="25" s="1"/>
  <c r="P2486" i="25"/>
  <c r="Q2486" i="25" s="1"/>
  <c r="P2487" i="25"/>
  <c r="Q2487" i="25" s="1"/>
  <c r="P2488" i="25"/>
  <c r="Q2488" i="25" s="1"/>
  <c r="P2489" i="25"/>
  <c r="Q2489" i="25" s="1"/>
  <c r="P2490" i="25"/>
  <c r="Q2490" i="25" s="1"/>
  <c r="P2491" i="25"/>
  <c r="Q2491" i="25" s="1"/>
  <c r="P2492" i="25"/>
  <c r="Q2492" i="25" s="1"/>
  <c r="P2493" i="25"/>
  <c r="Q2493" i="25" s="1"/>
  <c r="P2494" i="25"/>
  <c r="P2495" i="25"/>
  <c r="Q2495" i="25" s="1"/>
  <c r="P2496" i="25"/>
  <c r="Q2496" i="25" s="1"/>
  <c r="P2497" i="25"/>
  <c r="Q2497" i="25" s="1"/>
  <c r="P2498" i="25"/>
  <c r="Q2498" i="25" s="1"/>
  <c r="P2499" i="25"/>
  <c r="Q2499" i="25" s="1"/>
  <c r="P2500" i="25"/>
  <c r="Q2500" i="25" s="1"/>
  <c r="P2501" i="25"/>
  <c r="Q2501" i="25" s="1"/>
  <c r="P2502" i="25"/>
  <c r="Q2502" i="25" s="1"/>
  <c r="P2503" i="25"/>
  <c r="P2504" i="25"/>
  <c r="P2505" i="25"/>
  <c r="Q2505" i="25" s="1"/>
  <c r="P2506" i="25"/>
  <c r="Q2506" i="25" s="1"/>
  <c r="P2507" i="25"/>
  <c r="Q2507" i="25" s="1"/>
  <c r="P2508" i="25"/>
  <c r="Q2508" i="25" s="1"/>
  <c r="P2509" i="25"/>
  <c r="Q2509" i="25" s="1"/>
  <c r="P2510" i="25"/>
  <c r="Q2510" i="25" s="1"/>
  <c r="P2511" i="25"/>
  <c r="Q2511" i="25" s="1"/>
  <c r="P2512" i="25"/>
  <c r="Q2512" i="25" s="1"/>
  <c r="P2513" i="25"/>
  <c r="Q2513" i="25" s="1"/>
  <c r="P2514" i="25"/>
  <c r="Q2514" i="25" s="1"/>
  <c r="P2515" i="25"/>
  <c r="Q2515" i="25" s="1"/>
  <c r="P2516" i="25"/>
  <c r="Q2516" i="25" s="1"/>
  <c r="P2517" i="25"/>
  <c r="Q2517" i="25" s="1"/>
  <c r="P2518" i="25"/>
  <c r="Q2518" i="25" s="1"/>
  <c r="P2519" i="25"/>
  <c r="Q2519" i="25" s="1"/>
  <c r="P2520" i="25"/>
  <c r="Q2520" i="25" s="1"/>
  <c r="P2521" i="25"/>
  <c r="Q2521" i="25" s="1"/>
  <c r="P2522" i="25"/>
  <c r="Q2522" i="25" s="1"/>
  <c r="P2523" i="25"/>
  <c r="Q2523" i="25" s="1"/>
  <c r="P2524" i="25"/>
  <c r="Q2524" i="25" s="1"/>
  <c r="P2525" i="25"/>
  <c r="Q2525" i="25" s="1"/>
  <c r="P2526" i="25"/>
  <c r="Q2526" i="25" s="1"/>
  <c r="P2527" i="25"/>
  <c r="Q2527" i="25" s="1"/>
  <c r="P2528" i="25"/>
  <c r="Q2528" i="25" s="1"/>
  <c r="P2529" i="25"/>
  <c r="Q2529" i="25" s="1"/>
  <c r="P2530" i="25"/>
  <c r="Q2530" i="25" s="1"/>
  <c r="P2531" i="25"/>
  <c r="Q2531" i="25" s="1"/>
  <c r="P2532" i="25"/>
  <c r="Q2532" i="25" s="1"/>
  <c r="P2533" i="25"/>
  <c r="Q2533" i="25" s="1"/>
  <c r="P2534" i="25"/>
  <c r="P2535" i="25"/>
  <c r="Q2535" i="25" s="1"/>
  <c r="P2536" i="25"/>
  <c r="Q2536" i="25" s="1"/>
  <c r="P2537" i="25"/>
  <c r="Q2537" i="25" s="1"/>
  <c r="P2538" i="25"/>
  <c r="Q2538" i="25" s="1"/>
  <c r="P2539" i="25"/>
  <c r="Q2539" i="25" s="1"/>
  <c r="P2540" i="25"/>
  <c r="Q2540" i="25" s="1"/>
  <c r="P2541" i="25"/>
  <c r="Q2541" i="25" s="1"/>
  <c r="P2542" i="25"/>
  <c r="Q2542" i="25" s="1"/>
  <c r="P2543" i="25"/>
  <c r="Q2543" i="25" s="1"/>
  <c r="P2544" i="25"/>
  <c r="Q2544" i="25" s="1"/>
  <c r="P2545" i="25"/>
  <c r="Q2545" i="25" s="1"/>
  <c r="P2546" i="25"/>
  <c r="Q2546" i="25" s="1"/>
  <c r="P2547" i="25"/>
  <c r="Q2547" i="25" s="1"/>
  <c r="P2548" i="25"/>
  <c r="Q2548" i="25" s="1"/>
  <c r="P2549" i="25"/>
  <c r="Q2549" i="25" s="1"/>
  <c r="P2550" i="25"/>
  <c r="Q2550" i="25" s="1"/>
  <c r="P2551" i="25"/>
  <c r="P2552" i="25"/>
  <c r="Q2552" i="25" s="1"/>
  <c r="P2553" i="25"/>
  <c r="Q2553" i="25" s="1"/>
  <c r="P2554" i="25"/>
  <c r="Q2554" i="25" s="1"/>
  <c r="P2555" i="25"/>
  <c r="Q2555" i="25" s="1"/>
  <c r="P2556" i="25"/>
  <c r="Q2556" i="25" s="1"/>
  <c r="P2557" i="25"/>
  <c r="Q2557" i="25" s="1"/>
  <c r="P2558" i="25"/>
  <c r="Q2558" i="25" s="1"/>
  <c r="P2559" i="25"/>
  <c r="Q2559" i="25" s="1"/>
  <c r="P2560" i="25"/>
  <c r="P2561" i="25"/>
  <c r="P2562" i="25"/>
  <c r="P2563" i="25"/>
  <c r="Q2563" i="25" s="1"/>
  <c r="P2564" i="25"/>
  <c r="Q2564" i="25" s="1"/>
  <c r="P2565" i="25"/>
  <c r="Q2565" i="25" s="1"/>
  <c r="P2566" i="25"/>
  <c r="Q2566" i="25" s="1"/>
  <c r="P2567" i="25"/>
  <c r="Q2567" i="25" s="1"/>
  <c r="P2568" i="25"/>
  <c r="Q2568" i="25" s="1"/>
  <c r="P2569" i="25"/>
  <c r="Q2569" i="25" s="1"/>
  <c r="P2570" i="25"/>
  <c r="Q2570" i="25" s="1"/>
  <c r="P2571" i="25"/>
  <c r="Q2571" i="25" s="1"/>
  <c r="P2572" i="25"/>
  <c r="Q2572" i="25" s="1"/>
  <c r="P2573" i="25"/>
  <c r="Q2573" i="25" s="1"/>
  <c r="P2574" i="25"/>
  <c r="Q2574" i="25" s="1"/>
  <c r="P2575" i="25"/>
  <c r="Q2575" i="25" s="1"/>
  <c r="P2576" i="25"/>
  <c r="Q2576" i="25" s="1"/>
  <c r="P2577" i="25"/>
  <c r="P2578" i="25"/>
  <c r="Q2578" i="25" s="1"/>
  <c r="P2579" i="25"/>
  <c r="Q2579" i="25" s="1"/>
  <c r="P2580" i="25"/>
  <c r="Q2580" i="25" s="1"/>
  <c r="P2581" i="25"/>
  <c r="Q2581" i="25" s="1"/>
  <c r="P2582" i="25"/>
  <c r="Q2582" i="25" s="1"/>
  <c r="P2583" i="25"/>
  <c r="Q2583" i="25" s="1"/>
  <c r="P2584" i="25"/>
  <c r="Q2584" i="25" s="1"/>
  <c r="P2585" i="25"/>
  <c r="Q2585" i="25" s="1"/>
  <c r="P2586" i="25"/>
  <c r="P2587" i="25"/>
  <c r="Q2587" i="25" s="1"/>
  <c r="P2588" i="25"/>
  <c r="Q2588" i="25" s="1"/>
  <c r="P2589" i="25"/>
  <c r="Q2589" i="25" s="1"/>
  <c r="P2590" i="25"/>
  <c r="Q2590" i="25" s="1"/>
  <c r="P2591" i="25"/>
  <c r="Q2591" i="25" s="1"/>
  <c r="P2592" i="25"/>
  <c r="P2593" i="25"/>
  <c r="Q2593" i="25" s="1"/>
  <c r="P2594" i="25"/>
  <c r="Q2594" i="25" s="1"/>
  <c r="P2595" i="25"/>
  <c r="Q2595" i="25" s="1"/>
  <c r="P2596" i="25"/>
  <c r="Q2596" i="25" s="1"/>
  <c r="P2597" i="25"/>
  <c r="Q2597" i="25" s="1"/>
  <c r="P2598" i="25"/>
  <c r="Q2598" i="25" s="1"/>
  <c r="P2599" i="25"/>
  <c r="Q2599" i="25" s="1"/>
  <c r="P2600" i="25"/>
  <c r="Q2600" i="25" s="1"/>
  <c r="P2601" i="25"/>
  <c r="Q2601" i="25" s="1"/>
  <c r="P2602" i="25"/>
  <c r="Q2602" i="25" s="1"/>
  <c r="P2603" i="25"/>
  <c r="Q2603" i="25" s="1"/>
  <c r="P2604" i="25"/>
  <c r="Q2604" i="25" s="1"/>
  <c r="P2605" i="25"/>
  <c r="Q2605" i="25" s="1"/>
  <c r="P2606" i="25"/>
  <c r="P2607" i="25"/>
  <c r="Q2607" i="25" s="1"/>
  <c r="P2608" i="25"/>
  <c r="Q2608" i="25" s="1"/>
  <c r="P2609" i="25"/>
  <c r="Q2609" i="25" s="1"/>
  <c r="P2610" i="25"/>
  <c r="Q2610" i="25" s="1"/>
  <c r="P2611" i="25"/>
  <c r="Q2611" i="25" s="1"/>
  <c r="P2612" i="25"/>
  <c r="Q2612" i="25" s="1"/>
  <c r="P2613" i="25"/>
  <c r="Q2613" i="25" s="1"/>
  <c r="P2614" i="25"/>
  <c r="Q2614" i="25" s="1"/>
  <c r="P2615" i="25"/>
  <c r="P2616" i="25"/>
  <c r="P2617" i="25"/>
  <c r="P2618" i="25"/>
  <c r="Q2618" i="25" s="1"/>
  <c r="P2619" i="25"/>
  <c r="Q2619" i="25" s="1"/>
  <c r="P2620" i="25"/>
  <c r="Q2620" i="25" s="1"/>
  <c r="P2621" i="25"/>
  <c r="Q2621" i="25" s="1"/>
  <c r="P2622" i="25"/>
  <c r="Q2622" i="25" s="1"/>
  <c r="P2623" i="25"/>
  <c r="Q2623" i="25" s="1"/>
  <c r="P2624" i="25"/>
  <c r="Q2624" i="25" s="1"/>
  <c r="P2625" i="25"/>
  <c r="Q2625" i="25" s="1"/>
  <c r="P2626" i="25"/>
  <c r="Q2626" i="25" s="1"/>
  <c r="P2627" i="25"/>
  <c r="Q2627" i="25" s="1"/>
  <c r="P2628" i="25"/>
  <c r="Q2628" i="25" s="1"/>
  <c r="P2629" i="25"/>
  <c r="Q2629" i="25" s="1"/>
  <c r="P2630" i="25"/>
  <c r="Q2630" i="25" s="1"/>
  <c r="P2631" i="25"/>
  <c r="Q2631" i="25" s="1"/>
  <c r="P2632" i="25"/>
  <c r="Q2632" i="25" s="1"/>
  <c r="P2633" i="25"/>
  <c r="Q2633" i="25" s="1"/>
  <c r="P2634" i="25"/>
  <c r="Q2634" i="25" s="1"/>
  <c r="P2635" i="25"/>
  <c r="Q2635" i="25" s="1"/>
  <c r="P2636" i="25"/>
  <c r="Q2636" i="25" s="1"/>
  <c r="P2637" i="25"/>
  <c r="Q2637" i="25" s="1"/>
  <c r="P2638" i="25"/>
  <c r="Q2638" i="25" s="1"/>
  <c r="P2639" i="25"/>
  <c r="Q2639" i="25" s="1"/>
  <c r="P2640" i="25"/>
  <c r="Q2640" i="25" s="1"/>
  <c r="P2641" i="25"/>
  <c r="Q2641" i="25" s="1"/>
  <c r="P2642" i="25"/>
  <c r="Q2642" i="25" s="1"/>
  <c r="P2643" i="25"/>
  <c r="Q2643" i="25" s="1"/>
  <c r="P2644" i="25"/>
  <c r="Q2644" i="25" s="1"/>
  <c r="P2645" i="25"/>
  <c r="Q2645" i="25" s="1"/>
  <c r="P2646" i="25"/>
  <c r="Q2646" i="25" s="1"/>
  <c r="P2647" i="25"/>
  <c r="P2648" i="25"/>
  <c r="Q2648" i="25" s="1"/>
  <c r="P2649" i="25"/>
  <c r="Q2649" i="25" s="1"/>
  <c r="P2650" i="25"/>
  <c r="Q2650" i="25" s="1"/>
  <c r="P2651" i="25"/>
  <c r="Q2651" i="25" s="1"/>
  <c r="P2652" i="25"/>
  <c r="Q2652" i="25" s="1"/>
  <c r="P2653" i="25"/>
  <c r="Q2653" i="25" s="1"/>
  <c r="P2654" i="25"/>
  <c r="Q2654" i="25" s="1"/>
  <c r="P2655" i="25"/>
  <c r="Q2655" i="25" s="1"/>
  <c r="P2656" i="25"/>
  <c r="Q2656" i="25" s="1"/>
  <c r="P2657" i="25"/>
  <c r="Q2657" i="25" s="1"/>
  <c r="P2658" i="25"/>
  <c r="Q2658" i="25" s="1"/>
  <c r="P2659" i="25"/>
  <c r="Q2659" i="25" s="1"/>
  <c r="P2660" i="25"/>
  <c r="Q2660" i="25" s="1"/>
  <c r="P2661" i="25"/>
  <c r="Q2661" i="25" s="1"/>
  <c r="P2662" i="25"/>
  <c r="Q2662" i="25" s="1"/>
  <c r="P2663" i="25"/>
  <c r="Q2663" i="25" s="1"/>
  <c r="P2664" i="25"/>
  <c r="Q2664" i="25" s="1"/>
  <c r="P2665" i="25"/>
  <c r="Q2665" i="25" s="1"/>
  <c r="P2666" i="25"/>
  <c r="Q2666" i="25" s="1"/>
  <c r="P2667" i="25"/>
  <c r="Q2667" i="25" s="1"/>
  <c r="P2668" i="25"/>
  <c r="Q2668" i="25" s="1"/>
  <c r="P2669" i="25"/>
  <c r="Q2669" i="25" s="1"/>
  <c r="P2670" i="25"/>
  <c r="P2671" i="25"/>
  <c r="P2672" i="25"/>
  <c r="Q2672" i="25" s="1"/>
  <c r="P2673" i="25"/>
  <c r="Q2673" i="25" s="1"/>
  <c r="P2674" i="25"/>
  <c r="Q2674" i="25" s="1"/>
  <c r="P2675" i="25"/>
  <c r="Q2675" i="25" s="1"/>
  <c r="P2676" i="25"/>
  <c r="Q2676" i="25" s="1"/>
  <c r="P2677" i="25"/>
  <c r="Q2677" i="25" s="1"/>
  <c r="P2678" i="25"/>
  <c r="Q2678" i="25" s="1"/>
  <c r="P2679" i="25"/>
  <c r="Q2679" i="25" s="1"/>
  <c r="P2680" i="25"/>
  <c r="Q2680" i="25" s="1"/>
  <c r="P2681" i="25"/>
  <c r="Q2681" i="25" s="1"/>
  <c r="P2682" i="25"/>
  <c r="Q2682" i="25" s="1"/>
  <c r="P2683" i="25"/>
  <c r="Q2683" i="25" s="1"/>
  <c r="P2684" i="25"/>
  <c r="Q2684" i="25" s="1"/>
  <c r="P2685" i="25"/>
  <c r="Q2685" i="25" s="1"/>
  <c r="P2686" i="25"/>
  <c r="Q2686" i="25" s="1"/>
  <c r="P2687" i="25"/>
  <c r="Q2687" i="25" s="1"/>
  <c r="P2688" i="25"/>
  <c r="Q2688" i="25" s="1"/>
  <c r="P2689" i="25"/>
  <c r="P2690" i="25"/>
  <c r="Q2690" i="25" s="1"/>
  <c r="P2691" i="25"/>
  <c r="Q2691" i="25" s="1"/>
  <c r="P2692" i="25"/>
  <c r="Q2692" i="25" s="1"/>
  <c r="P2693" i="25"/>
  <c r="Q2693" i="25" s="1"/>
  <c r="P2694" i="25"/>
  <c r="Q2694" i="25" s="1"/>
  <c r="P2695" i="25"/>
  <c r="Q2695" i="25" s="1"/>
  <c r="P2696" i="25"/>
  <c r="Q2696" i="25" s="1"/>
  <c r="P2697" i="25"/>
  <c r="Q2697" i="25" s="1"/>
  <c r="P2698" i="25"/>
  <c r="P2699" i="25"/>
  <c r="Q2699" i="25" s="1"/>
  <c r="P2700" i="25"/>
  <c r="Q2700" i="25" s="1"/>
  <c r="P2701" i="25"/>
  <c r="Q2701" i="25" s="1"/>
  <c r="P2702" i="25"/>
  <c r="P2703" i="25"/>
  <c r="Q2703" i="25" s="1"/>
  <c r="P2704" i="25"/>
  <c r="Q2704" i="25" s="1"/>
  <c r="P2705" i="25"/>
  <c r="Q2705" i="25" s="1"/>
  <c r="P2706" i="25"/>
  <c r="Q2706" i="25" s="1"/>
  <c r="P2707" i="25"/>
  <c r="Q2707" i="25" s="1"/>
  <c r="P2708" i="25"/>
  <c r="Q2708" i="25" s="1"/>
  <c r="P2709" i="25"/>
  <c r="Q2709" i="25" s="1"/>
  <c r="P2710" i="25"/>
  <c r="Q2710" i="25" s="1"/>
  <c r="P2711" i="25"/>
  <c r="Q2711" i="25" s="1"/>
  <c r="P2712" i="25"/>
  <c r="Q2712" i="25" s="1"/>
  <c r="P2713" i="25"/>
  <c r="Q2713" i="25" s="1"/>
  <c r="P2714" i="25"/>
  <c r="Q2714" i="25" s="1"/>
  <c r="P2715" i="25"/>
  <c r="Q2715" i="25" s="1"/>
  <c r="P2716" i="25"/>
  <c r="Q2716" i="25" s="1"/>
  <c r="P2717" i="25"/>
  <c r="Q2717" i="25" s="1"/>
  <c r="P2718" i="25"/>
  <c r="P2719" i="25"/>
  <c r="Q2719" i="25" s="1"/>
  <c r="P2720" i="25"/>
  <c r="Q2720" i="25" s="1"/>
  <c r="P2721" i="25"/>
  <c r="Q2721" i="25" s="1"/>
  <c r="P2722" i="25"/>
  <c r="Q2722" i="25" s="1"/>
  <c r="P2723" i="25"/>
  <c r="Q2723" i="25" s="1"/>
  <c r="P2724" i="25"/>
  <c r="Q2724" i="25" s="1"/>
  <c r="P2725" i="25"/>
  <c r="Q2725" i="25" s="1"/>
  <c r="P2726" i="25"/>
  <c r="Q2726" i="25" s="1"/>
  <c r="P2727" i="25"/>
  <c r="P2728" i="25"/>
  <c r="Q2728" i="25" s="1"/>
  <c r="P2729" i="25"/>
  <c r="P2730" i="25"/>
  <c r="P2731" i="25"/>
  <c r="Q2731" i="25" s="1"/>
  <c r="P2732" i="25"/>
  <c r="Q2732" i="25" s="1"/>
  <c r="P2733" i="25"/>
  <c r="Q2733" i="25" s="1"/>
  <c r="P2734" i="25"/>
  <c r="Q2734" i="25" s="1"/>
  <c r="P2735" i="25"/>
  <c r="Q2735" i="25" s="1"/>
  <c r="P2736" i="25"/>
  <c r="Q2736" i="25" s="1"/>
  <c r="P2737" i="25"/>
  <c r="Q2737" i="25" s="1"/>
  <c r="P2738" i="25"/>
  <c r="Q2738" i="25" s="1"/>
  <c r="P2739" i="25"/>
  <c r="Q2739" i="25" s="1"/>
  <c r="P2740" i="25"/>
  <c r="Q2740" i="25" s="1"/>
  <c r="P2741" i="25"/>
  <c r="Q2741" i="25" s="1"/>
  <c r="P2742" i="25"/>
  <c r="Q2742" i="25" s="1"/>
  <c r="P2743" i="25"/>
  <c r="Q2743" i="25" s="1"/>
  <c r="P2744" i="25"/>
  <c r="P2745" i="25"/>
  <c r="Q2745" i="25" s="1"/>
  <c r="P2746" i="25"/>
  <c r="Q2746" i="25" s="1"/>
  <c r="P2747" i="25"/>
  <c r="Q2747" i="25" s="1"/>
  <c r="P2748" i="25"/>
  <c r="Q2748" i="25" s="1"/>
  <c r="P2749" i="25"/>
  <c r="Q2749" i="25" s="1"/>
  <c r="P2750" i="25"/>
  <c r="Q2750" i="25" s="1"/>
  <c r="P2751" i="25"/>
  <c r="Q2751" i="25" s="1"/>
  <c r="P2752" i="25"/>
  <c r="Q2752" i="25" s="1"/>
  <c r="P2753" i="25"/>
  <c r="P2754" i="25"/>
  <c r="P2755" i="25"/>
  <c r="Q2755" i="25" s="1"/>
  <c r="P2756" i="25"/>
  <c r="Q2756" i="25" s="1"/>
  <c r="P2757" i="25"/>
  <c r="Q2757" i="25" s="1"/>
  <c r="P2758" i="25"/>
  <c r="Q2758" i="25" s="1"/>
  <c r="P2759" i="25"/>
  <c r="P2760" i="25"/>
  <c r="Q2760" i="25" s="1"/>
  <c r="P2761" i="25"/>
  <c r="Q2761" i="25" s="1"/>
  <c r="P2762" i="25"/>
  <c r="Q2762" i="25" s="1"/>
  <c r="P2763" i="25"/>
  <c r="Q2763" i="25" s="1"/>
  <c r="P2764" i="25"/>
  <c r="Q2764" i="25" s="1"/>
  <c r="P2765" i="25"/>
  <c r="Q2765" i="25" s="1"/>
  <c r="P2766" i="25"/>
  <c r="Q2766" i="25" s="1"/>
  <c r="P2767" i="25"/>
  <c r="Q2767" i="25" s="1"/>
  <c r="P2768" i="25"/>
  <c r="Q2768" i="25" s="1"/>
  <c r="P2769" i="25"/>
  <c r="Q2769" i="25" s="1"/>
  <c r="P2770" i="25"/>
  <c r="Q2770" i="25" s="1"/>
  <c r="P2771" i="25"/>
  <c r="Q2771" i="25" s="1"/>
  <c r="P2772" i="25"/>
  <c r="Q2772" i="25" s="1"/>
  <c r="P2773" i="25"/>
  <c r="Q2773" i="25" s="1"/>
  <c r="P2774" i="25"/>
  <c r="Q2774" i="25" s="1"/>
  <c r="P2775" i="25"/>
  <c r="Q2775" i="25" s="1"/>
  <c r="P2776" i="25"/>
  <c r="Q2776" i="25" s="1"/>
  <c r="P2777" i="25"/>
  <c r="Q2777" i="25" s="1"/>
  <c r="P2778" i="25"/>
  <c r="Q2778" i="25" s="1"/>
  <c r="P2779" i="25"/>
  <c r="Q2779" i="25" s="1"/>
  <c r="P2780" i="25"/>
  <c r="Q2780" i="25" s="1"/>
  <c r="P2781" i="25"/>
  <c r="Q2781" i="25" s="1"/>
  <c r="P2782" i="25"/>
  <c r="P2783" i="25"/>
  <c r="Q2783" i="25" s="1"/>
  <c r="P2784" i="25"/>
  <c r="P2785" i="25"/>
  <c r="P2786" i="25"/>
  <c r="Q2786" i="25" s="1"/>
  <c r="P2787" i="25"/>
  <c r="Q2787" i="25" s="1"/>
  <c r="P2788" i="25"/>
  <c r="Q2788" i="25" s="1"/>
  <c r="P2789" i="25"/>
  <c r="Q2789" i="25" s="1"/>
  <c r="P2790" i="25"/>
  <c r="Q2790" i="25" s="1"/>
  <c r="P2791" i="25"/>
  <c r="Q2791" i="25" s="1"/>
  <c r="P2792" i="25"/>
  <c r="Q2792" i="25" s="1"/>
  <c r="P2793" i="25"/>
  <c r="Q2793" i="25" s="1"/>
  <c r="P2794" i="25"/>
  <c r="Q2794" i="25" s="1"/>
  <c r="P2795" i="25"/>
  <c r="Q2795" i="25" s="1"/>
  <c r="P2796" i="25"/>
  <c r="Q2796" i="25" s="1"/>
  <c r="P2797" i="25"/>
  <c r="Q2797" i="25" s="1"/>
  <c r="P2798" i="25"/>
  <c r="Q2798" i="25" s="1"/>
  <c r="P2799" i="25"/>
  <c r="Q2799" i="25" s="1"/>
  <c r="P2800" i="25"/>
  <c r="Q2800" i="25" s="1"/>
  <c r="P2801" i="25"/>
  <c r="Q2801" i="25" s="1"/>
  <c r="P2802" i="25"/>
  <c r="Q2802" i="25" s="1"/>
  <c r="P2803" i="25"/>
  <c r="Q2803" i="25" s="1"/>
  <c r="P2804" i="25"/>
  <c r="Q2804" i="25" s="1"/>
  <c r="P2805" i="25"/>
  <c r="Q2805" i="25" s="1"/>
  <c r="P2806" i="25"/>
  <c r="Q2806" i="25" s="1"/>
  <c r="P2807" i="25"/>
  <c r="Q2807" i="25" s="1"/>
  <c r="P2808" i="25"/>
  <c r="Q2808" i="25" s="1"/>
  <c r="P2809" i="25"/>
  <c r="Q2809" i="25" s="1"/>
  <c r="P2810" i="25"/>
  <c r="Q2810" i="25" s="1"/>
  <c r="P2811" i="25"/>
  <c r="Q2811" i="25" s="1"/>
  <c r="P2812" i="25"/>
  <c r="Q2812" i="25" s="1"/>
  <c r="P2813" i="25"/>
  <c r="Q2813" i="25" s="1"/>
  <c r="P2814" i="25"/>
  <c r="P2815" i="25"/>
  <c r="Q2815" i="25" s="1"/>
  <c r="P2816" i="25"/>
  <c r="Q2816" i="25" s="1"/>
  <c r="P2817" i="25"/>
  <c r="Q2817" i="25" s="1"/>
  <c r="P2818" i="25"/>
  <c r="Q2818" i="25" s="1"/>
  <c r="P2819" i="25"/>
  <c r="Q2819" i="25" s="1"/>
  <c r="P2820" i="25"/>
  <c r="Q2820" i="25" s="1"/>
  <c r="P2821" i="25"/>
  <c r="Q2821" i="25" s="1"/>
  <c r="P2822" i="25"/>
  <c r="Q2822" i="25" s="1"/>
  <c r="P2823" i="25"/>
  <c r="Q2823" i="25" s="1"/>
  <c r="P2824" i="25"/>
  <c r="Q2824" i="25" s="1"/>
  <c r="P2825" i="25"/>
  <c r="Q2825" i="25" s="1"/>
  <c r="P2826" i="25"/>
  <c r="Q2826" i="25" s="1"/>
  <c r="P2827" i="25"/>
  <c r="Q2827" i="25" s="1"/>
  <c r="P2828" i="25"/>
  <c r="Q2828" i="25" s="1"/>
  <c r="P2829" i="25"/>
  <c r="Q2829" i="25" s="1"/>
  <c r="P2830" i="25"/>
  <c r="Q2830" i="25" s="1"/>
  <c r="P2831" i="25"/>
  <c r="Q2831" i="25" s="1"/>
  <c r="P2832" i="25"/>
  <c r="Q2832" i="25" s="1"/>
  <c r="P2833" i="25"/>
  <c r="Q2833" i="25" s="1"/>
  <c r="P2834" i="25"/>
  <c r="Q2834" i="25" s="1"/>
  <c r="P2835" i="25"/>
  <c r="Q2835" i="25" s="1"/>
  <c r="P2836" i="25"/>
  <c r="Q2836" i="25" s="1"/>
  <c r="P2837" i="25"/>
  <c r="Q2837" i="25" s="1"/>
  <c r="P2838" i="25"/>
  <c r="Q2838" i="25" s="1"/>
  <c r="P2839" i="25"/>
  <c r="P2840" i="25"/>
  <c r="Q2840" i="25" s="1"/>
  <c r="P2841" i="25"/>
  <c r="Q2841" i="25" s="1"/>
  <c r="P2842" i="25"/>
  <c r="P2843" i="25"/>
  <c r="Q2843" i="25" s="1"/>
  <c r="P2844" i="25"/>
  <c r="Q2844" i="25" s="1"/>
  <c r="P2845" i="25"/>
  <c r="Q2845" i="25" s="1"/>
  <c r="P2846" i="25"/>
  <c r="Q2846" i="25" s="1"/>
  <c r="P2847" i="25"/>
  <c r="Q2847" i="25" s="1"/>
  <c r="P2848" i="25"/>
  <c r="Q2848" i="25" s="1"/>
  <c r="P2849" i="25"/>
  <c r="Q2849" i="25" s="1"/>
  <c r="P2850" i="25"/>
  <c r="Q2850" i="25" s="1"/>
  <c r="P2851" i="25"/>
  <c r="Q2851" i="25" s="1"/>
  <c r="P2852" i="25"/>
  <c r="Q2852" i="25" s="1"/>
  <c r="P2853" i="25"/>
  <c r="Q2853" i="25" s="1"/>
  <c r="P2854" i="25"/>
  <c r="Q2854" i="25" s="1"/>
  <c r="P2855" i="25"/>
  <c r="Q2855" i="25" s="1"/>
  <c r="P2856" i="25"/>
  <c r="Q2856" i="25" s="1"/>
  <c r="P2857" i="25"/>
  <c r="P2858" i="25"/>
  <c r="Q2858" i="25" s="1"/>
  <c r="P2859" i="25"/>
  <c r="Q2859" i="25" s="1"/>
  <c r="P2860" i="25"/>
  <c r="Q2860" i="25" s="1"/>
  <c r="P2861" i="25"/>
  <c r="Q2861" i="25" s="1"/>
  <c r="P2862" i="25"/>
  <c r="Q2862" i="25" s="1"/>
  <c r="P2863" i="25"/>
  <c r="Q2863" i="25" s="1"/>
  <c r="P2864" i="25"/>
  <c r="Q2864" i="25" s="1"/>
  <c r="P2865" i="25"/>
  <c r="Q2865" i="25" s="1"/>
  <c r="P2866" i="25"/>
  <c r="P2867" i="25"/>
  <c r="Q2867" i="25" s="1"/>
  <c r="P2868" i="25"/>
  <c r="Q2868" i="25" s="1"/>
  <c r="P2869" i="25"/>
  <c r="Q2869" i="25" s="1"/>
  <c r="P2870" i="25"/>
  <c r="Q2870" i="25" s="1"/>
  <c r="P2871" i="25"/>
  <c r="Q2871" i="25" s="1"/>
  <c r="P2872" i="25"/>
  <c r="Q2872" i="25" s="1"/>
  <c r="P2873" i="25"/>
  <c r="Q2873" i="25" s="1"/>
  <c r="P2874" i="25"/>
  <c r="Q2874" i="25" s="1"/>
  <c r="P2875" i="25"/>
  <c r="Q2875" i="25" s="1"/>
  <c r="P2876" i="25"/>
  <c r="Q2876" i="25" s="1"/>
  <c r="P2877" i="25"/>
  <c r="Q2877" i="25" s="1"/>
  <c r="P2878" i="25"/>
  <c r="Q2878" i="25" s="1"/>
  <c r="P2879" i="25"/>
  <c r="Q2879" i="25" s="1"/>
  <c r="P2880" i="25"/>
  <c r="Q2880" i="25" s="1"/>
  <c r="P2881" i="25"/>
  <c r="Q2881" i="25" s="1"/>
  <c r="P2882" i="25"/>
  <c r="Q2882" i="25" s="1"/>
  <c r="P2883" i="25"/>
  <c r="Q2883" i="25" s="1"/>
  <c r="P2884" i="25"/>
  <c r="Q2884" i="25" s="1"/>
  <c r="P2885" i="25"/>
  <c r="Q2885" i="25" s="1"/>
  <c r="P2886" i="25"/>
  <c r="P2887" i="25"/>
  <c r="Q2887" i="25" s="1"/>
  <c r="P2888" i="25"/>
  <c r="Q2888" i="25" s="1"/>
  <c r="P2889" i="25"/>
  <c r="Q2889" i="25" s="1"/>
  <c r="P2890" i="25"/>
  <c r="Q2890" i="25" s="1"/>
  <c r="P2891" i="25"/>
  <c r="Q2891" i="25" s="1"/>
  <c r="P2892" i="25"/>
  <c r="Q2892" i="25" s="1"/>
  <c r="P2893" i="25"/>
  <c r="Q2893" i="25" s="1"/>
  <c r="P2894" i="25"/>
  <c r="Q2894" i="25" s="1"/>
  <c r="P2895" i="25"/>
  <c r="P2896" i="25"/>
  <c r="P2897" i="25"/>
  <c r="P2898" i="25"/>
  <c r="Q2898" i="25" s="1"/>
  <c r="P2899" i="25"/>
  <c r="Q2899" i="25" s="1"/>
  <c r="P2900" i="25"/>
  <c r="Q2900" i="25" s="1"/>
  <c r="P2901" i="25"/>
  <c r="Q2901" i="25" s="1"/>
  <c r="P2902" i="25"/>
  <c r="Q2902" i="25" s="1"/>
  <c r="P2903" i="25"/>
  <c r="Q2903" i="25" s="1"/>
  <c r="P2904" i="25"/>
  <c r="Q2904" i="25" s="1"/>
  <c r="P2905" i="25"/>
  <c r="Q2905" i="25" s="1"/>
  <c r="P2906" i="25"/>
  <c r="Q2906" i="25" s="1"/>
  <c r="P2907" i="25"/>
  <c r="Q2907" i="25" s="1"/>
  <c r="P2908" i="25"/>
  <c r="Q2908" i="25" s="1"/>
  <c r="P2909" i="25"/>
  <c r="Q2909" i="25" s="1"/>
  <c r="P2910" i="25"/>
  <c r="Q2910" i="25" s="1"/>
  <c r="P2911" i="25"/>
  <c r="Q2911" i="25" s="1"/>
  <c r="P2912" i="25"/>
  <c r="P2913" i="25"/>
  <c r="Q2913" i="25" s="1"/>
  <c r="P2914" i="25"/>
  <c r="Q2914" i="25" s="1"/>
  <c r="P2915" i="25"/>
  <c r="Q2915" i="25" s="1"/>
  <c r="P2916" i="25"/>
  <c r="Q2916" i="25" s="1"/>
  <c r="P2917" i="25"/>
  <c r="Q2917" i="25" s="1"/>
  <c r="P2918" i="25"/>
  <c r="Q2918" i="25" s="1"/>
  <c r="P2919" i="25"/>
  <c r="Q2919" i="25" s="1"/>
  <c r="P2920" i="25"/>
  <c r="Q2920" i="25" s="1"/>
  <c r="P2921" i="25"/>
  <c r="P2922" i="25"/>
  <c r="P2923" i="25"/>
  <c r="Q2923" i="25" s="1"/>
  <c r="P2924" i="25"/>
  <c r="Q2924" i="25" s="1"/>
  <c r="P2925" i="25"/>
  <c r="Q2925" i="25" s="1"/>
  <c r="P2926" i="25"/>
  <c r="P2927" i="25"/>
  <c r="Q2927" i="25" s="1"/>
  <c r="P2928" i="25"/>
  <c r="Q2928" i="25" s="1"/>
  <c r="P2929" i="25"/>
  <c r="Q2929" i="25" s="1"/>
  <c r="P2930" i="25"/>
  <c r="Q2930" i="25" s="1"/>
  <c r="P2931" i="25"/>
  <c r="Q2931" i="25" s="1"/>
  <c r="P2932" i="25"/>
  <c r="Q2932" i="25" s="1"/>
  <c r="P2933" i="25"/>
  <c r="Q2933" i="25" s="1"/>
  <c r="P2934" i="25"/>
  <c r="Q2934" i="25" s="1"/>
  <c r="P2935" i="25"/>
  <c r="Q2935" i="25" s="1"/>
  <c r="P2936" i="25"/>
  <c r="Q2936" i="25" s="1"/>
  <c r="P2937" i="25"/>
  <c r="Q2937" i="25" s="1"/>
  <c r="P2938" i="25"/>
  <c r="Q2938" i="25" s="1"/>
  <c r="P2939" i="25"/>
  <c r="Q2939" i="25" s="1"/>
  <c r="P2940" i="25"/>
  <c r="Q2940" i="25" s="1"/>
  <c r="P2941" i="25"/>
  <c r="Q2941" i="25" s="1"/>
  <c r="P2942" i="25"/>
  <c r="Q2942" i="25" s="1"/>
  <c r="P2943" i="25"/>
  <c r="Q2943" i="25" s="1"/>
  <c r="P2944" i="25"/>
  <c r="Q2944" i="25" s="1"/>
  <c r="P2945" i="25"/>
  <c r="Q2945" i="25" s="1"/>
  <c r="P2946" i="25"/>
  <c r="Q2946" i="25" s="1"/>
  <c r="P2947" i="25"/>
  <c r="Q2947" i="25" s="1"/>
  <c r="P2948" i="25"/>
  <c r="Q2948" i="25" s="1"/>
  <c r="P2949" i="25"/>
  <c r="Q2949" i="25" s="1"/>
  <c r="P2950" i="25"/>
  <c r="P2951" i="25"/>
  <c r="P2952" i="25"/>
  <c r="P2953" i="25"/>
  <c r="Q2953" i="25" s="1"/>
  <c r="P2954" i="25"/>
  <c r="Q2954" i="25" s="1"/>
  <c r="P2955" i="25"/>
  <c r="Q2955" i="25" s="1"/>
  <c r="P2956" i="25"/>
  <c r="Q2956" i="25" s="1"/>
  <c r="P2957" i="25"/>
  <c r="Q2957" i="25" s="1"/>
  <c r="P2958" i="25"/>
  <c r="Q2958" i="25" s="1"/>
  <c r="P2959" i="25"/>
  <c r="Q2959" i="25" s="1"/>
  <c r="P2960" i="25"/>
  <c r="Q2960" i="25" s="1"/>
  <c r="P2961" i="25"/>
  <c r="Q2961" i="25" s="1"/>
  <c r="P2962" i="25"/>
  <c r="Q2962" i="25" s="1"/>
  <c r="P2963" i="25"/>
  <c r="Q2963" i="25" s="1"/>
  <c r="P2964" i="25"/>
  <c r="Q2964" i="25" s="1"/>
  <c r="P2965" i="25"/>
  <c r="Q2965" i="25" s="1"/>
  <c r="P2966" i="25"/>
  <c r="Q2966" i="25" s="1"/>
  <c r="P2967" i="25"/>
  <c r="Q2967" i="25" s="1"/>
  <c r="P2968" i="25"/>
  <c r="Q2968" i="25" s="1"/>
  <c r="P2969" i="25"/>
  <c r="P2970" i="25"/>
  <c r="Q2970" i="25" s="1"/>
  <c r="P2971" i="25"/>
  <c r="Q2971" i="25" s="1"/>
  <c r="P2972" i="25"/>
  <c r="Q2972" i="25" s="1"/>
  <c r="P2973" i="25"/>
  <c r="Q2973" i="25" s="1"/>
  <c r="P2974" i="25"/>
  <c r="Q2974" i="25" s="1"/>
  <c r="P2975" i="25"/>
  <c r="Q2975" i="25" s="1"/>
  <c r="P2976" i="25"/>
  <c r="Q2976" i="25" s="1"/>
  <c r="P2977" i="25"/>
  <c r="Q2977" i="25" s="1"/>
  <c r="P2978" i="25"/>
  <c r="P2979" i="25"/>
  <c r="Q2979" i="25" s="1"/>
  <c r="P2980" i="25"/>
  <c r="Q2980" i="25" s="1"/>
  <c r="P2981" i="25"/>
  <c r="P2982" i="25"/>
  <c r="Q2982" i="25" s="1"/>
  <c r="P2983" i="25"/>
  <c r="Q2983" i="25" s="1"/>
  <c r="P2984" i="25"/>
  <c r="Q2984" i="25" s="1"/>
  <c r="P2985" i="25"/>
  <c r="Q2985" i="25" s="1"/>
  <c r="P2986" i="25"/>
  <c r="Q2986" i="25" s="1"/>
  <c r="P2987" i="25"/>
  <c r="Q2987" i="25" s="1"/>
  <c r="P2988" i="25"/>
  <c r="Q2988" i="25" s="1"/>
  <c r="P2989" i="25"/>
  <c r="Q2989" i="25" s="1"/>
  <c r="P2990" i="25"/>
  <c r="Q2990" i="25" s="1"/>
  <c r="P2991" i="25"/>
  <c r="Q2991" i="25" s="1"/>
  <c r="P2992" i="25"/>
  <c r="Q2992" i="25" s="1"/>
  <c r="P2993" i="25"/>
  <c r="Q2993" i="25" s="1"/>
  <c r="P2994" i="25"/>
  <c r="Q2994" i="25" s="1"/>
  <c r="P2995" i="25"/>
  <c r="Q2995" i="25" s="1"/>
  <c r="P2996" i="25"/>
  <c r="Q2996" i="25" s="1"/>
  <c r="P2997" i="25"/>
  <c r="Q2997" i="25" s="1"/>
  <c r="P2998" i="25"/>
  <c r="Q2998" i="25" s="1"/>
  <c r="P2999" i="25"/>
  <c r="Q2999" i="25" s="1"/>
  <c r="P3000" i="25"/>
  <c r="Q3000" i="25" s="1"/>
  <c r="P3001" i="25"/>
  <c r="Q3001" i="25" s="1"/>
  <c r="P3002" i="25"/>
  <c r="Q3002" i="25" s="1"/>
  <c r="P3003" i="25"/>
  <c r="Q3003" i="25" s="1"/>
  <c r="P3004" i="25"/>
  <c r="Q3004" i="25" s="1"/>
  <c r="P3005" i="25"/>
  <c r="Q3005" i="25" s="1"/>
  <c r="P3006" i="25"/>
  <c r="P3007" i="25"/>
  <c r="Q3007" i="25" s="1"/>
  <c r="P3008" i="25"/>
  <c r="Q3008" i="25" s="1"/>
  <c r="P3009" i="25"/>
  <c r="P3010" i="25"/>
  <c r="Q3010" i="25" s="1"/>
  <c r="P3011" i="25"/>
  <c r="Q3011" i="25" s="1"/>
  <c r="P3012" i="25"/>
  <c r="Q3012" i="25" s="1"/>
  <c r="P3013" i="25"/>
  <c r="Q3013" i="25" s="1"/>
  <c r="P3014" i="25"/>
  <c r="Q3014" i="25" s="1"/>
  <c r="P3015" i="25"/>
  <c r="Q3015" i="25" s="1"/>
  <c r="P3016" i="25"/>
  <c r="Q3016" i="25" s="1"/>
  <c r="P3017" i="25"/>
  <c r="Q3017" i="25" s="1"/>
  <c r="P3018" i="25"/>
  <c r="Q3018" i="25" s="1"/>
  <c r="P3019" i="25"/>
  <c r="Q3019" i="25" s="1"/>
  <c r="P3020" i="25"/>
  <c r="Q3020" i="25" s="1"/>
  <c r="P3021" i="25"/>
  <c r="Q3021" i="25" s="1"/>
  <c r="P3022" i="25"/>
  <c r="Q3022" i="25" s="1"/>
  <c r="P3023" i="25"/>
  <c r="P3024" i="25"/>
  <c r="Q3024" i="25" s="1"/>
  <c r="P3025" i="25"/>
  <c r="Q3025" i="25" s="1"/>
  <c r="P3026" i="25"/>
  <c r="Q3026" i="25" s="1"/>
  <c r="P3027" i="25"/>
  <c r="Q3027" i="25" s="1"/>
  <c r="P3028" i="25"/>
  <c r="Q3028" i="25" s="1"/>
  <c r="P3029" i="25"/>
  <c r="Q3029" i="25" s="1"/>
  <c r="P3030" i="25"/>
  <c r="Q3030" i="25" s="1"/>
  <c r="P3031" i="25"/>
  <c r="P3032" i="25"/>
  <c r="P3033" i="25"/>
  <c r="P3034" i="25"/>
  <c r="Q3034" i="25" s="1"/>
  <c r="P3035" i="25"/>
  <c r="Q3035" i="25" s="1"/>
  <c r="P3036" i="25"/>
  <c r="Q3036" i="25" s="1"/>
  <c r="P3037" i="25"/>
  <c r="Q3037" i="25" s="1"/>
  <c r="P3038" i="25"/>
  <c r="Q3038" i="25" s="1"/>
  <c r="P3039" i="25"/>
  <c r="Q3039" i="25" s="1"/>
  <c r="P3040" i="25"/>
  <c r="Q3040" i="25" s="1"/>
  <c r="P3041" i="25"/>
  <c r="Q3041" i="25" s="1"/>
  <c r="P3042" i="25"/>
  <c r="Q3042" i="25" s="1"/>
  <c r="P3043" i="25"/>
  <c r="Q3043" i="25" s="1"/>
  <c r="P3044" i="25"/>
  <c r="Q3044" i="25" s="1"/>
  <c r="P3045" i="25"/>
  <c r="Q3045" i="25" s="1"/>
  <c r="P3046" i="25"/>
  <c r="P3047" i="25"/>
  <c r="Q3047" i="25" s="1"/>
  <c r="P3048" i="25"/>
  <c r="Q3048" i="25" s="1"/>
  <c r="P3049" i="25"/>
  <c r="Q3049" i="25" s="1"/>
  <c r="P3050" i="25"/>
  <c r="Q3050" i="25" s="1"/>
  <c r="P3051" i="25"/>
  <c r="Q3051" i="25" s="1"/>
  <c r="P3052" i="25"/>
  <c r="Q3052" i="25" s="1"/>
  <c r="P3053" i="25"/>
  <c r="Q3053" i="25" s="1"/>
  <c r="P3054" i="25"/>
  <c r="P3055" i="25"/>
  <c r="P3056" i="25"/>
  <c r="P3057" i="25"/>
  <c r="Q3057" i="25" s="1"/>
  <c r="P3058" i="25"/>
  <c r="Q3058" i="25" s="1"/>
  <c r="P3059" i="25"/>
  <c r="Q3059" i="25" s="1"/>
  <c r="P3060" i="25"/>
  <c r="Q3060" i="25" s="1"/>
  <c r="P3061" i="25"/>
  <c r="Q3061" i="25" s="1"/>
  <c r="P3062" i="25"/>
  <c r="Q3062" i="25" s="1"/>
  <c r="P3063" i="25"/>
  <c r="Q3063" i="25" s="1"/>
  <c r="P3064" i="25"/>
  <c r="Q3064" i="25" s="1"/>
  <c r="P3065" i="25"/>
  <c r="Q3065" i="25" s="1"/>
  <c r="P3066" i="25"/>
  <c r="Q3066" i="25" s="1"/>
  <c r="P3067" i="25"/>
  <c r="Q3067" i="25" s="1"/>
  <c r="P3068" i="25"/>
  <c r="Q3068" i="25" s="1"/>
  <c r="P3069" i="25"/>
  <c r="Q3069" i="25" s="1"/>
  <c r="P3070" i="25"/>
  <c r="Q3070" i="25" s="1"/>
  <c r="P3071" i="25"/>
  <c r="P3072" i="25"/>
  <c r="Q3072" i="25" s="1"/>
  <c r="P3073" i="25"/>
  <c r="Q3073" i="25" s="1"/>
  <c r="P3074" i="25"/>
  <c r="Q3074" i="25" s="1"/>
  <c r="P3075" i="25"/>
  <c r="Q3075" i="25" s="1"/>
  <c r="P3076" i="25"/>
  <c r="Q3076" i="25" s="1"/>
  <c r="P3077" i="25"/>
  <c r="Q3077" i="25" s="1"/>
  <c r="P3078" i="25"/>
  <c r="P3079" i="25"/>
  <c r="P3080" i="25"/>
  <c r="Q3080" i="25" s="1"/>
  <c r="P3081" i="25"/>
  <c r="P3082" i="25"/>
  <c r="Q3082" i="25" s="1"/>
  <c r="P3083" i="25"/>
  <c r="Q3083" i="25" s="1"/>
  <c r="P3084" i="25"/>
  <c r="Q3084" i="25" s="1"/>
  <c r="P3085" i="25"/>
  <c r="Q3085" i="25" s="1"/>
  <c r="P3086" i="25"/>
  <c r="Q3086" i="25" s="1"/>
  <c r="P3087" i="25"/>
  <c r="Q3087" i="25" s="1"/>
  <c r="P3088" i="25"/>
  <c r="Q3088" i="25" s="1"/>
  <c r="P3089" i="25"/>
  <c r="Q3089" i="25" s="1"/>
  <c r="P3090" i="25"/>
  <c r="Q3090" i="25" s="1"/>
  <c r="P3091" i="25"/>
  <c r="Q3091" i="25" s="1"/>
  <c r="P3092" i="25"/>
  <c r="Q3092" i="25" s="1"/>
  <c r="P3093" i="25"/>
  <c r="Q3093" i="25" s="1"/>
  <c r="P3094" i="25"/>
  <c r="Q3094" i="25" s="1"/>
  <c r="P3095" i="25"/>
  <c r="P3096" i="25"/>
  <c r="Q3096" i="25" s="1"/>
  <c r="P3097" i="25"/>
  <c r="Q3097" i="25" s="1"/>
  <c r="P3098" i="25"/>
  <c r="Q3098" i="25" s="1"/>
  <c r="P3099" i="25"/>
  <c r="Q3099" i="25" s="1"/>
  <c r="P3100" i="25"/>
  <c r="Q3100" i="25" s="1"/>
  <c r="P3101" i="25"/>
  <c r="Q3101" i="25" s="1"/>
  <c r="P3102" i="25"/>
  <c r="P3103" i="25"/>
  <c r="Q3103" i="25" s="1"/>
  <c r="P3104" i="25"/>
  <c r="P3105" i="25"/>
  <c r="P3106" i="25"/>
  <c r="Q3106" i="25" s="1"/>
  <c r="P3107" i="25"/>
  <c r="Q3107" i="25" s="1"/>
  <c r="P3108" i="25"/>
  <c r="Q3108" i="25" s="1"/>
  <c r="P3109" i="25"/>
  <c r="Q3109" i="25" s="1"/>
  <c r="P3110" i="25"/>
  <c r="Q3110" i="25" s="1"/>
  <c r="P3111" i="25"/>
  <c r="Q3111" i="25" s="1"/>
  <c r="P3112" i="25"/>
  <c r="Q3112" i="25" s="1"/>
  <c r="P3113" i="25"/>
  <c r="Q3113" i="25" s="1"/>
  <c r="P3114" i="25"/>
  <c r="Q3114" i="25" s="1"/>
  <c r="P3115" i="25"/>
  <c r="Q3115" i="25" s="1"/>
  <c r="P3116" i="25"/>
  <c r="Q3116" i="25" s="1"/>
  <c r="P3117" i="25"/>
  <c r="Q3117" i="25" s="1"/>
  <c r="P3118" i="25"/>
  <c r="P3119" i="25"/>
  <c r="Q3119" i="25" s="1"/>
  <c r="P3120" i="25"/>
  <c r="Q3120" i="25" s="1"/>
  <c r="P3121" i="25"/>
  <c r="Q3121" i="25" s="1"/>
  <c r="P3122" i="25"/>
  <c r="Q3122" i="25" s="1"/>
  <c r="P3123" i="25"/>
  <c r="Q3123" i="25" s="1"/>
  <c r="P3124" i="25"/>
  <c r="Q3124" i="25" s="1"/>
  <c r="P3125" i="25"/>
  <c r="Q3125" i="25" s="1"/>
  <c r="P3126" i="25"/>
  <c r="P3127" i="25"/>
  <c r="P3128" i="25"/>
  <c r="P3129" i="25"/>
  <c r="Q3129" i="25" s="1"/>
  <c r="P3130" i="25"/>
  <c r="Q3130" i="25" s="1"/>
  <c r="P3131" i="25"/>
  <c r="Q3131" i="25" s="1"/>
  <c r="P3132" i="25"/>
  <c r="Q3132" i="25" s="1"/>
  <c r="P3133" i="25"/>
  <c r="Q3133" i="25" s="1"/>
  <c r="P3134" i="25"/>
  <c r="Q3134" i="25" s="1"/>
  <c r="P3135" i="25"/>
  <c r="Q3135" i="25" s="1"/>
  <c r="P3136" i="25"/>
  <c r="Q3136" i="25" s="1"/>
  <c r="P3137" i="25"/>
  <c r="Q3137" i="25" s="1"/>
  <c r="P3138" i="25"/>
  <c r="Q3138" i="25" s="1"/>
  <c r="P3139" i="25"/>
  <c r="Q3139" i="25" s="1"/>
  <c r="P3140" i="25"/>
  <c r="Q3140" i="25" s="1"/>
  <c r="P3141" i="25"/>
  <c r="Q3141" i="25" s="1"/>
  <c r="P3142" i="25"/>
  <c r="P3143" i="25"/>
  <c r="Q3143" i="25" s="1"/>
  <c r="P3144" i="25"/>
  <c r="Q3144" i="25" s="1"/>
  <c r="P3145" i="25"/>
  <c r="Q3145" i="25" s="1"/>
  <c r="P3146" i="25"/>
  <c r="Q3146" i="25" s="1"/>
  <c r="P3147" i="25"/>
  <c r="Q3147" i="25" s="1"/>
  <c r="P3148" i="25"/>
  <c r="Q3148" i="25" s="1"/>
  <c r="P3149" i="25"/>
  <c r="Q3149" i="25" s="1"/>
  <c r="P3150" i="25"/>
  <c r="P3151" i="25"/>
  <c r="P3152" i="25"/>
  <c r="P3153" i="25"/>
  <c r="Q3153" i="25" s="1"/>
  <c r="P3154" i="25"/>
  <c r="Q3154" i="25" s="1"/>
  <c r="P3155" i="25"/>
  <c r="Q3155" i="25" s="1"/>
  <c r="P3156" i="25"/>
  <c r="Q3156" i="25" s="1"/>
  <c r="P3157" i="25"/>
  <c r="Q3157" i="25" s="1"/>
  <c r="P3158" i="25"/>
  <c r="Q3158" i="25" s="1"/>
  <c r="P3159" i="25"/>
  <c r="Q3159" i="25" s="1"/>
  <c r="P3160" i="25"/>
  <c r="Q3160" i="25" s="1"/>
  <c r="P3161" i="25"/>
  <c r="Q3161" i="25" s="1"/>
  <c r="P3162" i="25"/>
  <c r="Q3162" i="25" s="1"/>
  <c r="P3163" i="25"/>
  <c r="Q3163" i="25" s="1"/>
  <c r="P3164" i="25"/>
  <c r="Q3164" i="25" s="1"/>
  <c r="P3165" i="25"/>
  <c r="Q3165" i="25" s="1"/>
  <c r="P3166" i="25"/>
  <c r="P3167" i="25"/>
  <c r="Q3167" i="25" s="1"/>
  <c r="P3168" i="25"/>
  <c r="Q3168" i="25" s="1"/>
  <c r="P3169" i="25"/>
  <c r="Q3169" i="25" s="1"/>
  <c r="P3170" i="25"/>
  <c r="Q3170" i="25" s="1"/>
  <c r="P3171" i="25"/>
  <c r="Q3171" i="25" s="1"/>
  <c r="P3172" i="25"/>
  <c r="Q3172" i="25" s="1"/>
  <c r="P3173" i="25"/>
  <c r="Q3173" i="25" s="1"/>
  <c r="P3174" i="25"/>
  <c r="Q3174" i="25" s="1"/>
  <c r="P3175" i="25"/>
  <c r="P3176" i="25"/>
  <c r="Q3176" i="25" s="1"/>
  <c r="P3177" i="25"/>
  <c r="P3178" i="25"/>
  <c r="Q3178" i="25" s="1"/>
  <c r="P3179" i="25"/>
  <c r="Q3179" i="25" s="1"/>
  <c r="P3180" i="25"/>
  <c r="Q3180" i="25" s="1"/>
  <c r="P3181" i="25"/>
  <c r="Q3181" i="25" s="1"/>
  <c r="P3182" i="25"/>
  <c r="Q3182" i="25" s="1"/>
  <c r="P3183" i="25"/>
  <c r="Q3183" i="25" s="1"/>
  <c r="P3184" i="25"/>
  <c r="Q3184" i="25" s="1"/>
  <c r="P3185" i="25"/>
  <c r="Q3185" i="25" s="1"/>
  <c r="P3186" i="25"/>
  <c r="Q3186" i="25" s="1"/>
  <c r="P3187" i="25"/>
  <c r="Q3187" i="25" s="1"/>
  <c r="P3188" i="25"/>
  <c r="Q3188" i="25" s="1"/>
  <c r="P3189" i="25"/>
  <c r="Q3189" i="25" s="1"/>
  <c r="P3190" i="25"/>
  <c r="P3191" i="25"/>
  <c r="Q3191" i="25" s="1"/>
  <c r="P3192" i="25"/>
  <c r="Q3192" i="25" s="1"/>
  <c r="P3193" i="25"/>
  <c r="Q3193" i="25" s="1"/>
  <c r="P3194" i="25"/>
  <c r="Q3194" i="25" s="1"/>
  <c r="P3195" i="25"/>
  <c r="Q3195" i="25" s="1"/>
  <c r="P3196" i="25"/>
  <c r="Q3196" i="25" s="1"/>
  <c r="P3197" i="25"/>
  <c r="Q3197" i="25" s="1"/>
  <c r="P3198" i="25"/>
  <c r="P3199" i="25"/>
  <c r="P3200" i="25"/>
  <c r="P3201" i="25"/>
  <c r="Q3201" i="25" s="1"/>
  <c r="P3202" i="25"/>
  <c r="Q3202" i="25" s="1"/>
  <c r="P3203" i="25"/>
  <c r="Q3203" i="25" s="1"/>
  <c r="P3204" i="25"/>
  <c r="Q3204" i="25" s="1"/>
  <c r="P3205" i="25"/>
  <c r="Q3205" i="25" s="1"/>
  <c r="P3206" i="25"/>
  <c r="Q3206" i="25" s="1"/>
  <c r="P3207" i="25"/>
  <c r="Q3207" i="25" s="1"/>
  <c r="P3208" i="25"/>
  <c r="Q3208" i="25" s="1"/>
  <c r="P3209" i="25"/>
  <c r="Q3209" i="25" s="1"/>
  <c r="P3210" i="25"/>
  <c r="Q3210" i="25" s="1"/>
  <c r="P3211" i="25"/>
  <c r="Q3211" i="25" s="1"/>
  <c r="P3212" i="25"/>
  <c r="Q3212" i="25" s="1"/>
  <c r="P3213" i="25"/>
  <c r="Q3213" i="25" s="1"/>
  <c r="P3214" i="25"/>
  <c r="P3215" i="25"/>
  <c r="Q3215" i="25" s="1"/>
  <c r="P3216" i="25"/>
  <c r="Q3216" i="25" s="1"/>
  <c r="P3217" i="25"/>
  <c r="Q3217" i="25" s="1"/>
  <c r="P3218" i="25"/>
  <c r="Q3218" i="25" s="1"/>
  <c r="P3219" i="25"/>
  <c r="Q3219" i="25" s="1"/>
  <c r="P3220" i="25"/>
  <c r="Q3220" i="25" s="1"/>
  <c r="P3221" i="25"/>
  <c r="Q3221" i="25" s="1"/>
  <c r="P3222" i="25"/>
  <c r="Q3222" i="25" s="1"/>
  <c r="P3223" i="25"/>
  <c r="P3224" i="25"/>
  <c r="P3225" i="25"/>
  <c r="Q3225" i="25" s="1"/>
  <c r="P3226" i="25"/>
  <c r="Q3226" i="25" s="1"/>
  <c r="P3227" i="25"/>
  <c r="Q3227" i="25" s="1"/>
  <c r="P3228" i="25"/>
  <c r="Q3228" i="25" s="1"/>
  <c r="P3229" i="25"/>
  <c r="Q3229" i="25" s="1"/>
  <c r="P3230" i="25"/>
  <c r="Q3230" i="25" s="1"/>
  <c r="P3231" i="25"/>
  <c r="Q3231" i="25" s="1"/>
  <c r="P3232" i="25"/>
  <c r="Q3232" i="25" s="1"/>
  <c r="P3233" i="25"/>
  <c r="Q3233" i="25" s="1"/>
  <c r="P3234" i="25"/>
  <c r="Q3234" i="25" s="1"/>
  <c r="P3235" i="25"/>
  <c r="Q3235" i="25" s="1"/>
  <c r="P3236" i="25"/>
  <c r="Q3236" i="25" s="1"/>
  <c r="P3237" i="25"/>
  <c r="Q3237" i="25" s="1"/>
  <c r="P3238" i="25"/>
  <c r="P3239" i="25"/>
  <c r="Q3239" i="25" s="1"/>
  <c r="P3240" i="25"/>
  <c r="Q3240" i="25" s="1"/>
  <c r="P3241" i="25"/>
  <c r="Q3241" i="25" s="1"/>
  <c r="P3242" i="25"/>
  <c r="Q3242" i="25" s="1"/>
  <c r="P3243" i="25"/>
  <c r="Q3243" i="25" s="1"/>
  <c r="P3244" i="25"/>
  <c r="Q3244" i="25" s="1"/>
  <c r="P3245" i="25"/>
  <c r="Q3245" i="25" s="1"/>
  <c r="P3246" i="25"/>
  <c r="P3247" i="25"/>
  <c r="Q3247" i="25" s="1"/>
  <c r="P3248" i="25"/>
  <c r="P3249" i="25"/>
  <c r="Q3249" i="25" s="1"/>
  <c r="P3250" i="25"/>
  <c r="Q3250" i="25" s="1"/>
  <c r="P3251" i="25"/>
  <c r="Q3251" i="25" s="1"/>
  <c r="P3252" i="25"/>
  <c r="Q3252" i="25" s="1"/>
  <c r="P3253" i="25"/>
  <c r="Q3253" i="25" s="1"/>
  <c r="P3254" i="25"/>
  <c r="Q3254" i="25" s="1"/>
  <c r="P3255" i="25"/>
  <c r="Q3255" i="25" s="1"/>
  <c r="P3256" i="25"/>
  <c r="Q3256" i="25" s="1"/>
  <c r="P3257" i="25"/>
  <c r="Q3257" i="25" s="1"/>
  <c r="P3258" i="25"/>
  <c r="Q3258" i="25" s="1"/>
  <c r="P3259" i="25"/>
  <c r="Q3259" i="25" s="1"/>
  <c r="P3260" i="25"/>
  <c r="Q3260" i="25" s="1"/>
  <c r="P3261" i="25"/>
  <c r="Q3261" i="25" s="1"/>
  <c r="P3262" i="25"/>
  <c r="P3263" i="25"/>
  <c r="Q3263" i="25" s="1"/>
  <c r="P3264" i="25"/>
  <c r="Q3264" i="25" s="1"/>
  <c r="P3265" i="25"/>
  <c r="Q3265" i="25" s="1"/>
  <c r="P3266" i="25"/>
  <c r="Q3266" i="25" s="1"/>
  <c r="P3267" i="25"/>
  <c r="Q3267" i="25" s="1"/>
  <c r="P3268" i="25"/>
  <c r="Q3268" i="25" s="1"/>
  <c r="P3269" i="25"/>
  <c r="Q3269" i="25" s="1"/>
  <c r="P3270" i="25"/>
  <c r="P3271" i="25"/>
  <c r="P3272" i="25"/>
  <c r="P3273" i="25"/>
  <c r="Q3273" i="25" s="1"/>
  <c r="P3274" i="25"/>
  <c r="Q3274" i="25" s="1"/>
  <c r="P3275" i="25"/>
  <c r="Q3275" i="25" s="1"/>
  <c r="P3276" i="25"/>
  <c r="Q3276" i="25" s="1"/>
  <c r="P3277" i="25"/>
  <c r="Q3277" i="25" s="1"/>
  <c r="P3278" i="25"/>
  <c r="Q3278" i="25" s="1"/>
  <c r="P3279" i="25"/>
  <c r="Q3279" i="25" s="1"/>
  <c r="P3280" i="25"/>
  <c r="Q3280" i="25" s="1"/>
  <c r="P3281" i="25"/>
  <c r="Q3281" i="25" s="1"/>
  <c r="P3282" i="25"/>
  <c r="Q3282" i="25" s="1"/>
  <c r="P3283" i="25"/>
  <c r="Q3283" i="25" s="1"/>
  <c r="P3284" i="25"/>
  <c r="Q3284" i="25" s="1"/>
  <c r="P3285" i="25"/>
  <c r="Q3285" i="25" s="1"/>
  <c r="P3286" i="25"/>
  <c r="Q3286" i="25" s="1"/>
  <c r="P3287" i="25"/>
  <c r="Q3287" i="25" s="1"/>
  <c r="P3288" i="25"/>
  <c r="Q3288" i="25" s="1"/>
  <c r="P3289" i="25"/>
  <c r="Q3289" i="25" s="1"/>
  <c r="P3290" i="25"/>
  <c r="Q3290" i="25" s="1"/>
  <c r="P3291" i="25"/>
  <c r="Q3291" i="25" s="1"/>
  <c r="P3292" i="25"/>
  <c r="Q3292" i="25" s="1"/>
  <c r="P3293" i="25"/>
  <c r="P3294" i="25"/>
  <c r="P3295" i="25"/>
  <c r="Q3295" i="25" s="1"/>
  <c r="P3296" i="25"/>
  <c r="P3297" i="25"/>
  <c r="Q3297" i="25" s="1"/>
  <c r="P3298" i="25"/>
  <c r="Q3298" i="25" s="1"/>
  <c r="P3299" i="25"/>
  <c r="Q3299" i="25" s="1"/>
  <c r="P3300" i="25"/>
  <c r="Q3300" i="25" s="1"/>
  <c r="P3301" i="25"/>
  <c r="Q3301" i="25" s="1"/>
  <c r="P3302" i="25"/>
  <c r="Q3302" i="25" s="1"/>
  <c r="P3303" i="25"/>
  <c r="Q3303" i="25" s="1"/>
  <c r="P3304" i="25"/>
  <c r="Q3304" i="25" s="1"/>
  <c r="P3305" i="25"/>
  <c r="Q3305" i="25" s="1"/>
  <c r="P3306" i="25"/>
  <c r="Q3306" i="25" s="1"/>
  <c r="P3307" i="25"/>
  <c r="Q3307" i="25" s="1"/>
  <c r="P3308" i="25"/>
  <c r="Q3308" i="25" s="1"/>
  <c r="P3309" i="25"/>
  <c r="Q3309" i="25" s="1"/>
  <c r="P3310" i="25"/>
  <c r="Q3310" i="25" s="1"/>
  <c r="P3311" i="25"/>
  <c r="Q3311" i="25" s="1"/>
  <c r="P3312" i="25"/>
  <c r="Q3312" i="25" s="1"/>
  <c r="P3313" i="25"/>
  <c r="Q3313" i="25" s="1"/>
  <c r="P3314" i="25"/>
  <c r="Q3314" i="25" s="1"/>
  <c r="P3315" i="25"/>
  <c r="Q3315" i="25" s="1"/>
  <c r="P3316" i="25"/>
  <c r="Q3316" i="25" s="1"/>
  <c r="P3317" i="25"/>
  <c r="Q3317" i="25" s="1"/>
  <c r="P3318" i="25"/>
  <c r="P3319" i="25"/>
  <c r="P3320" i="25"/>
  <c r="Q3320" i="25" s="1"/>
  <c r="P3321" i="25"/>
  <c r="Q3321" i="25" s="1"/>
  <c r="P3322" i="25"/>
  <c r="Q3322" i="25" s="1"/>
  <c r="P3323" i="25"/>
  <c r="Q3323" i="25" s="1"/>
  <c r="P3324" i="25"/>
  <c r="Q3324" i="25" s="1"/>
  <c r="P3325" i="25"/>
  <c r="Q3325" i="25" s="1"/>
  <c r="P3326" i="25"/>
  <c r="Q3326" i="25" s="1"/>
  <c r="P3327" i="25"/>
  <c r="Q3327" i="25" s="1"/>
  <c r="P3328" i="25"/>
  <c r="Q3328" i="25" s="1"/>
  <c r="P3329" i="25"/>
  <c r="Q3329" i="25" s="1"/>
  <c r="P3330" i="25"/>
  <c r="Q3330" i="25" s="1"/>
  <c r="P3331" i="25"/>
  <c r="Q3331" i="25" s="1"/>
  <c r="P3332" i="25"/>
  <c r="Q3332" i="25" s="1"/>
  <c r="P3333" i="25"/>
  <c r="Q3333" i="25" s="1"/>
  <c r="P3334" i="25"/>
  <c r="P3335" i="25"/>
  <c r="Q3335" i="25" s="1"/>
  <c r="P3336" i="25"/>
  <c r="Q3336" i="25" s="1"/>
  <c r="P3337" i="25"/>
  <c r="Q3337" i="25" s="1"/>
  <c r="P3338" i="25"/>
  <c r="Q3338" i="25" s="1"/>
  <c r="P3339" i="25"/>
  <c r="Q3339" i="25" s="1"/>
  <c r="P3340" i="25"/>
  <c r="Q3340" i="25" s="1"/>
  <c r="P3341" i="25"/>
  <c r="Q3341" i="25" s="1"/>
  <c r="P3342" i="25"/>
  <c r="Q3342" i="25" s="1"/>
  <c r="P3343" i="25"/>
  <c r="P3344" i="25"/>
  <c r="P3345" i="25"/>
  <c r="Q3345" i="25" s="1"/>
  <c r="P3346" i="25"/>
  <c r="Q3346" i="25" s="1"/>
  <c r="P3347" i="25"/>
  <c r="Q3347" i="25" s="1"/>
  <c r="P3348" i="25"/>
  <c r="Q3348" i="25" s="1"/>
  <c r="P3349" i="25"/>
  <c r="Q3349" i="25" s="1"/>
  <c r="P3350" i="25"/>
  <c r="Q3350" i="25" s="1"/>
  <c r="P3351" i="25"/>
  <c r="Q3351" i="25" s="1"/>
  <c r="P3352" i="25"/>
  <c r="Q3352" i="25" s="1"/>
  <c r="P3353" i="25"/>
  <c r="Q3353" i="25" s="1"/>
  <c r="P3354" i="25"/>
  <c r="Q3354" i="25" s="1"/>
  <c r="P3355" i="25"/>
  <c r="Q3355" i="25" s="1"/>
  <c r="P3356" i="25"/>
  <c r="Q3356" i="25" s="1"/>
  <c r="P3357" i="25"/>
  <c r="Q3357" i="25" s="1"/>
  <c r="P3358" i="25"/>
  <c r="Q3358" i="25" s="1"/>
  <c r="P3359" i="25"/>
  <c r="Q3359" i="25" s="1"/>
  <c r="P3360" i="25"/>
  <c r="Q3360" i="25" s="1"/>
  <c r="P3361" i="25"/>
  <c r="Q3361" i="25" s="1"/>
  <c r="P3362" i="25"/>
  <c r="Q3362" i="25" s="1"/>
  <c r="P3363" i="25"/>
  <c r="Q3363" i="25" s="1"/>
  <c r="P3364" i="25"/>
  <c r="Q3364" i="25" s="1"/>
  <c r="P3365" i="25"/>
  <c r="Q3365" i="25" s="1"/>
  <c r="P3366" i="25"/>
  <c r="P3367" i="25"/>
  <c r="P3368" i="25"/>
  <c r="Q3368" i="25" s="1"/>
  <c r="P3369" i="25"/>
  <c r="Q3369" i="25" s="1"/>
  <c r="P3370" i="25"/>
  <c r="Q3370" i="25" s="1"/>
  <c r="P3371" i="25"/>
  <c r="Q3371" i="25" s="1"/>
  <c r="P3372" i="25"/>
  <c r="Q3372" i="25" s="1"/>
  <c r="P3373" i="25"/>
  <c r="Q3373" i="25" s="1"/>
  <c r="P3374" i="25"/>
  <c r="Q3374" i="25" s="1"/>
  <c r="P3375" i="25"/>
  <c r="Q3375" i="25" s="1"/>
  <c r="P3376" i="25"/>
  <c r="Q3376" i="25" s="1"/>
  <c r="P3377" i="25"/>
  <c r="Q3377" i="25" s="1"/>
  <c r="P3378" i="25"/>
  <c r="Q3378" i="25" s="1"/>
  <c r="P3379" i="25"/>
  <c r="Q3379" i="25" s="1"/>
  <c r="P3380" i="25"/>
  <c r="Q3380" i="25" s="1"/>
  <c r="P3381" i="25"/>
  <c r="Q3381" i="25" s="1"/>
  <c r="P3382" i="25"/>
  <c r="Q3382" i="25" s="1"/>
  <c r="P3383" i="25"/>
  <c r="Q3383" i="25" s="1"/>
  <c r="P3384" i="25"/>
  <c r="Q3384" i="25" s="1"/>
  <c r="P3385" i="25"/>
  <c r="Q3385" i="25" s="1"/>
  <c r="P3386" i="25"/>
  <c r="Q3386" i="25" s="1"/>
  <c r="P3387" i="25"/>
  <c r="Q3387" i="25" s="1"/>
  <c r="P3388" i="25"/>
  <c r="Q3388" i="25" s="1"/>
  <c r="P3389" i="25"/>
  <c r="Q3389" i="25" s="1"/>
  <c r="P3390" i="25"/>
  <c r="P3391" i="25"/>
  <c r="P3392" i="25"/>
  <c r="Q3392" i="25" s="1"/>
  <c r="P3393" i="25"/>
  <c r="Q3393" i="25" s="1"/>
  <c r="P3394" i="25"/>
  <c r="Q3394" i="25" s="1"/>
  <c r="P3395" i="25"/>
  <c r="Q3395" i="25" s="1"/>
  <c r="P3396" i="25"/>
  <c r="Q3396" i="25" s="1"/>
  <c r="P3397" i="25"/>
  <c r="Q3397" i="25" s="1"/>
  <c r="P3398" i="25"/>
  <c r="Q3398" i="25" s="1"/>
  <c r="P3399" i="25"/>
  <c r="Q3399" i="25" s="1"/>
  <c r="P3400" i="25"/>
  <c r="Q3400" i="25" s="1"/>
  <c r="P3401" i="25"/>
  <c r="Q3401" i="25" s="1"/>
  <c r="P3402" i="25"/>
  <c r="Q3402" i="25" s="1"/>
  <c r="P3403" i="25"/>
  <c r="Q3403" i="25" s="1"/>
  <c r="P3404" i="25"/>
  <c r="Q3404" i="25" s="1"/>
  <c r="P3405" i="25"/>
  <c r="Q3405" i="25" s="1"/>
  <c r="P3406" i="25"/>
  <c r="P3407" i="25"/>
  <c r="Q3407" i="25" s="1"/>
  <c r="P3408" i="25"/>
  <c r="Q3408" i="25" s="1"/>
  <c r="P3409" i="25"/>
  <c r="Q3409" i="25" s="1"/>
  <c r="P3410" i="25"/>
  <c r="Q3410" i="25" s="1"/>
  <c r="P3411" i="25"/>
  <c r="Q3411" i="25" s="1"/>
  <c r="P3412" i="25"/>
  <c r="Q3412" i="25" s="1"/>
  <c r="P3413" i="25"/>
  <c r="Q3413" i="25" s="1"/>
  <c r="P3414" i="25"/>
  <c r="Q3414" i="25" s="1"/>
  <c r="P3415" i="25"/>
  <c r="Q3415" i="25" s="1"/>
  <c r="P3416" i="25"/>
  <c r="P3417" i="25"/>
  <c r="Q3417" i="25" s="1"/>
  <c r="P3418" i="25"/>
  <c r="Q3418" i="25" s="1"/>
  <c r="P3419" i="25"/>
  <c r="Q3419" i="25" s="1"/>
  <c r="P3420" i="25"/>
  <c r="Q3420" i="25" s="1"/>
  <c r="P3421" i="25"/>
  <c r="Q3421" i="25" s="1"/>
  <c r="P3422" i="25"/>
  <c r="Q3422" i="25" s="1"/>
  <c r="P3423" i="25"/>
  <c r="Q3423" i="25" s="1"/>
  <c r="P3424" i="25"/>
  <c r="Q3424" i="25" s="1"/>
  <c r="P3425" i="25"/>
  <c r="Q3425" i="25" s="1"/>
  <c r="P3426" i="25"/>
  <c r="Q3426" i="25" s="1"/>
  <c r="P3427" i="25"/>
  <c r="Q3427" i="25" s="1"/>
  <c r="P3428" i="25"/>
  <c r="Q3428" i="25" s="1"/>
  <c r="P3429" i="25"/>
  <c r="Q3429" i="25" s="1"/>
  <c r="P3430" i="25"/>
  <c r="Q3430" i="25" s="1"/>
  <c r="P3431" i="25"/>
  <c r="Q3431" i="25" s="1"/>
  <c r="P3432" i="25"/>
  <c r="Q3432" i="25" s="1"/>
  <c r="P3433" i="25"/>
  <c r="Q3433" i="25" s="1"/>
  <c r="P3434" i="25"/>
  <c r="Q3434" i="25" s="1"/>
  <c r="P3435" i="25"/>
  <c r="Q3435" i="25" s="1"/>
  <c r="P3436" i="25"/>
  <c r="Q3436" i="25" s="1"/>
  <c r="P3437" i="25"/>
  <c r="Q3437" i="25" s="1"/>
  <c r="P3438" i="25"/>
  <c r="P3439" i="25"/>
  <c r="P3440" i="25"/>
  <c r="Q3440" i="25" s="1"/>
  <c r="P3441" i="25"/>
  <c r="Q3441" i="25" s="1"/>
  <c r="P3442" i="25"/>
  <c r="Q3442" i="25" s="1"/>
  <c r="P3443" i="25"/>
  <c r="Q3443" i="25" s="1"/>
  <c r="P3444" i="25"/>
  <c r="Q3444" i="25" s="1"/>
  <c r="P3445" i="25"/>
  <c r="Q3445" i="25" s="1"/>
  <c r="P3446" i="25"/>
  <c r="Q3446" i="25" s="1"/>
  <c r="P3447" i="25"/>
  <c r="Q3447" i="25" s="1"/>
  <c r="P3448" i="25"/>
  <c r="Q3448" i="25" s="1"/>
  <c r="P3449" i="25"/>
  <c r="Q3449" i="25" s="1"/>
  <c r="P3450" i="25"/>
  <c r="Q3450" i="25" s="1"/>
  <c r="P3451" i="25"/>
  <c r="Q3451" i="25" s="1"/>
  <c r="P3452" i="25"/>
  <c r="Q3452" i="25" s="1"/>
  <c r="P3453" i="25"/>
  <c r="Q3453" i="25" s="1"/>
  <c r="P3454" i="25"/>
  <c r="Q3454" i="25" s="1"/>
  <c r="P3455" i="25"/>
  <c r="Q3455" i="25" s="1"/>
  <c r="P3456" i="25"/>
  <c r="Q3456" i="25" s="1"/>
  <c r="P3457" i="25"/>
  <c r="Q3457" i="25" s="1"/>
  <c r="P3458" i="25"/>
  <c r="Q3458" i="25" s="1"/>
  <c r="P3459" i="25"/>
  <c r="Q3459" i="25" s="1"/>
  <c r="P3460" i="25"/>
  <c r="Q3460" i="25" s="1"/>
  <c r="P3461" i="25"/>
  <c r="P3462" i="25"/>
  <c r="P3463" i="25"/>
  <c r="P3464" i="25"/>
  <c r="Q3464" i="25" s="1"/>
  <c r="P3465" i="25"/>
  <c r="Q3465" i="25" s="1"/>
  <c r="P3466" i="25"/>
  <c r="Q3466" i="25" s="1"/>
  <c r="P3467" i="25"/>
  <c r="Q3467" i="25" s="1"/>
  <c r="P3468" i="25"/>
  <c r="Q3468" i="25" s="1"/>
  <c r="P3469" i="25"/>
  <c r="Q3469" i="25" s="1"/>
  <c r="P3470" i="25"/>
  <c r="Q3470" i="25" s="1"/>
  <c r="P3471" i="25"/>
  <c r="Q3471" i="25" s="1"/>
  <c r="P3472" i="25"/>
  <c r="Q3472" i="25" s="1"/>
  <c r="P3473" i="25"/>
  <c r="Q3473" i="25" s="1"/>
  <c r="P3474" i="25"/>
  <c r="Q3474" i="25" s="1"/>
  <c r="P3475" i="25"/>
  <c r="Q3475" i="25" s="1"/>
  <c r="P3476" i="25"/>
  <c r="Q3476" i="25" s="1"/>
  <c r="P3477" i="25"/>
  <c r="Q3477" i="25" s="1"/>
  <c r="P3478" i="25"/>
  <c r="Q3478" i="25" s="1"/>
  <c r="P3479" i="25"/>
  <c r="Q3479" i="25" s="1"/>
  <c r="P3480" i="25"/>
  <c r="Q3480" i="25" s="1"/>
  <c r="P3481" i="25"/>
  <c r="Q3481" i="25" s="1"/>
  <c r="P3482" i="25"/>
  <c r="Q3482" i="25" s="1"/>
  <c r="P3483" i="25"/>
  <c r="Q3483" i="25" s="1"/>
  <c r="P3484" i="25"/>
  <c r="Q3484" i="25" s="1"/>
  <c r="P3485" i="25"/>
  <c r="Q3485" i="25" s="1"/>
  <c r="P3486" i="25"/>
  <c r="P3487" i="25"/>
  <c r="Q3487" i="25" s="1"/>
  <c r="P3488" i="25"/>
  <c r="Q3488" i="25" s="1"/>
  <c r="P3489" i="25"/>
  <c r="Q3489" i="25" s="1"/>
  <c r="P3490" i="25"/>
  <c r="Q3490" i="25" s="1"/>
  <c r="P3491" i="25"/>
  <c r="Q3491" i="25" s="1"/>
  <c r="P3492" i="25"/>
  <c r="Q3492" i="25" s="1"/>
  <c r="P3493" i="25"/>
  <c r="Q3493" i="25" s="1"/>
  <c r="P3494" i="25"/>
  <c r="Q3494" i="25" s="1"/>
  <c r="P3495" i="25"/>
  <c r="Q3495" i="25" s="1"/>
  <c r="P3496" i="25"/>
  <c r="Q3496" i="25" s="1"/>
  <c r="P3497" i="25"/>
  <c r="Q3497" i="25" s="1"/>
  <c r="P3498" i="25"/>
  <c r="Q3498" i="25" s="1"/>
  <c r="P3499" i="25"/>
  <c r="Q3499" i="25" s="1"/>
  <c r="P3500" i="25"/>
  <c r="Q3500" i="25" s="1"/>
  <c r="P3501" i="25"/>
  <c r="Q3501" i="25" s="1"/>
  <c r="P3502" i="25"/>
  <c r="Q3502" i="25" s="1"/>
  <c r="P3503" i="25"/>
  <c r="Q3503" i="25" s="1"/>
  <c r="P3504" i="25"/>
  <c r="Q3504" i="25" s="1"/>
  <c r="P3505" i="25"/>
  <c r="Q3505" i="25" s="1"/>
  <c r="P3506" i="25"/>
  <c r="Q3506" i="25" s="1"/>
  <c r="P3507" i="25"/>
  <c r="Q3507" i="25" s="1"/>
  <c r="P3508" i="25"/>
  <c r="Q3508" i="25" s="1"/>
  <c r="P3509" i="25"/>
  <c r="Q3509" i="25" s="1"/>
  <c r="P3510" i="25"/>
  <c r="P3511" i="25"/>
  <c r="P3512" i="25"/>
  <c r="Q3512" i="25" s="1"/>
  <c r="P3513" i="25"/>
  <c r="Q3513" i="25" s="1"/>
  <c r="P3514" i="25"/>
  <c r="Q3514" i="25" s="1"/>
  <c r="P3515" i="25"/>
  <c r="Q3515" i="25" s="1"/>
  <c r="P3516" i="25"/>
  <c r="Q3516" i="25" s="1"/>
  <c r="P3517" i="25"/>
  <c r="Q3517" i="25" s="1"/>
  <c r="P3518" i="25"/>
  <c r="Q3518" i="25" s="1"/>
  <c r="P3519" i="25"/>
  <c r="Q3519" i="25" s="1"/>
  <c r="P3520" i="25"/>
  <c r="Q3520" i="25" s="1"/>
  <c r="P3521" i="25"/>
  <c r="Q3521" i="25" s="1"/>
  <c r="P3522" i="25"/>
  <c r="Q3522" i="25" s="1"/>
  <c r="P3523" i="25"/>
  <c r="Q3523" i="25" s="1"/>
  <c r="P3524" i="25"/>
  <c r="Q3524" i="25" s="1"/>
  <c r="P3525" i="25"/>
  <c r="Q3525" i="25" s="1"/>
  <c r="P3526" i="25"/>
  <c r="Q3526" i="25" s="1"/>
  <c r="P3527" i="25"/>
  <c r="Q3527" i="25" s="1"/>
  <c r="P3528" i="25"/>
  <c r="Q3528" i="25" s="1"/>
  <c r="P3529" i="25"/>
  <c r="Q3529" i="25" s="1"/>
  <c r="P3530" i="25"/>
  <c r="Q3530" i="25" s="1"/>
  <c r="P3531" i="25"/>
  <c r="Q3531" i="25" s="1"/>
  <c r="P3532" i="25"/>
  <c r="Q3532" i="25" s="1"/>
  <c r="P3533" i="25"/>
  <c r="Q3533" i="25" s="1"/>
  <c r="P3534" i="25"/>
  <c r="P3535" i="25"/>
  <c r="P3536" i="25"/>
  <c r="Q3536" i="25" s="1"/>
  <c r="P3537" i="25"/>
  <c r="Q3537" i="25" s="1"/>
  <c r="P3538" i="25"/>
  <c r="Q3538" i="25" s="1"/>
  <c r="P3539" i="25"/>
  <c r="Q3539" i="25" s="1"/>
  <c r="P3540" i="25"/>
  <c r="Q3540" i="25" s="1"/>
  <c r="P3541" i="25"/>
  <c r="Q3541" i="25" s="1"/>
  <c r="P3542" i="25"/>
  <c r="Q3542" i="25" s="1"/>
  <c r="P3543" i="25"/>
  <c r="Q3543" i="25" s="1"/>
  <c r="P3544" i="25"/>
  <c r="Q3544" i="25" s="1"/>
  <c r="P3545" i="25"/>
  <c r="Q3545" i="25" s="1"/>
  <c r="P3546" i="25"/>
  <c r="Q3546" i="25" s="1"/>
  <c r="P3547" i="25"/>
  <c r="Q3547" i="25" s="1"/>
  <c r="P3548" i="25"/>
  <c r="Q3548" i="25" s="1"/>
  <c r="P3549" i="25"/>
  <c r="Q3549" i="25" s="1"/>
  <c r="P3550" i="25"/>
  <c r="Q3550" i="25" s="1"/>
  <c r="P3551" i="25"/>
  <c r="Q3551" i="25" s="1"/>
  <c r="P3552" i="25"/>
  <c r="Q3552" i="25" s="1"/>
  <c r="P3553" i="25"/>
  <c r="Q3553" i="25" s="1"/>
  <c r="P3554" i="25"/>
  <c r="Q3554" i="25" s="1"/>
  <c r="P3555" i="25"/>
  <c r="Q3555" i="25" s="1"/>
  <c r="P3556" i="25"/>
  <c r="Q3556" i="25" s="1"/>
  <c r="P3557" i="25"/>
  <c r="Q3557" i="25" s="1"/>
  <c r="P3558" i="25"/>
  <c r="P3559" i="25"/>
  <c r="Q3559" i="25" s="1"/>
  <c r="P3560" i="25"/>
  <c r="Q3560" i="25" s="1"/>
  <c r="P3561" i="25"/>
  <c r="Q3561" i="25" s="1"/>
  <c r="P3562" i="25"/>
  <c r="Q3562" i="25" s="1"/>
  <c r="P3563" i="25"/>
  <c r="Q3563" i="25" s="1"/>
  <c r="P3564" i="25"/>
  <c r="Q3564" i="25" s="1"/>
  <c r="P3565" i="25"/>
  <c r="Q3565" i="25" s="1"/>
  <c r="P3566" i="25"/>
  <c r="Q3566" i="25" s="1"/>
  <c r="P3567" i="25"/>
  <c r="Q3567" i="25" s="1"/>
  <c r="P3568" i="25"/>
  <c r="Q3568" i="25" s="1"/>
  <c r="P3569" i="25"/>
  <c r="Q3569" i="25" s="1"/>
  <c r="P3570" i="25"/>
  <c r="Q3570" i="25" s="1"/>
  <c r="P3571" i="25"/>
  <c r="Q3571" i="25" s="1"/>
  <c r="P3572" i="25"/>
  <c r="Q3572" i="25" s="1"/>
  <c r="P3573" i="25"/>
  <c r="Q3573" i="25" s="1"/>
  <c r="P3574" i="25"/>
  <c r="Q3574" i="25" s="1"/>
  <c r="P3575" i="25"/>
  <c r="Q3575" i="25" s="1"/>
  <c r="P3576" i="25"/>
  <c r="Q3576" i="25" s="1"/>
  <c r="P3577" i="25"/>
  <c r="P3578" i="25"/>
  <c r="P3579" i="25"/>
  <c r="Q3579" i="25" s="1"/>
  <c r="P3580" i="25"/>
  <c r="Q3580" i="25" s="1"/>
  <c r="P3581" i="25"/>
  <c r="Q3581" i="25" s="1"/>
  <c r="P3582" i="25"/>
  <c r="Q3582" i="25" s="1"/>
  <c r="P3583" i="25"/>
  <c r="Q3583" i="25" s="1"/>
  <c r="P3584" i="25"/>
  <c r="Q3584" i="25" s="1"/>
  <c r="P3585" i="25"/>
  <c r="Q3585" i="25" s="1"/>
  <c r="P3586" i="25"/>
  <c r="Q3586" i="25" s="1"/>
  <c r="P3587" i="25"/>
  <c r="Q3587" i="25" s="1"/>
  <c r="P3588" i="25"/>
  <c r="Q3588" i="25" s="1"/>
  <c r="P3589" i="25"/>
  <c r="Q3589" i="25" s="1"/>
  <c r="P3590" i="25"/>
  <c r="Q3590" i="25" s="1"/>
  <c r="P3591" i="25"/>
  <c r="P3592" i="25"/>
  <c r="Q3592" i="25" s="1"/>
  <c r="P3593" i="25"/>
  <c r="Q3593" i="25" s="1"/>
  <c r="P3594" i="25"/>
  <c r="Q3594" i="25" s="1"/>
  <c r="P3595" i="25"/>
  <c r="Q3595" i="25" s="1"/>
  <c r="P3596" i="25"/>
  <c r="Q3596" i="25" s="1"/>
  <c r="P3597" i="25"/>
  <c r="Q3597" i="25" s="1"/>
  <c r="P3598" i="25"/>
  <c r="P3599" i="25"/>
  <c r="P3600" i="25"/>
  <c r="Q3600" i="25" s="1"/>
  <c r="P3601" i="25"/>
  <c r="P3602" i="25"/>
  <c r="Q3602" i="25" s="1"/>
  <c r="P3603" i="25"/>
  <c r="Q3603" i="25" s="1"/>
  <c r="P3604" i="25"/>
  <c r="Q3604" i="25" s="1"/>
  <c r="P3605" i="25"/>
  <c r="Q3605" i="25" s="1"/>
  <c r="P3606" i="25"/>
  <c r="Q3606" i="25" s="1"/>
  <c r="P3607" i="25"/>
  <c r="Q3607" i="25" s="1"/>
  <c r="P3608" i="25"/>
  <c r="Q3608" i="25" s="1"/>
  <c r="P3609" i="25"/>
  <c r="Q3609" i="25" s="1"/>
  <c r="P3610" i="25"/>
  <c r="Q3610" i="25" s="1"/>
  <c r="P3611" i="25"/>
  <c r="Q3611" i="25" s="1"/>
  <c r="P3612" i="25"/>
  <c r="Q3612" i="25" s="1"/>
  <c r="P3613" i="25"/>
  <c r="Q3613" i="25" s="1"/>
  <c r="P3614" i="25"/>
  <c r="Q3614" i="25" s="1"/>
  <c r="P3615" i="25"/>
  <c r="Q3615" i="25" s="1"/>
  <c r="P3616" i="25"/>
  <c r="Q3616" i="25" s="1"/>
  <c r="P3617" i="25"/>
  <c r="Q3617" i="25" s="1"/>
  <c r="P3618" i="25"/>
  <c r="Q3618" i="25" s="1"/>
  <c r="P3619" i="25"/>
  <c r="Q3619" i="25" s="1"/>
  <c r="P3620" i="25"/>
  <c r="Q3620" i="25" s="1"/>
  <c r="P3621" i="25"/>
  <c r="P3622" i="25"/>
  <c r="Q3622" i="25" s="1"/>
  <c r="P3623" i="25"/>
  <c r="Q3623" i="25" s="1"/>
  <c r="P3624" i="25"/>
  <c r="Q3624" i="25" s="1"/>
  <c r="P3625" i="25"/>
  <c r="Q3625" i="25" s="1"/>
  <c r="P3626" i="25"/>
  <c r="Q3626" i="25" s="1"/>
  <c r="P3627" i="25"/>
  <c r="Q3627" i="25" s="1"/>
  <c r="P3628" i="25"/>
  <c r="Q3628" i="25" s="1"/>
  <c r="P3629" i="25"/>
  <c r="Q3629" i="25" s="1"/>
  <c r="P3630" i="25"/>
  <c r="Q3630" i="25" s="1"/>
  <c r="P3631" i="25"/>
  <c r="Q3631" i="25" s="1"/>
  <c r="P3632" i="25"/>
  <c r="Q3632" i="25" s="1"/>
  <c r="P3633" i="25"/>
  <c r="P3634" i="25"/>
  <c r="Q3634" i="25" s="1"/>
  <c r="P3635" i="25"/>
  <c r="Q3635" i="25" s="1"/>
  <c r="P3636" i="25"/>
  <c r="Q3636" i="25" s="1"/>
  <c r="P3637" i="25"/>
  <c r="Q3637" i="25" s="1"/>
  <c r="P3638" i="25"/>
  <c r="Q3638" i="25" s="1"/>
  <c r="P3639" i="25"/>
  <c r="P3640" i="25"/>
  <c r="Q3640" i="25" s="1"/>
  <c r="P3641" i="25"/>
  <c r="P3642" i="25"/>
  <c r="P3643" i="25"/>
  <c r="Q3643" i="25" s="1"/>
  <c r="P3644" i="25"/>
  <c r="Q3644" i="25" s="1"/>
  <c r="P3645" i="25"/>
  <c r="Q3645" i="25" s="1"/>
  <c r="P3646" i="25"/>
  <c r="Q3646" i="25" s="1"/>
  <c r="P3647" i="25"/>
  <c r="Q3647" i="25" s="1"/>
  <c r="P3648" i="25"/>
  <c r="Q3648" i="25" s="1"/>
  <c r="P3649" i="25"/>
  <c r="Q3649" i="25" s="1"/>
  <c r="P3650" i="25"/>
  <c r="Q3650" i="25" s="1"/>
  <c r="P3651" i="25"/>
  <c r="Q3651" i="25" s="1"/>
  <c r="P3652" i="25"/>
  <c r="Q3652" i="25" s="1"/>
  <c r="P3653" i="25"/>
  <c r="Q3653" i="25" s="1"/>
  <c r="P3654" i="25"/>
  <c r="P3655" i="25"/>
  <c r="Q3655" i="25" s="1"/>
  <c r="P3656" i="25"/>
  <c r="Q3656" i="25" s="1"/>
  <c r="P3657" i="25"/>
  <c r="Q3657" i="25" s="1"/>
  <c r="P3658" i="25"/>
  <c r="Q3658" i="25" s="1"/>
  <c r="P3659" i="25"/>
  <c r="Q3659" i="25" s="1"/>
  <c r="P3660" i="25"/>
  <c r="Q3660" i="25" s="1"/>
  <c r="P3661" i="25"/>
  <c r="Q3661" i="25" s="1"/>
  <c r="P3662" i="25"/>
  <c r="P3663" i="25"/>
  <c r="P3664" i="25"/>
  <c r="Q3664" i="25" s="1"/>
  <c r="P3665" i="25"/>
  <c r="Q3665" i="25" s="1"/>
  <c r="P3666" i="25"/>
  <c r="Q3666" i="25" s="1"/>
  <c r="P3667" i="25"/>
  <c r="Q3667" i="25" s="1"/>
  <c r="P3668" i="25"/>
  <c r="Q3668" i="25" s="1"/>
  <c r="P3669" i="25"/>
  <c r="Q3669" i="25" s="1"/>
  <c r="P3670" i="25"/>
  <c r="Q3670" i="25" s="1"/>
  <c r="P3671" i="25"/>
  <c r="Q3671" i="25" s="1"/>
  <c r="P3672" i="25"/>
  <c r="Q3672" i="25" s="1"/>
  <c r="P3673" i="25"/>
  <c r="Q3673" i="25" s="1"/>
  <c r="P3674" i="25"/>
  <c r="Q3674" i="25" s="1"/>
  <c r="P3675" i="25"/>
  <c r="Q3675" i="25" s="1"/>
  <c r="P3676" i="25"/>
  <c r="Q3676" i="25" s="1"/>
  <c r="P3677" i="25"/>
  <c r="Q3677" i="25" s="1"/>
  <c r="P3678" i="25"/>
  <c r="Q3678" i="25" s="1"/>
  <c r="P3679" i="25"/>
  <c r="Q3679" i="25" s="1"/>
  <c r="P3680" i="25"/>
  <c r="Q3680" i="25" s="1"/>
  <c r="P3681" i="25"/>
  <c r="Q3681" i="25" s="1"/>
  <c r="P3682" i="25"/>
  <c r="P3683" i="25"/>
  <c r="Q3683" i="25" s="1"/>
  <c r="P3684" i="25"/>
  <c r="Q3684" i="25" s="1"/>
  <c r="P3685" i="25"/>
  <c r="Q3685" i="25" s="1"/>
  <c r="P3686" i="25"/>
  <c r="Q3686" i="25" s="1"/>
  <c r="P3687" i="25"/>
  <c r="Q3687" i="25" s="1"/>
  <c r="P3688" i="25"/>
  <c r="Q3688" i="25" s="1"/>
  <c r="P3689" i="25"/>
  <c r="Q3689" i="25" s="1"/>
  <c r="P3690" i="25"/>
  <c r="Q3690" i="25" s="1"/>
  <c r="P3691" i="25"/>
  <c r="Q3691" i="25" s="1"/>
  <c r="P3692" i="25"/>
  <c r="Q3692" i="25" s="1"/>
  <c r="P3693" i="25"/>
  <c r="Q3693" i="25" s="1"/>
  <c r="P3694" i="25"/>
  <c r="Q3694" i="25" s="1"/>
  <c r="P3695" i="25"/>
  <c r="P3696" i="25"/>
  <c r="Q3696" i="25" s="1"/>
  <c r="P3697" i="25"/>
  <c r="Q3697" i="25" s="1"/>
  <c r="P3698" i="25"/>
  <c r="Q3698" i="25" s="1"/>
  <c r="P3699" i="25"/>
  <c r="Q3699" i="25" s="1"/>
  <c r="P3700" i="25"/>
  <c r="Q3700" i="25" s="1"/>
  <c r="P3701" i="25"/>
  <c r="Q3701" i="25" s="1"/>
  <c r="P3702" i="25"/>
  <c r="P3703" i="25"/>
  <c r="P3704" i="25"/>
  <c r="Q3704" i="25" s="1"/>
  <c r="P3705" i="25"/>
  <c r="P3706" i="25"/>
  <c r="Q3706" i="25" s="1"/>
  <c r="P3707" i="25"/>
  <c r="Q3707" i="25" s="1"/>
  <c r="P3708" i="25"/>
  <c r="Q3708" i="25" s="1"/>
  <c r="P3709" i="25"/>
  <c r="Q3709" i="25" s="1"/>
  <c r="P3710" i="25"/>
  <c r="Q3710" i="25" s="1"/>
  <c r="P3711" i="25"/>
  <c r="Q3711" i="25" s="1"/>
  <c r="P3712" i="25"/>
  <c r="Q3712" i="25" s="1"/>
  <c r="P3713" i="25"/>
  <c r="Q3713" i="25" s="1"/>
  <c r="P3714" i="25"/>
  <c r="Q3714" i="25" s="1"/>
  <c r="P3715" i="25"/>
  <c r="Q3715" i="25" s="1"/>
  <c r="P2" i="25"/>
  <c r="Q2" i="25" s="1"/>
  <c r="D9" i="17"/>
  <c r="E9" i="17" s="1"/>
  <c r="Y24" i="21"/>
  <c r="AH2" i="21"/>
  <c r="AH3" i="21"/>
  <c r="AH4" i="21"/>
  <c r="AH5" i="21"/>
  <c r="AH6" i="21"/>
  <c r="AH7" i="21"/>
  <c r="AH8" i="21"/>
  <c r="AH9" i="21"/>
  <c r="AH10" i="21"/>
  <c r="AH11" i="21"/>
  <c r="AH12" i="21"/>
  <c r="AH13" i="21"/>
  <c r="AH14" i="21"/>
  <c r="AH15" i="21"/>
  <c r="AH16" i="21"/>
  <c r="AH17" i="21"/>
  <c r="AH18" i="21"/>
  <c r="AH19" i="21"/>
  <c r="AH20" i="21"/>
  <c r="AH21" i="21"/>
  <c r="AH22" i="21"/>
  <c r="AH23" i="21"/>
  <c r="AH24" i="21"/>
  <c r="AH25" i="21"/>
  <c r="AH26" i="21"/>
  <c r="AH27" i="21"/>
  <c r="AH28" i="21"/>
  <c r="AH29" i="21"/>
  <c r="AH30" i="21"/>
  <c r="AH31" i="21"/>
  <c r="AH32" i="21"/>
  <c r="AH33" i="21"/>
  <c r="AH34" i="21"/>
  <c r="AH35" i="21"/>
  <c r="AH36" i="21"/>
  <c r="AH37" i="21"/>
  <c r="AH38" i="21"/>
  <c r="AH39" i="21"/>
  <c r="AH40" i="21"/>
  <c r="AH41" i="21"/>
  <c r="AH42" i="21"/>
  <c r="AH43" i="21"/>
  <c r="AH44" i="21"/>
  <c r="AH45" i="21"/>
  <c r="AH46" i="21"/>
  <c r="AH47" i="21"/>
  <c r="AH48" i="21"/>
  <c r="AH49" i="21"/>
  <c r="AH50" i="21"/>
  <c r="AH51" i="21"/>
  <c r="AH52" i="21"/>
  <c r="AH53" i="21"/>
  <c r="AH54" i="21"/>
  <c r="AH55" i="21"/>
  <c r="AH56" i="21"/>
  <c r="AH57" i="21"/>
  <c r="AH58" i="21"/>
  <c r="AH59" i="21"/>
  <c r="AH60" i="21"/>
  <c r="AH61" i="21"/>
  <c r="AH62" i="21"/>
  <c r="AH63" i="21"/>
  <c r="AH64" i="21"/>
  <c r="AH65" i="21"/>
  <c r="AH66" i="21"/>
  <c r="AH67" i="21"/>
  <c r="AH68" i="21"/>
  <c r="AH69" i="21"/>
  <c r="AH70" i="21"/>
  <c r="AH71" i="21"/>
  <c r="AH72" i="21"/>
  <c r="AH73" i="21"/>
  <c r="AH74" i="21"/>
  <c r="AH75" i="21"/>
  <c r="AH76" i="21"/>
  <c r="AH77" i="21"/>
  <c r="AH78" i="21"/>
  <c r="AH79" i="21"/>
  <c r="AH80" i="21"/>
  <c r="AH81" i="21"/>
  <c r="AH82" i="21"/>
  <c r="AH83" i="21"/>
  <c r="AH84" i="21"/>
  <c r="AH85" i="21"/>
  <c r="AH86" i="21"/>
  <c r="AH87" i="21"/>
  <c r="AH88" i="21"/>
  <c r="AH89" i="21"/>
  <c r="AH90" i="21"/>
  <c r="AH91" i="21"/>
  <c r="AH92" i="21"/>
  <c r="AH93" i="21"/>
  <c r="AH94" i="21"/>
  <c r="AH95" i="21"/>
  <c r="AH96" i="21"/>
  <c r="AH97" i="21"/>
  <c r="AH98" i="21"/>
  <c r="AH99" i="21"/>
  <c r="AH100" i="21"/>
  <c r="AH101" i="21"/>
  <c r="AH102" i="21"/>
  <c r="AH103" i="21"/>
  <c r="X3" i="21"/>
  <c r="X117" i="21" s="1"/>
  <c r="AG48" i="21"/>
  <c r="L105" i="21"/>
  <c r="L106" i="21" s="1"/>
  <c r="L107" i="21" s="1"/>
  <c r="Z113" i="21"/>
  <c r="D31" i="15" s="1"/>
  <c r="AA113" i="21"/>
  <c r="E31" i="15" s="1"/>
  <c r="E25" i="3" s="1"/>
  <c r="W113" i="21"/>
  <c r="F4" i="3" s="1"/>
  <c r="V113" i="21"/>
  <c r="E4" i="3" s="1"/>
  <c r="AG2" i="21"/>
  <c r="AG3" i="21"/>
  <c r="AG4" i="21"/>
  <c r="AG5" i="21"/>
  <c r="AG114" i="21" s="1"/>
  <c r="AG6" i="21"/>
  <c r="AG7" i="21"/>
  <c r="AG8" i="21"/>
  <c r="AG9" i="21"/>
  <c r="AG10" i="21"/>
  <c r="AG11" i="21"/>
  <c r="AG12" i="21"/>
  <c r="AG13" i="21"/>
  <c r="AG14" i="21"/>
  <c r="AG15" i="21"/>
  <c r="AG16" i="21"/>
  <c r="AG17" i="21"/>
  <c r="AG18" i="21"/>
  <c r="AG19" i="21"/>
  <c r="AG20" i="21"/>
  <c r="AG21" i="21"/>
  <c r="AG22" i="21"/>
  <c r="AG23" i="21"/>
  <c r="AG24" i="21"/>
  <c r="AG25" i="21"/>
  <c r="AG26" i="21"/>
  <c r="AG27" i="21"/>
  <c r="AG28" i="21"/>
  <c r="AG29" i="21"/>
  <c r="AG30" i="21"/>
  <c r="AG31" i="21"/>
  <c r="AG32" i="21"/>
  <c r="AG33" i="21"/>
  <c r="AG34" i="21"/>
  <c r="AG35" i="21"/>
  <c r="AG36" i="21"/>
  <c r="AG37" i="21"/>
  <c r="AG38" i="21"/>
  <c r="AG39" i="21"/>
  <c r="AG40" i="21"/>
  <c r="AG41" i="21"/>
  <c r="AG42" i="21"/>
  <c r="AG43" i="21"/>
  <c r="AG44" i="21"/>
  <c r="AG45" i="21"/>
  <c r="AG46" i="21"/>
  <c r="AG47" i="21"/>
  <c r="AG49" i="21"/>
  <c r="AG50" i="21"/>
  <c r="AG51" i="21"/>
  <c r="AG52" i="21"/>
  <c r="AG53" i="21"/>
  <c r="AG54" i="21"/>
  <c r="AG55" i="21"/>
  <c r="AG56" i="21"/>
  <c r="AG57" i="21"/>
  <c r="AG58" i="21"/>
  <c r="AG59" i="21"/>
  <c r="AG60" i="21"/>
  <c r="AG61" i="21"/>
  <c r="AG62" i="21"/>
  <c r="AG63" i="21"/>
  <c r="AG64" i="21"/>
  <c r="AG65" i="21"/>
  <c r="AG66" i="21"/>
  <c r="AG67" i="21"/>
  <c r="AG68" i="21"/>
  <c r="AG69" i="21"/>
  <c r="AG70" i="21"/>
  <c r="AG71" i="21"/>
  <c r="AG72" i="21"/>
  <c r="AG73" i="21"/>
  <c r="AG74" i="21"/>
  <c r="AG75" i="21"/>
  <c r="AG76" i="21"/>
  <c r="AG77" i="21"/>
  <c r="AG78" i="21"/>
  <c r="AG79" i="21"/>
  <c r="AG80" i="21"/>
  <c r="AG81" i="21"/>
  <c r="AG82" i="21"/>
  <c r="AG83" i="21"/>
  <c r="AG84" i="21"/>
  <c r="AG85" i="21"/>
  <c r="AG86" i="21"/>
  <c r="AG87" i="21"/>
  <c r="AG88" i="21"/>
  <c r="AG89" i="21"/>
  <c r="AG90" i="21"/>
  <c r="AG91" i="21"/>
  <c r="AG92" i="21"/>
  <c r="AG93" i="21"/>
  <c r="AG94" i="21"/>
  <c r="AG95" i="21"/>
  <c r="AG96" i="21"/>
  <c r="AG97" i="21"/>
  <c r="AG98" i="21"/>
  <c r="AG99" i="21"/>
  <c r="AG100" i="21"/>
  <c r="AG101" i="21"/>
  <c r="AG102" i="21"/>
  <c r="AG103" i="21"/>
  <c r="AE2" i="21"/>
  <c r="AI2" i="21" s="1"/>
  <c r="AE3" i="21"/>
  <c r="AI3" i="21" s="1"/>
  <c r="AE4" i="21"/>
  <c r="AI4" i="21" s="1"/>
  <c r="AE5" i="21"/>
  <c r="AI5" i="21" s="1"/>
  <c r="AE6" i="21"/>
  <c r="AI6" i="21" s="1"/>
  <c r="AE7" i="21"/>
  <c r="AI7" i="21" s="1"/>
  <c r="AE8" i="21"/>
  <c r="AI8" i="21" s="1"/>
  <c r="AE9" i="21"/>
  <c r="AI9" i="21" s="1"/>
  <c r="AE10" i="21"/>
  <c r="AI10" i="21" s="1"/>
  <c r="AE11" i="21"/>
  <c r="AI11" i="21" s="1"/>
  <c r="AE12" i="21"/>
  <c r="AI12" i="21" s="1"/>
  <c r="AE13" i="21"/>
  <c r="AI13" i="21" s="1"/>
  <c r="AE14" i="21"/>
  <c r="AI14" i="21" s="1"/>
  <c r="AE15" i="21"/>
  <c r="AI15" i="21"/>
  <c r="AE16" i="21"/>
  <c r="AI16" i="21" s="1"/>
  <c r="AE17" i="21"/>
  <c r="AI17" i="21" s="1"/>
  <c r="AE18" i="21"/>
  <c r="AI18" i="21" s="1"/>
  <c r="AE19" i="21"/>
  <c r="AI19" i="21" s="1"/>
  <c r="AE20" i="21"/>
  <c r="AI20" i="21" s="1"/>
  <c r="AE21" i="21"/>
  <c r="AI21" i="21" s="1"/>
  <c r="AE22" i="21"/>
  <c r="AI22" i="21" s="1"/>
  <c r="AE23" i="21"/>
  <c r="AI23" i="21" s="1"/>
  <c r="AE24" i="21"/>
  <c r="AI24" i="21" s="1"/>
  <c r="AE25" i="21"/>
  <c r="AI25" i="21" s="1"/>
  <c r="AE26" i="21"/>
  <c r="AI26" i="21" s="1"/>
  <c r="AE27" i="21"/>
  <c r="AI27" i="21" s="1"/>
  <c r="AE28" i="21"/>
  <c r="AI28" i="21" s="1"/>
  <c r="AE29" i="21"/>
  <c r="AI29" i="21" s="1"/>
  <c r="AE30" i="21"/>
  <c r="AI30" i="21"/>
  <c r="AE31" i="21"/>
  <c r="AI31" i="21" s="1"/>
  <c r="AE32" i="21"/>
  <c r="AI32" i="21" s="1"/>
  <c r="AE33" i="21"/>
  <c r="AI33" i="21" s="1"/>
  <c r="AE34" i="21"/>
  <c r="AI34" i="21" s="1"/>
  <c r="AE35" i="21"/>
  <c r="AI35" i="21" s="1"/>
  <c r="AE36" i="21"/>
  <c r="AI36" i="21" s="1"/>
  <c r="AE37" i="21"/>
  <c r="AI37" i="21" s="1"/>
  <c r="AE38" i="21"/>
  <c r="AI38" i="21" s="1"/>
  <c r="AE39" i="21"/>
  <c r="AI39" i="21" s="1"/>
  <c r="AE40" i="21"/>
  <c r="AI40" i="21" s="1"/>
  <c r="AE41" i="21"/>
  <c r="AI41" i="21" s="1"/>
  <c r="AE42" i="21"/>
  <c r="AI42" i="21" s="1"/>
  <c r="AE43" i="21"/>
  <c r="AI43" i="21" s="1"/>
  <c r="AE44" i="21"/>
  <c r="AI44" i="21" s="1"/>
  <c r="AE45" i="21"/>
  <c r="AI45" i="21" s="1"/>
  <c r="AE46" i="21"/>
  <c r="AI46" i="21" s="1"/>
  <c r="AE47" i="21"/>
  <c r="AI47" i="21" s="1"/>
  <c r="AE48" i="21"/>
  <c r="AI48" i="21" s="1"/>
  <c r="AE49" i="21"/>
  <c r="AI49" i="21" s="1"/>
  <c r="AE50" i="21"/>
  <c r="AI50" i="21" s="1"/>
  <c r="AE51" i="21"/>
  <c r="AI51" i="21" s="1"/>
  <c r="AE52" i="21"/>
  <c r="AI52" i="21" s="1"/>
  <c r="AE53" i="21"/>
  <c r="AI53" i="21" s="1"/>
  <c r="AE54" i="21"/>
  <c r="AI54" i="21" s="1"/>
  <c r="AE55" i="21"/>
  <c r="AI55" i="21" s="1"/>
  <c r="AE56" i="21"/>
  <c r="AI56" i="21" s="1"/>
  <c r="AE57" i="21"/>
  <c r="AI57" i="21" s="1"/>
  <c r="AE58" i="21"/>
  <c r="AI58" i="21" s="1"/>
  <c r="AE59" i="21"/>
  <c r="AI59" i="21" s="1"/>
  <c r="AE60" i="21"/>
  <c r="AI60" i="21" s="1"/>
  <c r="AE61" i="21"/>
  <c r="AI61" i="21" s="1"/>
  <c r="AE62" i="21"/>
  <c r="AI62" i="21" s="1"/>
  <c r="AE63" i="21"/>
  <c r="AI63" i="21" s="1"/>
  <c r="AE64" i="21"/>
  <c r="AI64" i="21" s="1"/>
  <c r="AE65" i="21"/>
  <c r="AI65" i="21" s="1"/>
  <c r="AE66" i="21"/>
  <c r="AI66" i="21" s="1"/>
  <c r="AE67" i="21"/>
  <c r="AI67" i="21" s="1"/>
  <c r="AE68" i="21"/>
  <c r="AI68" i="21" s="1"/>
  <c r="AE69" i="21"/>
  <c r="AI69" i="21" s="1"/>
  <c r="AE70" i="21"/>
  <c r="AI70" i="21" s="1"/>
  <c r="AE71" i="21"/>
  <c r="AI71" i="21" s="1"/>
  <c r="AE72" i="21"/>
  <c r="AI72" i="21" s="1"/>
  <c r="AE73" i="21"/>
  <c r="AI73" i="21" s="1"/>
  <c r="AE74" i="21"/>
  <c r="AI74" i="21" s="1"/>
  <c r="AE75" i="21"/>
  <c r="AI75" i="21" s="1"/>
  <c r="AE76" i="21"/>
  <c r="AI76" i="21" s="1"/>
  <c r="AE77" i="21"/>
  <c r="AI77" i="21" s="1"/>
  <c r="AE78" i="21"/>
  <c r="AI78" i="21"/>
  <c r="AE79" i="21"/>
  <c r="AI79" i="21" s="1"/>
  <c r="AE80" i="21"/>
  <c r="AI80" i="21" s="1"/>
  <c r="AE81" i="21"/>
  <c r="AI81" i="21" s="1"/>
  <c r="AE82" i="21"/>
  <c r="AI82" i="21" s="1"/>
  <c r="AE83" i="21"/>
  <c r="AI83" i="21" s="1"/>
  <c r="AE84" i="21"/>
  <c r="AI84" i="21" s="1"/>
  <c r="AE85" i="21"/>
  <c r="AI85" i="21" s="1"/>
  <c r="AE86" i="21"/>
  <c r="AI86" i="21" s="1"/>
  <c r="AE87" i="21"/>
  <c r="AI87" i="21" s="1"/>
  <c r="AE88" i="21"/>
  <c r="AI88" i="21" s="1"/>
  <c r="AE89" i="21"/>
  <c r="AI89" i="21" s="1"/>
  <c r="AE90" i="21"/>
  <c r="AI90" i="21" s="1"/>
  <c r="AE91" i="21"/>
  <c r="AI91" i="21" s="1"/>
  <c r="AE92" i="21"/>
  <c r="AI92" i="21" s="1"/>
  <c r="AE93" i="21"/>
  <c r="AI93" i="21" s="1"/>
  <c r="AE94" i="21"/>
  <c r="AI94" i="21" s="1"/>
  <c r="AE95" i="21"/>
  <c r="AI95" i="21" s="1"/>
  <c r="AE96" i="21"/>
  <c r="AI96" i="21" s="1"/>
  <c r="AE97" i="21"/>
  <c r="AI97" i="21" s="1"/>
  <c r="AE98" i="21"/>
  <c r="AI98" i="21" s="1"/>
  <c r="AE99" i="21"/>
  <c r="AI99" i="21" s="1"/>
  <c r="AE100" i="21"/>
  <c r="AI100" i="21" s="1"/>
  <c r="AE101" i="21"/>
  <c r="AI101" i="21" s="1"/>
  <c r="AE102" i="21"/>
  <c r="AI102" i="21" s="1"/>
  <c r="AE103" i="21"/>
  <c r="AI103" i="21" s="1"/>
  <c r="E5" i="15"/>
  <c r="F5" i="15"/>
  <c r="D5" i="15"/>
  <c r="Z105" i="21"/>
  <c r="Y107" i="21"/>
  <c r="AA107" i="21"/>
  <c r="Y21" i="21"/>
  <c r="Y20" i="21"/>
  <c r="T112" i="21"/>
  <c r="T113" i="21" s="1"/>
  <c r="E35" i="15"/>
  <c r="E26" i="3" s="1"/>
  <c r="D8" i="3"/>
  <c r="R9" i="22"/>
  <c r="R8" i="22"/>
  <c r="U9" i="22"/>
  <c r="Y64" i="21"/>
  <c r="Y63" i="21"/>
  <c r="Y59" i="21"/>
  <c r="Y14" i="21"/>
  <c r="Y11" i="21"/>
  <c r="Y13" i="21"/>
  <c r="Y12" i="21"/>
  <c r="L112" i="21"/>
  <c r="L113" i="21" s="1"/>
  <c r="O112" i="21"/>
  <c r="AC112" i="21"/>
  <c r="AB113" i="21"/>
  <c r="AB112" i="21"/>
  <c r="AA112" i="21"/>
  <c r="AA105" i="21"/>
  <c r="Y105" i="21"/>
  <c r="Y106" i="21" s="1"/>
  <c r="T116" i="21"/>
  <c r="O117" i="21"/>
  <c r="O114" i="21"/>
  <c r="O113" i="21"/>
  <c r="L116" i="21"/>
  <c r="Y117" i="21"/>
  <c r="T105" i="21"/>
  <c r="T106" i="21" s="1"/>
  <c r="D7" i="16" s="1"/>
  <c r="E7" i="16" s="1"/>
  <c r="U105" i="21"/>
  <c r="U106" i="21" s="1"/>
  <c r="M7" i="15"/>
  <c r="F8" i="15" s="1"/>
  <c r="L7" i="15"/>
  <c r="D6" i="15"/>
  <c r="D12" i="15"/>
  <c r="D13" i="15"/>
  <c r="Y112" i="21"/>
  <c r="O105" i="21"/>
  <c r="D8" i="16" s="1"/>
  <c r="E8" i="16" s="1"/>
  <c r="V114" i="21"/>
  <c r="W112" i="21"/>
  <c r="V112" i="21"/>
  <c r="D35" i="15"/>
  <c r="D26" i="3" s="1"/>
  <c r="AC113" i="21"/>
  <c r="AD112" i="21"/>
  <c r="AL112" i="21"/>
  <c r="AL113" i="21" s="1"/>
  <c r="AK112" i="21"/>
  <c r="AK113" i="21" s="1"/>
  <c r="AC105" i="21"/>
  <c r="AB105" i="21"/>
  <c r="F6" i="15"/>
  <c r="E6" i="15"/>
  <c r="F7" i="15"/>
  <c r="F12" i="15" s="1"/>
  <c r="Z112" i="21"/>
  <c r="E13" i="15"/>
  <c r="E12" i="15"/>
  <c r="V105" i="21"/>
  <c r="V106" i="21"/>
  <c r="U4" i="22"/>
  <c r="T9" i="22"/>
  <c r="S9" i="22"/>
  <c r="T13" i="22"/>
  <c r="T5" i="22"/>
  <c r="S5" i="22"/>
  <c r="R5" i="22"/>
  <c r="T11" i="22"/>
  <c r="S11" i="22"/>
  <c r="R11" i="22"/>
  <c r="T10" i="22"/>
  <c r="S10" i="22"/>
  <c r="R10" i="22"/>
  <c r="T12" i="22"/>
  <c r="S12" i="22"/>
  <c r="R12" i="22"/>
  <c r="T6" i="22"/>
  <c r="S6" i="22"/>
  <c r="R6" i="22"/>
  <c r="T14" i="22"/>
  <c r="S14" i="22"/>
  <c r="R14" i="22"/>
  <c r="T7" i="22"/>
  <c r="S7" i="22"/>
  <c r="R7" i="22"/>
  <c r="T4" i="22"/>
  <c r="S4" i="22"/>
  <c r="R4" i="22"/>
  <c r="T8" i="22"/>
  <c r="S8" i="22"/>
  <c r="S13" i="22"/>
  <c r="R13" i="22"/>
  <c r="D11" i="3"/>
  <c r="E11" i="3"/>
  <c r="D49" i="3"/>
  <c r="AP112" i="21"/>
  <c r="AP113" i="21" s="1"/>
  <c r="AO112" i="21"/>
  <c r="AO113" i="21" s="1"/>
  <c r="AO117" i="21" s="1"/>
  <c r="AO119" i="21" s="1"/>
  <c r="AO120" i="21" s="1"/>
  <c r="AN112" i="21"/>
  <c r="AM112" i="21"/>
  <c r="AN116" i="21"/>
  <c r="AL116" i="21"/>
  <c r="AK114" i="21"/>
  <c r="AK116" i="21" s="1"/>
  <c r="AD114" i="21"/>
  <c r="AD117" i="21"/>
  <c r="AD113" i="21"/>
  <c r="AC117" i="21"/>
  <c r="AC114" i="21"/>
  <c r="AB117" i="21"/>
  <c r="AB114" i="21"/>
  <c r="AA117" i="21"/>
  <c r="AA114" i="21"/>
  <c r="AA116" i="21" s="1"/>
  <c r="AA118" i="21" s="1"/>
  <c r="Z117" i="21"/>
  <c r="Z114" i="21"/>
  <c r="Z116" i="21" s="1"/>
  <c r="W117" i="21"/>
  <c r="W114" i="21"/>
  <c r="V117" i="21"/>
  <c r="W105" i="21"/>
  <c r="W106" i="21" s="1"/>
  <c r="AM116" i="21"/>
  <c r="AP116" i="21"/>
  <c r="AO116" i="21"/>
  <c r="Y113" i="21"/>
  <c r="Y114" i="21"/>
  <c r="U13" i="22"/>
  <c r="U7" i="22"/>
  <c r="U14" i="22"/>
  <c r="U10" i="22"/>
  <c r="U11" i="22"/>
  <c r="U12" i="22"/>
  <c r="U8" i="22"/>
  <c r="U5" i="22"/>
  <c r="U6" i="22"/>
  <c r="E4" i="17"/>
  <c r="E7" i="17"/>
  <c r="E2" i="17"/>
  <c r="E8" i="17"/>
  <c r="D22" i="3"/>
  <c r="D23" i="3"/>
  <c r="D24" i="3"/>
  <c r="E11" i="15"/>
  <c r="E6" i="17"/>
  <c r="E5" i="17"/>
  <c r="E3" i="17"/>
  <c r="E10" i="16"/>
  <c r="E9" i="16"/>
  <c r="G26" i="3"/>
  <c r="G23" i="3"/>
  <c r="E24" i="3"/>
  <c r="E23" i="3"/>
  <c r="C23" i="3"/>
  <c r="E22" i="3"/>
  <c r="E8" i="3"/>
  <c r="E49" i="3"/>
  <c r="I13" i="3"/>
  <c r="J13" i="3"/>
  <c r="F9" i="15"/>
  <c r="E9" i="3"/>
  <c r="F9" i="3"/>
  <c r="F7" i="3"/>
  <c r="F6" i="3"/>
  <c r="E6" i="3"/>
  <c r="D6" i="3"/>
  <c r="AD116" i="21" l="1"/>
  <c r="F13" i="15"/>
  <c r="F8" i="3"/>
  <c r="W116" i="21"/>
  <c r="W118" i="21" s="1"/>
  <c r="AC116" i="21"/>
  <c r="AC118" i="21" s="1"/>
  <c r="Z118" i="21"/>
  <c r="AH113" i="21"/>
  <c r="AG105" i="21"/>
  <c r="AG113" i="21"/>
  <c r="AG116" i="21" s="1"/>
  <c r="AD118" i="21"/>
  <c r="X114" i="21"/>
  <c r="AM113" i="21"/>
  <c r="AM117" i="21" s="1"/>
  <c r="AM119" i="21" s="1"/>
  <c r="AM120" i="21" s="1"/>
  <c r="AE113" i="21"/>
  <c r="AH114" i="21"/>
  <c r="AK117" i="21"/>
  <c r="AK119" i="21" s="1"/>
  <c r="AK120" i="21" s="1"/>
  <c r="AH117" i="21"/>
  <c r="Y116" i="21"/>
  <c r="Y118" i="21" s="1"/>
  <c r="AB116" i="21"/>
  <c r="AB118" i="21" s="1"/>
  <c r="AG112" i="21"/>
  <c r="AE112" i="21"/>
  <c r="AE114" i="21"/>
  <c r="O116" i="21"/>
  <c r="O118" i="21" s="1"/>
  <c r="AE117" i="21"/>
  <c r="V116" i="21"/>
  <c r="V118" i="21" s="1"/>
  <c r="AH112" i="21"/>
  <c r="AI105" i="21"/>
  <c r="D25" i="3"/>
  <c r="D45" i="3"/>
  <c r="AI117" i="21"/>
  <c r="AI112" i="21"/>
  <c r="E5" i="3"/>
  <c r="E12" i="3"/>
  <c r="E13" i="3"/>
  <c r="J9" i="3"/>
  <c r="D5" i="16"/>
  <c r="E5" i="16" s="1"/>
  <c r="C12" i="4"/>
  <c r="C13" i="4" s="1"/>
  <c r="D10" i="15" s="1"/>
  <c r="F13" i="3"/>
  <c r="F5" i="3"/>
  <c r="F12" i="3"/>
  <c r="AG117" i="21"/>
  <c r="X105" i="21"/>
  <c r="X106" i="21" s="1"/>
  <c r="X112" i="21"/>
  <c r="X107" i="21" s="1"/>
  <c r="E45" i="3"/>
  <c r="AP117" i="21"/>
  <c r="AP119" i="21" s="1"/>
  <c r="AP120" i="21" s="1"/>
  <c r="AI114" i="21"/>
  <c r="AL117" i="21"/>
  <c r="AL119" i="21" s="1"/>
  <c r="AL120" i="21" s="1"/>
  <c r="AN113" i="21"/>
  <c r="AN117" i="21" s="1"/>
  <c r="AN119" i="21" s="1"/>
  <c r="AN120" i="21" s="1"/>
  <c r="L117" i="21"/>
  <c r="L119" i="21" s="1"/>
  <c r="L120" i="21" s="1"/>
  <c r="AI113" i="21"/>
  <c r="AH105" i="21"/>
  <c r="X113" i="21"/>
  <c r="D4" i="3" s="1"/>
  <c r="T117" i="21"/>
  <c r="T119" i="21" s="1"/>
  <c r="T120" i="21" s="1"/>
  <c r="Q61" i="25"/>
  <c r="Q173" i="25"/>
  <c r="Q77" i="25"/>
  <c r="Q245" i="25"/>
  <c r="Q189" i="25"/>
  <c r="Q197" i="25"/>
  <c r="Q413" i="25"/>
  <c r="Q163" i="25"/>
  <c r="Q381" i="25"/>
  <c r="Q1977" i="25"/>
  <c r="Q1755" i="25"/>
  <c r="Q1643" i="25"/>
  <c r="Q1523" i="25"/>
  <c r="Q1334" i="25"/>
  <c r="Q1238" i="25"/>
  <c r="Q1127" i="25"/>
  <c r="Q1016" i="25"/>
  <c r="Q751" i="25"/>
  <c r="Q547" i="25"/>
  <c r="Q112" i="25"/>
  <c r="Q2137" i="25"/>
  <c r="Q2113" i="25"/>
  <c r="Q2097" i="25"/>
  <c r="Q2089" i="25"/>
  <c r="Q2065" i="25"/>
  <c r="Q2049" i="25"/>
  <c r="Q2041" i="25"/>
  <c r="Q2033" i="25"/>
  <c r="Q2025" i="25"/>
  <c r="Q2017" i="25"/>
  <c r="Q2009" i="25"/>
  <c r="Q2001" i="25"/>
  <c r="Q1993" i="25"/>
  <c r="Q1985" i="25"/>
  <c r="Q1969" i="25"/>
  <c r="Q1961" i="25"/>
  <c r="Q1953" i="25"/>
  <c r="Q1945" i="25"/>
  <c r="Q1929" i="25"/>
  <c r="Q1913" i="25"/>
  <c r="Q1905" i="25"/>
  <c r="Q1897" i="25"/>
  <c r="Q1889" i="25"/>
  <c r="Q1881" i="25"/>
  <c r="Q1873" i="25"/>
  <c r="Q1865" i="25"/>
  <c r="Q1857" i="25"/>
  <c r="Q1849" i="25"/>
  <c r="Q1841" i="25"/>
  <c r="Q1833" i="25"/>
  <c r="Q1825" i="25"/>
  <c r="Q1817" i="25"/>
  <c r="Q1801" i="25"/>
  <c r="Q1793" i="25"/>
  <c r="Q1785" i="25"/>
  <c r="Q1777" i="25"/>
  <c r="Q1769" i="25"/>
  <c r="Q1761" i="25"/>
  <c r="Q1745" i="25"/>
  <c r="Q1737" i="25"/>
  <c r="Q1729" i="25"/>
  <c r="Q1721" i="25"/>
  <c r="Q1713" i="25"/>
  <c r="Q1705" i="25"/>
  <c r="Q1689" i="25"/>
  <c r="Q1681" i="25"/>
  <c r="Q1673" i="25"/>
  <c r="Q1665" i="25"/>
  <c r="Q1657" i="25"/>
  <c r="Q1649" i="25"/>
  <c r="Q1641" i="25"/>
  <c r="Q1633" i="25"/>
  <c r="Q1625" i="25"/>
  <c r="Q1609" i="25"/>
  <c r="Q1601" i="25"/>
  <c r="Q1593" i="25"/>
  <c r="Q1577" i="25"/>
  <c r="Q1569" i="25"/>
  <c r="Q1561" i="25"/>
  <c r="Q1553" i="25"/>
  <c r="Q1545" i="25"/>
  <c r="Q1537" i="25"/>
  <c r="Q1529" i="25"/>
  <c r="Q1521" i="25"/>
  <c r="Q1513" i="25"/>
  <c r="Q1505" i="25"/>
  <c r="Q1497" i="25"/>
  <c r="Q1489" i="25"/>
  <c r="Q1481" i="25"/>
  <c r="Q1473" i="25"/>
  <c r="Q1465" i="25"/>
  <c r="Q1457" i="25"/>
  <c r="Q1449" i="25"/>
  <c r="Q1441" i="25"/>
  <c r="Q1433" i="25"/>
  <c r="Q1425" i="25"/>
  <c r="Q1417" i="25"/>
  <c r="Q1409" i="25"/>
  <c r="Q1401" i="25"/>
  <c r="Q1393" i="25"/>
  <c r="Q1385" i="25"/>
  <c r="Q1377" i="25"/>
  <c r="Q1369" i="25"/>
  <c r="Q1361" i="25"/>
  <c r="Q1353" i="25"/>
  <c r="Q1345" i="25"/>
  <c r="Q1337" i="25"/>
  <c r="Q1329" i="25"/>
  <c r="Q1321" i="25"/>
  <c r="Q1313" i="25"/>
  <c r="Q1305" i="25"/>
  <c r="Q1297" i="25"/>
  <c r="Q1289" i="25"/>
  <c r="Q1281" i="25"/>
  <c r="Q1273" i="25"/>
  <c r="Q1265" i="25"/>
  <c r="Q1257" i="25"/>
  <c r="Q1249" i="25"/>
  <c r="Q1241" i="25"/>
  <c r="Q1233" i="25"/>
  <c r="Q1225" i="25"/>
  <c r="Q1217" i="25"/>
  <c r="Q1209" i="25"/>
  <c r="Q1201" i="25"/>
  <c r="Q1193" i="25"/>
  <c r="Q1185" i="25"/>
  <c r="Q1177" i="25"/>
  <c r="Q1169" i="25"/>
  <c r="Q1161" i="25"/>
  <c r="Q1153" i="25"/>
  <c r="Q1145" i="25"/>
  <c r="Q1137" i="25"/>
  <c r="Q1129" i="25"/>
  <c r="Q1121" i="25"/>
  <c r="Q1113" i="25"/>
  <c r="Q1105" i="25"/>
  <c r="Q1097" i="25"/>
  <c r="Q1089" i="25"/>
  <c r="Q1081" i="25"/>
  <c r="Q1073" i="25"/>
  <c r="Q1065" i="25"/>
  <c r="Q1057" i="25"/>
  <c r="Q1049" i="25"/>
  <c r="Q1041" i="25"/>
  <c r="Q1033" i="25"/>
  <c r="Q1025" i="25"/>
  <c r="Q1017" i="25"/>
  <c r="Q1009" i="25"/>
  <c r="Q1001" i="25"/>
  <c r="Q993" i="25"/>
  <c r="Q985" i="25"/>
  <c r="Q977" i="25"/>
  <c r="Q969" i="25"/>
  <c r="Q953" i="25"/>
  <c r="Q945" i="25"/>
  <c r="Q937" i="25"/>
  <c r="Q921" i="25"/>
  <c r="Q913" i="25"/>
  <c r="Q905" i="25"/>
  <c r="Q897" i="25"/>
  <c r="Q889" i="25"/>
  <c r="Q809" i="25"/>
  <c r="Q777" i="25"/>
  <c r="Q729" i="25"/>
  <c r="Q1587" i="25"/>
  <c r="Q1427" i="25"/>
  <c r="Q1331" i="25"/>
  <c r="Q1235" i="25"/>
  <c r="Q891" i="25"/>
  <c r="Q2136" i="25"/>
  <c r="Q2128" i="25"/>
  <c r="Q2120" i="25"/>
  <c r="Q2112" i="25"/>
  <c r="Q2088" i="25"/>
  <c r="Q2080" i="25"/>
  <c r="Q2072" i="25"/>
  <c r="Q2064" i="25"/>
  <c r="Q2040" i="25"/>
  <c r="Q2032" i="25"/>
  <c r="Q2024" i="25"/>
  <c r="Q2016" i="25"/>
  <c r="Q2008" i="25"/>
  <c r="Q2000" i="25"/>
  <c r="Q1992" i="25"/>
  <c r="Q1984" i="25"/>
  <c r="Q1968" i="25"/>
  <c r="Q1960" i="25"/>
  <c r="Q1952" i="25"/>
  <c r="Q1944" i="25"/>
  <c r="Q1936" i="25"/>
  <c r="Q1928" i="25"/>
  <c r="Q1912" i="25"/>
  <c r="Q1904" i="25"/>
  <c r="Q1896" i="25"/>
  <c r="Q1888" i="25"/>
  <c r="Q1880" i="25"/>
  <c r="Q1872" i="25"/>
  <c r="Q1856" i="25"/>
  <c r="Q1848" i="25"/>
  <c r="Q1840" i="25"/>
  <c r="Q1832" i="25"/>
  <c r="Q1824" i="25"/>
  <c r="Q1816" i="25"/>
  <c r="Q1800" i="25"/>
  <c r="Q1792" i="25"/>
  <c r="Q1776" i="25"/>
  <c r="Q1768" i="25"/>
  <c r="Q1760" i="25"/>
  <c r="Q1752" i="25"/>
  <c r="Q1736" i="25"/>
  <c r="Q1728" i="25"/>
  <c r="Q1720" i="25"/>
  <c r="Q1712" i="25"/>
  <c r="Q1704" i="25"/>
  <c r="Q1696" i="25"/>
  <c r="Q1688" i="25"/>
  <c r="Q1680" i="25"/>
  <c r="Q1664" i="25"/>
  <c r="Q1656" i="25"/>
  <c r="Q1648" i="25"/>
  <c r="Q1632" i="25"/>
  <c r="Q1624" i="25"/>
  <c r="Q1616" i="25"/>
  <c r="Q1608" i="25"/>
  <c r="Q1600" i="25"/>
  <c r="Q1592" i="25"/>
  <c r="Q1584" i="25"/>
  <c r="Q1568" i="25"/>
  <c r="Q1552" i="25"/>
  <c r="Q1544" i="25"/>
  <c r="Q1536" i="25"/>
  <c r="Q1528" i="25"/>
  <c r="Q1520" i="25"/>
  <c r="Q1512" i="25"/>
  <c r="Q1504" i="25"/>
  <c r="Q1496" i="25"/>
  <c r="Q1488" i="25"/>
  <c r="Q1480" i="25"/>
  <c r="Q1472" i="25"/>
  <c r="Q1464" i="25"/>
  <c r="Q1456" i="25"/>
  <c r="Q1448" i="25"/>
  <c r="Q1440" i="25"/>
  <c r="Q1432" i="25"/>
  <c r="Q1424" i="25"/>
  <c r="Q1416" i="25"/>
  <c r="Q1408" i="25"/>
  <c r="Q1400" i="25"/>
  <c r="Q1392" i="25"/>
  <c r="Q1384" i="25"/>
  <c r="Q1376" i="25"/>
  <c r="Q1368" i="25"/>
  <c r="Q1360" i="25"/>
  <c r="Q1352" i="25"/>
  <c r="Q1344" i="25"/>
  <c r="Q1336" i="25"/>
  <c r="Q1328" i="25"/>
  <c r="Q1320" i="25"/>
  <c r="Q1312" i="25"/>
  <c r="Q1304" i="25"/>
  <c r="Q1296" i="25"/>
  <c r="Q1288" i="25"/>
  <c r="Q1280" i="25"/>
  <c r="Q1272" i="25"/>
  <c r="Q1264" i="25"/>
  <c r="Q1256" i="25"/>
  <c r="Q1248" i="25"/>
  <c r="Q1240" i="25"/>
  <c r="Q1232" i="25"/>
  <c r="Q1224" i="25"/>
  <c r="Q1216" i="25"/>
  <c r="Q1208" i="25"/>
  <c r="Q1200" i="25"/>
  <c r="Q1192" i="25"/>
  <c r="Q1184" i="25"/>
  <c r="Q1176" i="25"/>
  <c r="Q1168" i="25"/>
  <c r="Q1160" i="25"/>
  <c r="Q1152" i="25"/>
  <c r="Q1144" i="25"/>
  <c r="Q1136" i="25"/>
  <c r="Q1128" i="25"/>
  <c r="Q1120" i="25"/>
  <c r="Q1112" i="25"/>
  <c r="Q1104" i="25"/>
  <c r="Q1096" i="25"/>
  <c r="Q1088" i="25"/>
  <c r="Q1080" i="25"/>
  <c r="Q1064" i="25"/>
  <c r="Q1056" i="25"/>
  <c r="Q1048" i="25"/>
  <c r="Q1040" i="25"/>
  <c r="Q1032" i="25"/>
  <c r="Q1024" i="25"/>
  <c r="Q1008" i="25"/>
  <c r="Q1000" i="25"/>
  <c r="Q992" i="25"/>
  <c r="Q984" i="25"/>
  <c r="Q976" i="25"/>
  <c r="Q968" i="25"/>
  <c r="Q952" i="25"/>
  <c r="Q944" i="25"/>
  <c r="Q936" i="25"/>
  <c r="Q928" i="25"/>
  <c r="Q920" i="25"/>
  <c r="Q912" i="25"/>
  <c r="Q904" i="25"/>
  <c r="Q896" i="25"/>
  <c r="Q888" i="25"/>
  <c r="Q880" i="25"/>
  <c r="Q872" i="25"/>
  <c r="Q864" i="25"/>
  <c r="Q856" i="25"/>
  <c r="Q848" i="25"/>
  <c r="Q840" i="25"/>
  <c r="Q832" i="25"/>
  <c r="Q824" i="25"/>
  <c r="Q808" i="25"/>
  <c r="Q800" i="25"/>
  <c r="Q792" i="25"/>
  <c r="Q784" i="25"/>
  <c r="Q776" i="25"/>
  <c r="Q768" i="25"/>
  <c r="Q760" i="25"/>
  <c r="Q752" i="25"/>
  <c r="Q744" i="25"/>
  <c r="Q736" i="25"/>
  <c r="Q728" i="25"/>
  <c r="Q720" i="25"/>
  <c r="Q712" i="25"/>
  <c r="Q704" i="25"/>
  <c r="Q696" i="25"/>
  <c r="Q688" i="25"/>
  <c r="Q680" i="25"/>
  <c r="Q672" i="25"/>
  <c r="Q664" i="25"/>
  <c r="Q656" i="25"/>
  <c r="Q648" i="25"/>
  <c r="Q640" i="25"/>
  <c r="Q632" i="25"/>
  <c r="Q624" i="25"/>
  <c r="Q616" i="25"/>
  <c r="Q608" i="25"/>
  <c r="Q600" i="25"/>
  <c r="Q592" i="25"/>
  <c r="Q584" i="25"/>
  <c r="Q576" i="25"/>
  <c r="Q568" i="25"/>
  <c r="Q560" i="25"/>
  <c r="Q552" i="25"/>
  <c r="Q536" i="25"/>
  <c r="Q528" i="25"/>
  <c r="Q520" i="25"/>
  <c r="Q512" i="25"/>
  <c r="Q504" i="25"/>
  <c r="Q488" i="25"/>
  <c r="Q480" i="25"/>
  <c r="Q472" i="25"/>
  <c r="Q464" i="25"/>
  <c r="Q456" i="25"/>
  <c r="Q448" i="25"/>
  <c r="Q440" i="25"/>
  <c r="Q432" i="25"/>
  <c r="Q424" i="25"/>
  <c r="Q416" i="25"/>
  <c r="Q408" i="25"/>
  <c r="Q400" i="25"/>
  <c r="Q392" i="25"/>
  <c r="Q384" i="25"/>
  <c r="Q376" i="25"/>
  <c r="Q368" i="25"/>
  <c r="Q360" i="25"/>
  <c r="Q352" i="25"/>
  <c r="Q344" i="25"/>
  <c r="Q336" i="25"/>
  <c r="Q320" i="25"/>
  <c r="Q312" i="25"/>
  <c r="Q304" i="25"/>
  <c r="Q296" i="25"/>
  <c r="Q288" i="25"/>
  <c r="Q272" i="25"/>
  <c r="Q264" i="25"/>
  <c r="Q256" i="25"/>
  <c r="Q248" i="25"/>
  <c r="Q240" i="25"/>
  <c r="Q232" i="25"/>
  <c r="Q224" i="25"/>
  <c r="Q216" i="25"/>
  <c r="Q208" i="25"/>
  <c r="Q200" i="25"/>
  <c r="Q192" i="25"/>
  <c r="Q184" i="25"/>
  <c r="Q176" i="25"/>
  <c r="Q168" i="25"/>
  <c r="Q160" i="25"/>
  <c r="Q152" i="25"/>
  <c r="Q144" i="25"/>
  <c r="Q136" i="25"/>
  <c r="Q128" i="25"/>
  <c r="Q120" i="25"/>
  <c r="Q104" i="25"/>
  <c r="Q96" i="25"/>
  <c r="Q88" i="25"/>
  <c r="Q80" i="25"/>
  <c r="Q72" i="25"/>
  <c r="Q64" i="25"/>
  <c r="Q56" i="25"/>
  <c r="Q48" i="25"/>
  <c r="Q40" i="25"/>
  <c r="Q32" i="25"/>
  <c r="Q24" i="25"/>
  <c r="Q16" i="25"/>
  <c r="Q8" i="25"/>
  <c r="Q1419" i="25"/>
  <c r="Q881" i="25"/>
  <c r="Q523" i="25"/>
  <c r="Q308" i="25"/>
  <c r="Q91" i="25"/>
  <c r="Q2135" i="25"/>
  <c r="Q2127" i="25"/>
  <c r="Q2119" i="25"/>
  <c r="Q2111" i="25"/>
  <c r="Q2103" i="25"/>
  <c r="Q2095" i="25"/>
  <c r="Q2087" i="25"/>
  <c r="Q2079" i="25"/>
  <c r="Q2071" i="25"/>
  <c r="Q2063" i="25"/>
  <c r="Q2055" i="25"/>
  <c r="Q2047" i="25"/>
  <c r="Q2039" i="25"/>
  <c r="Q2031" i="25"/>
  <c r="Q2023" i="25"/>
  <c r="Q2007" i="25"/>
  <c r="Q1999" i="25"/>
  <c r="Q1991" i="25"/>
  <c r="Q1983" i="25"/>
  <c r="Q1975" i="25"/>
  <c r="Q1967" i="25"/>
  <c r="Q1959" i="25"/>
  <c r="Q1951" i="25"/>
  <c r="Q1943" i="25"/>
  <c r="Q1935" i="25"/>
  <c r="Q1927" i="25"/>
  <c r="Q1919" i="25"/>
  <c r="Q1911" i="25"/>
  <c r="Q1903" i="25"/>
  <c r="Q1895" i="25"/>
  <c r="Q1887" i="25"/>
  <c r="Q1879" i="25"/>
  <c r="Q1871" i="25"/>
  <c r="Q1863" i="25"/>
  <c r="Q1855" i="25"/>
  <c r="Q1847" i="25"/>
  <c r="Q1839" i="25"/>
  <c r="Q1831" i="25"/>
  <c r="Q1823" i="25"/>
  <c r="Q1815" i="25"/>
  <c r="Q1807" i="25"/>
  <c r="Q1799" i="25"/>
  <c r="Q1791" i="25"/>
  <c r="Q1783" i="25"/>
  <c r="Q1775" i="25"/>
  <c r="Q1767" i="25"/>
  <c r="Q1759" i="25"/>
  <c r="Q1751" i="25"/>
  <c r="Q1743" i="25"/>
  <c r="Q1735" i="25"/>
  <c r="Q1727" i="25"/>
  <c r="Q1719" i="25"/>
  <c r="Q1711" i="25"/>
  <c r="Q1703" i="25"/>
  <c r="Q1695" i="25"/>
  <c r="Q1687" i="25"/>
  <c r="Q1679" i="25"/>
  <c r="Q1671" i="25"/>
  <c r="Q1663" i="25"/>
  <c r="Q1655" i="25"/>
  <c r="Q1647" i="25"/>
  <c r="Q1639" i="25"/>
  <c r="Q1631" i="25"/>
  <c r="Q1623" i="25"/>
  <c r="Q1615" i="25"/>
  <c r="Q1607" i="25"/>
  <c r="Q1599" i="25"/>
  <c r="Q1591" i="25"/>
  <c r="Q1583" i="25"/>
  <c r="Q1575" i="25"/>
  <c r="Q1567" i="25"/>
  <c r="Q1559" i="25"/>
  <c r="Q1551" i="25"/>
  <c r="Q1543" i="25"/>
  <c r="Q1535" i="25"/>
  <c r="Q1527" i="25"/>
  <c r="Q1519" i="25"/>
  <c r="Q1511" i="25"/>
  <c r="Q1503" i="25"/>
  <c r="Q1495" i="25"/>
  <c r="Q1487" i="25"/>
  <c r="Q1479" i="25"/>
  <c r="Q1471" i="25"/>
  <c r="Q1463" i="25"/>
  <c r="Q1455" i="25"/>
  <c r="Q1447" i="25"/>
  <c r="Q1439" i="25"/>
  <c r="Q1431" i="25"/>
  <c r="Q1423" i="25"/>
  <c r="Q1415" i="25"/>
  <c r="Q1399" i="25"/>
  <c r="Q1391" i="25"/>
  <c r="Q1383" i="25"/>
  <c r="Q1375" i="25"/>
  <c r="Q1367" i="25"/>
  <c r="Q1359" i="25"/>
  <c r="Q1351" i="25"/>
  <c r="Q1343" i="25"/>
  <c r="Q1335" i="25"/>
  <c r="Q1327" i="25"/>
  <c r="Q1319" i="25"/>
  <c r="Q1303" i="25"/>
  <c r="Q1295" i="25"/>
  <c r="Q1287" i="25"/>
  <c r="Q1279" i="25"/>
  <c r="Q1271" i="25"/>
  <c r="Q1255" i="25"/>
  <c r="Q1247" i="25"/>
  <c r="Q1239" i="25"/>
  <c r="Q1231" i="25"/>
  <c r="Q1223" i="25"/>
  <c r="Q1215" i="25"/>
  <c r="Q1207" i="25"/>
  <c r="Q1199" i="25"/>
  <c r="Q1191" i="25"/>
  <c r="Q1175" i="25"/>
  <c r="Q1167" i="25"/>
  <c r="Q1159" i="25"/>
  <c r="Q1151" i="25"/>
  <c r="Q1143" i="25"/>
  <c r="Q1135" i="25"/>
  <c r="Q1119" i="25"/>
  <c r="Q1111" i="25"/>
  <c r="Q1103" i="25"/>
  <c r="Q1095" i="25"/>
  <c r="Q1087" i="25"/>
  <c r="Q1079" i="25"/>
  <c r="Q1063" i="25"/>
  <c r="Q1055" i="25"/>
  <c r="Q1047" i="25"/>
  <c r="Q1039" i="25"/>
  <c r="Q1031" i="25"/>
  <c r="Q1023" i="25"/>
  <c r="Q1007" i="25"/>
  <c r="Q999" i="25"/>
  <c r="Q991" i="25"/>
  <c r="Q983" i="25"/>
  <c r="Q975" i="25"/>
  <c r="Q967" i="25"/>
  <c r="Q959" i="25"/>
  <c r="Q951" i="25"/>
  <c r="Q943" i="25"/>
  <c r="Q935" i="25"/>
  <c r="Q927" i="25"/>
  <c r="Q919" i="25"/>
  <c r="Q911" i="25"/>
  <c r="Q903" i="25"/>
  <c r="Q895" i="25"/>
  <c r="Q887" i="25"/>
  <c r="Q879" i="25"/>
  <c r="Q871" i="25"/>
  <c r="Q855" i="25"/>
  <c r="Q847" i="25"/>
  <c r="Q839" i="25"/>
  <c r="Q831" i="25"/>
  <c r="Q823" i="25"/>
  <c r="Q815" i="25"/>
  <c r="Q807" i="25"/>
  <c r="Q799" i="25"/>
  <c r="Q791" i="25"/>
  <c r="Q783" i="25"/>
  <c r="Q775" i="25"/>
  <c r="Q767" i="25"/>
  <c r="Q759" i="25"/>
  <c r="Q743" i="25"/>
  <c r="Q735" i="25"/>
  <c r="Q727" i="25"/>
  <c r="Q719" i="25"/>
  <c r="Q711" i="25"/>
  <c r="Q703" i="25"/>
  <c r="Q695" i="25"/>
  <c r="Q687" i="25"/>
  <c r="Q679" i="25"/>
  <c r="Q671" i="25"/>
  <c r="Q663" i="25"/>
  <c r="Q655" i="25"/>
  <c r="Q647" i="25"/>
  <c r="Q639" i="25"/>
  <c r="Q631" i="25"/>
  <c r="Q623" i="25"/>
  <c r="Q615" i="25"/>
  <c r="Q607" i="25"/>
  <c r="Q599" i="25"/>
  <c r="Q591" i="25"/>
  <c r="Q583" i="25"/>
  <c r="Q575" i="25"/>
  <c r="Q567" i="25"/>
  <c r="Q559" i="25"/>
  <c r="Q551" i="25"/>
  <c r="Q543" i="25"/>
  <c r="Q535" i="25"/>
  <c r="Q527" i="25"/>
  <c r="Q519" i="25"/>
  <c r="Q511" i="25"/>
  <c r="Q503" i="25"/>
  <c r="Q495" i="25"/>
  <c r="Q487" i="25"/>
  <c r="Q479" i="25"/>
  <c r="Q471" i="25"/>
  <c r="Q463" i="25"/>
  <c r="Q455" i="25"/>
  <c r="Q447" i="25"/>
  <c r="Q439" i="25"/>
  <c r="Q431" i="25"/>
  <c r="Q423" i="25"/>
  <c r="Q415" i="25"/>
  <c r="Q407" i="25"/>
  <c r="Q399" i="25"/>
  <c r="Q391" i="25"/>
  <c r="Q383" i="25"/>
  <c r="Q375" i="25"/>
  <c r="Q367" i="25"/>
  <c r="Q359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15" i="25"/>
  <c r="Q207" i="25"/>
  <c r="Q199" i="25"/>
  <c r="Q191" i="25"/>
  <c r="Q183" i="25"/>
  <c r="Q175" i="25"/>
  <c r="Q167" i="25"/>
  <c r="Q159" i="25"/>
  <c r="Q151" i="25"/>
  <c r="Q143" i="25"/>
  <c r="Q135" i="25"/>
  <c r="Q127" i="25"/>
  <c r="Q119" i="25"/>
  <c r="Q111" i="25"/>
  <c r="Q95" i="25"/>
  <c r="Q87" i="25"/>
  <c r="Q79" i="25"/>
  <c r="Q71" i="25"/>
  <c r="Q63" i="25"/>
  <c r="Q55" i="25"/>
  <c r="Q47" i="25"/>
  <c r="Q39" i="25"/>
  <c r="Q31" i="25"/>
  <c r="Q23" i="25"/>
  <c r="Q15" i="25"/>
  <c r="Q7" i="25"/>
  <c r="Q1211" i="25"/>
  <c r="Q51" i="25"/>
  <c r="Q2015" i="25"/>
  <c r="Q2142" i="25"/>
  <c r="Q2134" i="25"/>
  <c r="Q2126" i="25"/>
  <c r="Q2118" i="25"/>
  <c r="Q2110" i="25"/>
  <c r="Q2102" i="25"/>
  <c r="Q2094" i="25"/>
  <c r="Q2086" i="25"/>
  <c r="Q2078" i="25"/>
  <c r="Q2070" i="25"/>
  <c r="Q2062" i="25"/>
  <c r="Q2054" i="25"/>
  <c r="Q2046" i="25"/>
  <c r="Q2038" i="25"/>
  <c r="Q2022" i="25"/>
  <c r="Q2014" i="25"/>
  <c r="Q2006" i="25"/>
  <c r="Q1998" i="25"/>
  <c r="Q1990" i="25"/>
  <c r="Q1982" i="25"/>
  <c r="Q1966" i="25"/>
  <c r="Q1958" i="25"/>
  <c r="Q1942" i="25"/>
  <c r="Q1934" i="25"/>
  <c r="Q1926" i="25"/>
  <c r="Q1918" i="25"/>
  <c r="Q1902" i="25"/>
  <c r="Q1894" i="25"/>
  <c r="Q1886" i="25"/>
  <c r="Q1878" i="25"/>
  <c r="Q1870" i="25"/>
  <c r="Q1854" i="25"/>
  <c r="Q1846" i="25"/>
  <c r="Q1830" i="25"/>
  <c r="Q1822" i="25"/>
  <c r="Q1814" i="25"/>
  <c r="Q1806" i="25"/>
  <c r="Q1790" i="25"/>
  <c r="Q1782" i="25"/>
  <c r="Q1774" i="25"/>
  <c r="Q1766" i="25"/>
  <c r="Q1758" i="25"/>
  <c r="Q1750" i="25"/>
  <c r="Q1742" i="25"/>
  <c r="Q1734" i="25"/>
  <c r="Q1718" i="25"/>
  <c r="Q1710" i="25"/>
  <c r="Q1702" i="25"/>
  <c r="Q1686" i="25"/>
  <c r="Q1678" i="25"/>
  <c r="Q1662" i="25"/>
  <c r="Q1654" i="25"/>
  <c r="Q1646" i="25"/>
  <c r="Q1638" i="25"/>
  <c r="Q1622" i="25"/>
  <c r="Q1614" i="25"/>
  <c r="Q1606" i="25"/>
  <c r="Q1598" i="25"/>
  <c r="Q1590" i="25"/>
  <c r="Q1582" i="25"/>
  <c r="Q1574" i="25"/>
  <c r="Q1566" i="25"/>
  <c r="Q1558" i="25"/>
  <c r="Q1550" i="25"/>
  <c r="Q1542" i="25"/>
  <c r="Q1534" i="25"/>
  <c r="Q1526" i="25"/>
  <c r="Q1518" i="25"/>
  <c r="Q1510" i="25"/>
  <c r="Q1494" i="25"/>
  <c r="Q1486" i="25"/>
  <c r="Q1478" i="25"/>
  <c r="Q1470" i="25"/>
  <c r="Q1462" i="25"/>
  <c r="Q1446" i="25"/>
  <c r="Q1438" i="25"/>
  <c r="Q1430" i="25"/>
  <c r="Q1422" i="25"/>
  <c r="Q1414" i="25"/>
  <c r="Q1406" i="25"/>
  <c r="Q1398" i="25"/>
  <c r="Q1390" i="25"/>
  <c r="Q1382" i="25"/>
  <c r="Q1374" i="25"/>
  <c r="Q1366" i="25"/>
  <c r="Q1350" i="25"/>
  <c r="Q1342" i="25"/>
  <c r="Q1326" i="25"/>
  <c r="Q1318" i="25"/>
  <c r="Q1310" i="25"/>
  <c r="Q1302" i="25"/>
  <c r="Q1294" i="25"/>
  <c r="Q1286" i="25"/>
  <c r="Q1278" i="25"/>
  <c r="Q1270" i="25"/>
  <c r="Q1262" i="25"/>
  <c r="Q1254" i="25"/>
  <c r="Q1246" i="25"/>
  <c r="Q1230" i="25"/>
  <c r="Q1222" i="25"/>
  <c r="Q1214" i="25"/>
  <c r="Q1206" i="25"/>
  <c r="Q1198" i="25"/>
  <c r="Q1190" i="25"/>
  <c r="Q1174" i="25"/>
  <c r="Q1166" i="25"/>
  <c r="Q1158" i="25"/>
  <c r="Q1150" i="25"/>
  <c r="Q1142" i="25"/>
  <c r="Q1134" i="25"/>
  <c r="Q1110" i="25"/>
  <c r="Q1102" i="25"/>
  <c r="Q1094" i="25"/>
  <c r="Q1086" i="25"/>
  <c r="Q1078" i="25"/>
  <c r="Q1070" i="25"/>
  <c r="Q1054" i="25"/>
  <c r="Q1038" i="25"/>
  <c r="Q1030" i="25"/>
  <c r="Q1022" i="25"/>
  <c r="Q1014" i="25"/>
  <c r="Q998" i="25"/>
  <c r="Q982" i="25"/>
  <c r="Q974" i="25"/>
  <c r="Q966" i="25"/>
  <c r="Q958" i="25"/>
  <c r="Q950" i="25"/>
  <c r="Q942" i="25"/>
  <c r="Q934" i="25"/>
  <c r="Q926" i="25"/>
  <c r="Q918" i="25"/>
  <c r="Q910" i="25"/>
  <c r="Q902" i="25"/>
  <c r="Q894" i="25"/>
  <c r="Q886" i="25"/>
  <c r="Q878" i="25"/>
  <c r="Q870" i="25"/>
  <c r="Q862" i="25"/>
  <c r="Q854" i="25"/>
  <c r="Q846" i="25"/>
  <c r="Q838" i="25"/>
  <c r="Q830" i="25"/>
  <c r="Q822" i="25"/>
  <c r="Q814" i="25"/>
  <c r="Q806" i="25"/>
  <c r="Q798" i="25"/>
  <c r="Q790" i="25"/>
  <c r="Q782" i="25"/>
  <c r="Q774" i="25"/>
  <c r="Q766" i="25"/>
  <c r="Q758" i="25"/>
  <c r="Q742" i="25"/>
  <c r="Q734" i="25"/>
  <c r="Q726" i="25"/>
  <c r="Q718" i="25"/>
  <c r="Q710" i="25"/>
  <c r="Q702" i="25"/>
  <c r="Q694" i="25"/>
  <c r="Q686" i="25"/>
  <c r="Q678" i="25"/>
  <c r="Q670" i="25"/>
  <c r="Q662" i="25"/>
  <c r="Q646" i="25"/>
  <c r="Q630" i="25"/>
  <c r="Q622" i="25"/>
  <c r="Q614" i="25"/>
  <c r="Q606" i="25"/>
  <c r="Q598" i="25"/>
  <c r="Q590" i="25"/>
  <c r="Q582" i="25"/>
  <c r="Q574" i="25"/>
  <c r="Q566" i="25"/>
  <c r="Q558" i="25"/>
  <c r="Q550" i="25"/>
  <c r="Q542" i="25"/>
  <c r="Q534" i="25"/>
  <c r="Q526" i="25"/>
  <c r="Q518" i="25"/>
  <c r="Q510" i="25"/>
  <c r="Q502" i="25"/>
  <c r="Q494" i="25"/>
  <c r="Q486" i="25"/>
  <c r="Q478" i="25"/>
  <c r="Q470" i="25"/>
  <c r="Q462" i="25"/>
  <c r="Q454" i="25"/>
  <c r="Q446" i="25"/>
  <c r="Q438" i="25"/>
  <c r="Q430" i="25"/>
  <c r="Q422" i="25"/>
  <c r="Q406" i="25"/>
  <c r="Q398" i="25"/>
  <c r="Q390" i="25"/>
  <c r="Q382" i="25"/>
  <c r="Q374" i="25"/>
  <c r="Q366" i="25"/>
  <c r="Q358" i="25"/>
  <c r="Q350" i="25"/>
  <c r="Q342" i="25"/>
  <c r="Q334" i="25"/>
  <c r="Q326" i="25"/>
  <c r="Q318" i="25"/>
  <c r="Q310" i="25"/>
  <c r="Q302" i="25"/>
  <c r="Q294" i="25"/>
  <c r="Q286" i="25"/>
  <c r="Q278" i="25"/>
  <c r="Q270" i="25"/>
  <c r="Q262" i="25"/>
  <c r="Q254" i="25"/>
  <c r="Q246" i="25"/>
  <c r="Q238" i="25"/>
  <c r="Q230" i="25"/>
  <c r="Q222" i="25"/>
  <c r="Q214" i="25"/>
  <c r="Q206" i="25"/>
  <c r="Q190" i="25"/>
  <c r="Q182" i="25"/>
  <c r="Q174" i="25"/>
  <c r="Q166" i="25"/>
  <c r="Q158" i="25"/>
  <c r="Q150" i="25"/>
  <c r="Q142" i="25"/>
  <c r="Q134" i="25"/>
  <c r="Q126" i="25"/>
  <c r="Q118" i="25"/>
  <c r="Q110" i="25"/>
  <c r="Q102" i="25"/>
  <c r="Q94" i="25"/>
  <c r="Q46" i="25"/>
  <c r="Q22" i="25"/>
  <c r="Q1475" i="25"/>
  <c r="Q827" i="25"/>
  <c r="Q437" i="25"/>
  <c r="Q220" i="25"/>
  <c r="Q86" i="25"/>
  <c r="Q78" i="25"/>
  <c r="Q70" i="25"/>
  <c r="Q62" i="25"/>
  <c r="Q54" i="25"/>
  <c r="Q38" i="25"/>
  <c r="Q30" i="25"/>
  <c r="Q14" i="25"/>
  <c r="Q6" i="25"/>
  <c r="Q285" i="25"/>
  <c r="Q261" i="25"/>
  <c r="Q237" i="25"/>
  <c r="Q149" i="25"/>
  <c r="Q125" i="25"/>
  <c r="Q101" i="25"/>
  <c r="Q93" i="25"/>
  <c r="Q37" i="25"/>
  <c r="Q5" i="25"/>
  <c r="Q348" i="25"/>
  <c r="Q340" i="25"/>
  <c r="Q332" i="25"/>
  <c r="Q324" i="25"/>
  <c r="Q316" i="25"/>
  <c r="Q300" i="25"/>
  <c r="Q292" i="25"/>
  <c r="Q284" i="25"/>
  <c r="Q276" i="25"/>
  <c r="Q268" i="25"/>
  <c r="Q260" i="25"/>
  <c r="Q252" i="25"/>
  <c r="Q244" i="25"/>
  <c r="Q236" i="25"/>
  <c r="Q228" i="25"/>
  <c r="Q212" i="25"/>
  <c r="Q204" i="25"/>
  <c r="Q196" i="25"/>
  <c r="Q188" i="25"/>
  <c r="Q180" i="25"/>
  <c r="Q172" i="25"/>
  <c r="Q156" i="25"/>
  <c r="Q148" i="25"/>
  <c r="Q140" i="25"/>
  <c r="Q132" i="25"/>
  <c r="Q124" i="25"/>
  <c r="Q116" i="25"/>
  <c r="Q108" i="25"/>
  <c r="Q100" i="25"/>
  <c r="Q92" i="25"/>
  <c r="Q84" i="25"/>
  <c r="Q76" i="25"/>
  <c r="Q68" i="25"/>
  <c r="Q60" i="25"/>
  <c r="Q52" i="25"/>
  <c r="Q44" i="25"/>
  <c r="Q36" i="25"/>
  <c r="Q28" i="25"/>
  <c r="Q20" i="25"/>
  <c r="Q12" i="25"/>
  <c r="Q4" i="25"/>
  <c r="Q1763" i="25"/>
  <c r="Q1747" i="25"/>
  <c r="Q1739" i="25"/>
  <c r="Q1731" i="25"/>
  <c r="Q1723" i="25"/>
  <c r="Q1707" i="25"/>
  <c r="Q1699" i="25"/>
  <c r="Q1691" i="25"/>
  <c r="Q1675" i="25"/>
  <c r="Q1667" i="25"/>
  <c r="Q1659" i="25"/>
  <c r="Q1651" i="25"/>
  <c r="Q1635" i="25"/>
  <c r="Q1619" i="25"/>
  <c r="Q1603" i="25"/>
  <c r="Q1595" i="25"/>
  <c r="Q1579" i="25"/>
  <c r="Q1563" i="25"/>
  <c r="Q1555" i="25"/>
  <c r="Q1539" i="25"/>
  <c r="Q1531" i="25"/>
  <c r="Q1515" i="25"/>
  <c r="Q1507" i="25"/>
  <c r="Q1483" i="25"/>
  <c r="Q1459" i="25"/>
  <c r="Q1451" i="25"/>
  <c r="Q1435" i="25"/>
  <c r="Q1411" i="25"/>
  <c r="Q1403" i="25"/>
  <c r="Q1387" i="25"/>
  <c r="Q1363" i="25"/>
  <c r="Q1339" i="25"/>
  <c r="Q1323" i="25"/>
  <c r="Q1315" i="25"/>
  <c r="Q1299" i="25"/>
  <c r="Q1291" i="25"/>
  <c r="Q1267" i="25"/>
  <c r="Q1259" i="25"/>
  <c r="Q1251" i="25"/>
  <c r="Q1243" i="25"/>
  <c r="Q1227" i="25"/>
  <c r="Q1219" i="25"/>
  <c r="Q1203" i="25"/>
  <c r="Q1195" i="25"/>
  <c r="Q1187" i="25"/>
  <c r="Q1179" i="25"/>
  <c r="Q1171" i="25"/>
  <c r="Q1163" i="25"/>
  <c r="Q1147" i="25"/>
  <c r="Q1139" i="25"/>
  <c r="Q1131" i="25"/>
  <c r="Q1123" i="25"/>
  <c r="Q1115" i="25"/>
  <c r="Q1107" i="25"/>
  <c r="Q1091" i="25"/>
  <c r="Q1083" i="25"/>
  <c r="Q1075" i="25"/>
  <c r="Q1067" i="25"/>
  <c r="Q1059" i="25"/>
  <c r="Q1051" i="25"/>
  <c r="Q1043" i="25"/>
  <c r="Q1035" i="25"/>
  <c r="Q1027" i="25"/>
  <c r="Q1019" i="25"/>
  <c r="Q1011" i="25"/>
  <c r="Q1003" i="25"/>
  <c r="Q995" i="25"/>
  <c r="Q979" i="25"/>
  <c r="Q971" i="25"/>
  <c r="Q963" i="25"/>
  <c r="Q955" i="25"/>
  <c r="Q939" i="25"/>
  <c r="Q931" i="25"/>
  <c r="Q923" i="25"/>
  <c r="Q915" i="25"/>
  <c r="Q907" i="25"/>
  <c r="Q899" i="25"/>
  <c r="Q883" i="25"/>
  <c r="Q875" i="25"/>
  <c r="Q867" i="25"/>
  <c r="Q851" i="25"/>
  <c r="Q843" i="25"/>
  <c r="Q835" i="25"/>
  <c r="Q819" i="25"/>
  <c r="Q811" i="25"/>
  <c r="Q803" i="25"/>
  <c r="Q787" i="25"/>
  <c r="Q779" i="25"/>
  <c r="Q771" i="25"/>
  <c r="Q763" i="25"/>
  <c r="Q755" i="25"/>
  <c r="Q747" i="25"/>
  <c r="Q739" i="25"/>
  <c r="Q731" i="25"/>
  <c r="Q723" i="25"/>
  <c r="Q715" i="25"/>
  <c r="Q699" i="25"/>
  <c r="Q691" i="25"/>
  <c r="Q683" i="25"/>
  <c r="Q675" i="25"/>
  <c r="Q667" i="25"/>
  <c r="Q659" i="25"/>
  <c r="Q651" i="25"/>
  <c r="Q643" i="25"/>
  <c r="Q635" i="25"/>
  <c r="Q627" i="25"/>
  <c r="Q619" i="25"/>
  <c r="Q611" i="25"/>
  <c r="Q587" i="25"/>
  <c r="Q579" i="25"/>
  <c r="Q571" i="25"/>
  <c r="Q563" i="25"/>
  <c r="Q555" i="25"/>
  <c r="Q539" i="25"/>
  <c r="Q531" i="25"/>
  <c r="Q515" i="25"/>
  <c r="Q507" i="25"/>
  <c r="Q499" i="25"/>
  <c r="Q491" i="25"/>
  <c r="Q483" i="25"/>
  <c r="Q475" i="25"/>
  <c r="Q467" i="25"/>
  <c r="Q459" i="25"/>
  <c r="Q451" i="25"/>
  <c r="Q443" i="25"/>
  <c r="Q435" i="25"/>
  <c r="Q427" i="25"/>
  <c r="Q419" i="25"/>
  <c r="Q411" i="25"/>
  <c r="Q403" i="25"/>
  <c r="Q395" i="25"/>
  <c r="Q379" i="25"/>
  <c r="Q371" i="25"/>
  <c r="Q363" i="25"/>
  <c r="Q355" i="25"/>
  <c r="Q347" i="25"/>
  <c r="Q339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11" i="25"/>
  <c r="Q203" i="25"/>
  <c r="Q195" i="25"/>
  <c r="Q187" i="25"/>
  <c r="Q179" i="25"/>
  <c r="Q171" i="25"/>
  <c r="Q155" i="25"/>
  <c r="Q147" i="25"/>
  <c r="Q139" i="25"/>
  <c r="Q131" i="25"/>
  <c r="Q123" i="25"/>
  <c r="Q107" i="25"/>
  <c r="Q99" i="25"/>
  <c r="Q83" i="25"/>
  <c r="Q75" i="25"/>
  <c r="Q67" i="25"/>
  <c r="Q59" i="25"/>
  <c r="Q43" i="25"/>
  <c r="Q35" i="25"/>
  <c r="Q27" i="25"/>
  <c r="Q19" i="25"/>
  <c r="Q11" i="25"/>
  <c r="Q3" i="25"/>
  <c r="Q3716" i="25" s="1"/>
  <c r="C10" i="4" s="1"/>
  <c r="Q873" i="25"/>
  <c r="Q865" i="25"/>
  <c r="Q857" i="25"/>
  <c r="Q849" i="25"/>
  <c r="Q841" i="25"/>
  <c r="Q833" i="25"/>
  <c r="Q817" i="25"/>
  <c r="Q801" i="25"/>
  <c r="Q793" i="25"/>
  <c r="Q785" i="25"/>
  <c r="Q769" i="25"/>
  <c r="Q761" i="25"/>
  <c r="Q753" i="25"/>
  <c r="Q745" i="25"/>
  <c r="Q737" i="25"/>
  <c r="Q721" i="25"/>
  <c r="Q713" i="25"/>
  <c r="Q705" i="25"/>
  <c r="Q697" i="25"/>
  <c r="Q689" i="25"/>
  <c r="Q681" i="25"/>
  <c r="Q673" i="25"/>
  <c r="Q665" i="25"/>
  <c r="Q657" i="25"/>
  <c r="Q649" i="25"/>
  <c r="Q641" i="25"/>
  <c r="Q633" i="25"/>
  <c r="Q625" i="25"/>
  <c r="Q617" i="25"/>
  <c r="Q609" i="25"/>
  <c r="Q601" i="25"/>
  <c r="Q593" i="25"/>
  <c r="Q585" i="25"/>
  <c r="Q577" i="25"/>
  <c r="Q569" i="25"/>
  <c r="Q561" i="25"/>
  <c r="Q553" i="25"/>
  <c r="Q545" i="25"/>
  <c r="Q537" i="25"/>
  <c r="Q529" i="25"/>
  <c r="Q521" i="25"/>
  <c r="Q513" i="25"/>
  <c r="Q505" i="25"/>
  <c r="Q497" i="25"/>
  <c r="Q489" i="25"/>
  <c r="Q481" i="25"/>
  <c r="Q473" i="25"/>
  <c r="Q465" i="25"/>
  <c r="Q457" i="25"/>
  <c r="Q449" i="25"/>
  <c r="Q441" i="25"/>
  <c r="Q433" i="25"/>
  <c r="Q425" i="25"/>
  <c r="Q417" i="25"/>
  <c r="Q409" i="25"/>
  <c r="Q401" i="25"/>
  <c r="Q393" i="25"/>
  <c r="Q385" i="25"/>
  <c r="Q377" i="25"/>
  <c r="Q369" i="25"/>
  <c r="Q361" i="25"/>
  <c r="Q353" i="25"/>
  <c r="Q345" i="25"/>
  <c r="Q337" i="25"/>
  <c r="Q329" i="25"/>
  <c r="Q321" i="25"/>
  <c r="Q313" i="25"/>
  <c r="Q305" i="25"/>
  <c r="Q297" i="25"/>
  <c r="Q289" i="25"/>
  <c r="Q281" i="25"/>
  <c r="Q273" i="25"/>
  <c r="Q265" i="25"/>
  <c r="Q257" i="25"/>
  <c r="Q249" i="25"/>
  <c r="Q241" i="25"/>
  <c r="Q233" i="25"/>
  <c r="Q225" i="25"/>
  <c r="Q217" i="25"/>
  <c r="Q209" i="25"/>
  <c r="Q201" i="25"/>
  <c r="Q193" i="25"/>
  <c r="Q185" i="25"/>
  <c r="Q177" i="25"/>
  <c r="Q169" i="25"/>
  <c r="Q161" i="25"/>
  <c r="Q153" i="25"/>
  <c r="Q145" i="25"/>
  <c r="Q137" i="25"/>
  <c r="Q129" i="25"/>
  <c r="Q121" i="25"/>
  <c r="Q113" i="25"/>
  <c r="Q105" i="25"/>
  <c r="Q97" i="25"/>
  <c r="Q89" i="25"/>
  <c r="Q81" i="25"/>
  <c r="Q73" i="25"/>
  <c r="Q65" i="25"/>
  <c r="Q57" i="25"/>
  <c r="Q49" i="25"/>
  <c r="Q41" i="25"/>
  <c r="Q33" i="25"/>
  <c r="Q25" i="25"/>
  <c r="Q17" i="25"/>
  <c r="Q9" i="25"/>
  <c r="Q461" i="25"/>
  <c r="Q445" i="25"/>
  <c r="Q429" i="25"/>
  <c r="Q421" i="25"/>
  <c r="Q405" i="25"/>
  <c r="Q397" i="25"/>
  <c r="Q389" i="25"/>
  <c r="Q373" i="25"/>
  <c r="Q357" i="25"/>
  <c r="Q349" i="25"/>
  <c r="Q333" i="25"/>
  <c r="Q325" i="25"/>
  <c r="Q301" i="25"/>
  <c r="Q277" i="25"/>
  <c r="Q269" i="25"/>
  <c r="Q253" i="25"/>
  <c r="Q229" i="25"/>
  <c r="Q221" i="25"/>
  <c r="Q205" i="25"/>
  <c r="Q181" i="25"/>
  <c r="Q157" i="25"/>
  <c r="Q141" i="25"/>
  <c r="Q133" i="25"/>
  <c r="Q117" i="25"/>
  <c r="Q109" i="25"/>
  <c r="Q85" i="25"/>
  <c r="Q69" i="25"/>
  <c r="Q53" i="25"/>
  <c r="Q45" i="25"/>
  <c r="Q29" i="25"/>
  <c r="Q21" i="25"/>
  <c r="Q13" i="25"/>
  <c r="AH107" i="21" l="1"/>
  <c r="D27" i="3" s="1"/>
  <c r="E27" i="3" s="1"/>
  <c r="AI107" i="21"/>
  <c r="AG118" i="21"/>
  <c r="AI116" i="21"/>
  <c r="AI118" i="21" s="1"/>
  <c r="AH116" i="21"/>
  <c r="AH118" i="21" s="1"/>
  <c r="AE116" i="21"/>
  <c r="AE118" i="21" s="1"/>
  <c r="F10" i="15"/>
  <c r="F15" i="15" s="1"/>
  <c r="D21" i="3"/>
  <c r="D37" i="3"/>
  <c r="D23" i="15"/>
  <c r="D15" i="15"/>
  <c r="E10" i="15"/>
  <c r="E15" i="15" s="1"/>
  <c r="D10" i="3"/>
  <c r="D12" i="3"/>
  <c r="D13" i="3"/>
  <c r="D5" i="3"/>
  <c r="I9" i="3"/>
  <c r="X116" i="21"/>
  <c r="X118" i="21" s="1"/>
  <c r="D43" i="3"/>
  <c r="E43" i="3" s="1"/>
  <c r="D44" i="3"/>
  <c r="E44" i="3" s="1"/>
  <c r="F4" i="4"/>
  <c r="C11" i="4"/>
  <c r="E23" i="15" l="1"/>
  <c r="E36" i="15" s="1"/>
  <c r="D36" i="15"/>
  <c r="D15" i="3"/>
  <c r="E10" i="3"/>
  <c r="D17" i="15"/>
  <c r="C2" i="4" s="1"/>
  <c r="D50" i="3"/>
  <c r="E37" i="3"/>
  <c r="E50" i="3" s="1"/>
  <c r="D28" i="3"/>
  <c r="E21" i="3"/>
  <c r="E28" i="3" s="1"/>
  <c r="J10" i="3"/>
  <c r="J11" i="3" s="1"/>
  <c r="I10" i="3"/>
  <c r="I11" i="3" s="1"/>
  <c r="D29" i="3" l="1"/>
  <c r="D37" i="15"/>
  <c r="D2" i="4" s="1"/>
  <c r="D51" i="3"/>
  <c r="D3" i="4" s="1"/>
  <c r="E2" i="4"/>
  <c r="F10" i="3"/>
  <c r="F15" i="3" s="1"/>
  <c r="E15" i="3"/>
  <c r="I14" i="3"/>
  <c r="D11" i="16" s="1"/>
  <c r="E11" i="16" s="1"/>
  <c r="D16" i="3" l="1"/>
  <c r="C3" i="4" s="1"/>
  <c r="D5" i="4"/>
  <c r="E3" i="4"/>
  <c r="F3" i="4" s="1"/>
  <c r="E5" i="4"/>
  <c r="F2" i="4"/>
  <c r="F5" i="4" s="1"/>
  <c r="D4" i="16" s="1"/>
  <c r="E4" i="16" s="1"/>
  <c r="C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tc={948E7317-A7D5-4E60-86ED-4AE6CF7306D3}</author>
  </authors>
  <commentList>
    <comment ref="Z84" authorId="0" shapeId="0" xr:uid="{948E7317-A7D5-4E60-86ED-4AE6CF7306D3}">
      <text>
        <t>[Threaded comment]
Your version of Excel allows you to read this threaded comment; however, any edits to it will get removed if the file is opened in a newer version of Excel. Learn more: https://go.microsoft.com/fwlink/?linkid=870924
Comment:
    Farmer has 20 pigs</t>
      </text>
    </comment>
  </commentList>
</comments>
</file>

<file path=xl/sharedStrings.xml><?xml version="1.0" encoding="utf-8"?>
<sst xmlns="http://schemas.openxmlformats.org/spreadsheetml/2006/main" count="42908" uniqueCount="20816">
  <si>
    <t>Firewood</t>
  </si>
  <si>
    <t>Baseline survey</t>
  </si>
  <si>
    <t>LPG</t>
  </si>
  <si>
    <t>Unit</t>
  </si>
  <si>
    <t>CH4</t>
  </si>
  <si>
    <t>N2O</t>
  </si>
  <si>
    <t>Source</t>
  </si>
  <si>
    <t>IPCC</t>
  </si>
  <si>
    <t xml:space="preserve">BEb,y </t>
  </si>
  <si>
    <t>m3 CH4/kg VS</t>
  </si>
  <si>
    <t>Calculated</t>
  </si>
  <si>
    <t>%</t>
  </si>
  <si>
    <t>Parameter</t>
  </si>
  <si>
    <t>day</t>
  </si>
  <si>
    <t>Assumption</t>
  </si>
  <si>
    <t>Tonnes/day</t>
  </si>
  <si>
    <t>-</t>
  </si>
  <si>
    <t>EF non-CO2 LPG (t CO2eq/TJ)</t>
  </si>
  <si>
    <t>TJ/tonne</t>
  </si>
  <si>
    <t>dairy_cow</t>
  </si>
  <si>
    <t>t/m3</t>
  </si>
  <si>
    <t>Methodology</t>
  </si>
  <si>
    <t xml:space="preserve">GWPCH 4 </t>
  </si>
  <si>
    <t>tCO2e/tCH4</t>
  </si>
  <si>
    <t>Nos</t>
  </si>
  <si>
    <t>Total</t>
  </si>
  <si>
    <t>BEb,y  (Total)</t>
  </si>
  <si>
    <t>Baseline emission from manure management system</t>
  </si>
  <si>
    <t xml:space="preserve">Non CO2 emission calculation </t>
  </si>
  <si>
    <t>Project emission physical leakage</t>
  </si>
  <si>
    <t>Baseline Emission</t>
  </si>
  <si>
    <t>Np,y</t>
  </si>
  <si>
    <t>Pb,y</t>
  </si>
  <si>
    <r>
      <t xml:space="preserve">f </t>
    </r>
    <r>
      <rPr>
        <sz val="11"/>
        <color theme="1"/>
        <rFont val="Calibri"/>
        <family val="2"/>
        <scheme val="minor"/>
      </rPr>
      <t>NRB,, y</t>
    </r>
  </si>
  <si>
    <t>NCVb,fuel</t>
  </si>
  <si>
    <t xml:space="preserve">PEawms,h </t>
  </si>
  <si>
    <t>PEawms,h  (total)</t>
  </si>
  <si>
    <t>Up,y</t>
  </si>
  <si>
    <t>𝑆𝐸𝑏,𝑦,𝐶𝑂2</t>
  </si>
  <si>
    <t>𝑆𝐸𝑏,𝑦,non𝐶𝑂2</t>
  </si>
  <si>
    <t>EFb,f,CO2</t>
  </si>
  <si>
    <t>tCO2/TJ</t>
  </si>
  <si>
    <t>EFb,f,non-CO2</t>
  </si>
  <si>
    <t>tCO2/technology*day</t>
  </si>
  <si>
    <t>Percentage</t>
  </si>
  <si>
    <t xml:space="preserve">GWP </t>
  </si>
  <si>
    <t>CALCULATED</t>
  </si>
  <si>
    <t>Charcoal</t>
  </si>
  <si>
    <r>
      <rPr>
        <b/>
        <sz val="11"/>
        <color theme="1"/>
        <rFont val="Calibri"/>
        <family val="2"/>
        <scheme val="minor"/>
      </rPr>
      <t>BE</t>
    </r>
    <r>
      <rPr>
        <sz val="11"/>
        <color theme="1"/>
        <rFont val="Calibri"/>
        <family val="2"/>
        <scheme val="minor"/>
      </rPr>
      <t>AWMS,y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</si>
  <si>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b,p,y</t>
    </r>
  </si>
  <si>
    <r>
      <rPr>
        <b/>
        <sz val="11"/>
        <color theme="1"/>
        <rFont val="Calibri"/>
        <family val="2"/>
        <scheme val="minor"/>
      </rPr>
      <t>UF</t>
    </r>
    <r>
      <rPr>
        <sz val="11"/>
        <color theme="1"/>
        <rFont val="Calibri"/>
        <family val="2"/>
        <scheme val="minor"/>
      </rPr>
      <t>b</t>
    </r>
  </si>
  <si>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>p,y</t>
    </r>
  </si>
  <si>
    <r>
      <rPr>
        <b/>
        <sz val="11"/>
        <color theme="1"/>
        <rFont val="Calibri"/>
        <family val="2"/>
        <scheme val="minor"/>
      </rPr>
      <t>GWP</t>
    </r>
    <r>
      <rPr>
        <sz val="11"/>
        <color theme="1"/>
        <rFont val="Calibri"/>
        <family val="2"/>
        <scheme val="minor"/>
      </rPr>
      <t>CH4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</si>
  <si>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CH4</t>
    </r>
  </si>
  <si>
    <r>
      <rPr>
        <b/>
        <sz val="11"/>
        <color theme="1"/>
        <rFont val="Calibri"/>
        <family val="2"/>
        <scheme val="minor"/>
      </rPr>
      <t>BO</t>
    </r>
    <r>
      <rPr>
        <sz val="11"/>
        <color theme="1"/>
        <rFont val="Calibri"/>
        <family val="2"/>
        <scheme val="minor"/>
      </rPr>
      <t>,LT</t>
    </r>
  </si>
  <si>
    <t>m3 CH4/kg-dm</t>
  </si>
  <si>
    <r>
      <rPr>
        <b/>
        <sz val="11"/>
        <color theme="1"/>
        <rFont val="Calibri"/>
        <family val="2"/>
        <scheme val="minor"/>
      </rPr>
      <t>NLT</t>
    </r>
    <r>
      <rPr>
        <sz val="11"/>
        <color theme="1"/>
        <rFont val="Calibri"/>
        <family val="2"/>
        <scheme val="minor"/>
      </rPr>
      <t>,y</t>
    </r>
  </si>
  <si>
    <r>
      <rPr>
        <b/>
        <sz val="11"/>
        <color theme="1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>LT,y</t>
    </r>
  </si>
  <si>
    <t>kg-dm/animal/day</t>
  </si>
  <si>
    <t xml:space="preserve">https://www.goldstandard.org/project-developers/standard-documents </t>
  </si>
  <si>
    <t>Market_Swine</t>
  </si>
  <si>
    <t>Assumptions</t>
  </si>
  <si>
    <t>Baseline Survey</t>
  </si>
  <si>
    <t>Calculated as per IPCC default value</t>
  </si>
  <si>
    <t>Market Swine</t>
  </si>
  <si>
    <t>BoLT,y</t>
  </si>
  <si>
    <t>VSLT,y</t>
  </si>
  <si>
    <t>MS%,i,y</t>
  </si>
  <si>
    <t>NLT,y</t>
  </si>
  <si>
    <t>DCH4</t>
  </si>
  <si>
    <t>𝑆𝐸p,𝑦,𝐶𝑂2</t>
  </si>
  <si>
    <t>𝑆𝐸p,𝑦,non𝐶𝑂2</t>
  </si>
  <si>
    <t>Project emission from thermal application</t>
  </si>
  <si>
    <t>kg dry matter/head/year</t>
  </si>
  <si>
    <t>Baseline emission from thermal application</t>
  </si>
  <si>
    <t>Ratio</t>
  </si>
  <si>
    <t>EF (kg /TJ) LPG</t>
  </si>
  <si>
    <t>𝑃𝑝,𝑖,𝑦</t>
  </si>
  <si>
    <t>𝑁𝐶𝑉𝑝,𝑖,𝑓𝑢𝑒𝑙</t>
  </si>
  <si>
    <t>𝐸𝐹𝑝,𝑖,𝑓𝑢𝑒𝑙,𝐶𝑂2</t>
  </si>
  <si>
    <t>𝐸𝐹𝑝,𝑖,𝑓𝑢𝑒𝑙,𝑛𝑜𝑛−𝐶𝑂2</t>
  </si>
  <si>
    <t>𝑃𝐸𝑦</t>
  </si>
  <si>
    <t>𝑃𝐸𝑦  (Total)</t>
  </si>
  <si>
    <t>Nb,p,y</t>
  </si>
  <si>
    <t>Firewood saving</t>
  </si>
  <si>
    <t>Charcoal in terms of Firewood</t>
  </si>
  <si>
    <t>Team Member</t>
  </si>
  <si>
    <t>Date of Survey</t>
  </si>
  <si>
    <t>Customer Name</t>
  </si>
  <si>
    <t>How many Family Members do you have in this household?</t>
  </si>
  <si>
    <t>County</t>
  </si>
  <si>
    <t>Constituency</t>
  </si>
  <si>
    <t>Village</t>
  </si>
  <si>
    <t xml:space="preserve">System Serial Number </t>
  </si>
  <si>
    <t>Is the system fully operational?</t>
  </si>
  <si>
    <t xml:space="preserve">Photos of the cooking area </t>
  </si>
  <si>
    <t>Interviewed the primary cook?</t>
  </si>
  <si>
    <t>Non-operational days in this year.(How many didn't you have gas on the stove)</t>
  </si>
  <si>
    <t xml:space="preserve">Is the biogas sufficient for cooking? </t>
  </si>
  <si>
    <t xml:space="preserve">Amount of dung not fed into digester (Basket/Day) </t>
  </si>
  <si>
    <t>How is the remaining dung handled?</t>
  </si>
  <si>
    <t>How is the digester slurry handled?</t>
  </si>
  <si>
    <t>Have you received training/instruction on the application of slurry to the agriculture field?</t>
  </si>
  <si>
    <t>Is the indoor air quality improved? In the kitchen, when cooking</t>
  </si>
  <si>
    <t>Is there any reduction in health problems?</t>
  </si>
  <si>
    <t>Is there a reduction in cooking time?</t>
  </si>
  <si>
    <t>Is there a reduction in fuel wood collection time?</t>
  </si>
  <si>
    <t>Any other concerns over the project activity?</t>
  </si>
  <si>
    <t>Kiambu</t>
  </si>
  <si>
    <t>Githunguri</t>
  </si>
  <si>
    <t>None</t>
  </si>
  <si>
    <t>Lari</t>
  </si>
  <si>
    <t>How many hours of cooking do you get in a day?</t>
  </si>
  <si>
    <t xml:space="preserve">Amount of dung generated at the shed(Basket/Day) </t>
  </si>
  <si>
    <t>Murang'a</t>
  </si>
  <si>
    <t>Kabete</t>
  </si>
  <si>
    <t>No</t>
  </si>
  <si>
    <t xml:space="preserve">Number of Cow </t>
  </si>
  <si>
    <t>User name</t>
  </si>
  <si>
    <t>Day 1</t>
  </si>
  <si>
    <t>Day 2</t>
  </si>
  <si>
    <t>Day 3</t>
  </si>
  <si>
    <t>Day 4</t>
  </si>
  <si>
    <t>Date</t>
  </si>
  <si>
    <t>KG of fuel stored at the START</t>
  </si>
  <si>
    <t xml:space="preserve">Date </t>
  </si>
  <si>
    <t xml:space="preserve">KG of fuel stored on DAY 2 </t>
  </si>
  <si>
    <t xml:space="preserve">KG Fuel added to the storage </t>
  </si>
  <si>
    <t xml:space="preserve">Number of people who ate in the household on DAY 1 </t>
  </si>
  <si>
    <t>KG of fuel stored on DAY 3</t>
  </si>
  <si>
    <t>Number of people who ate in the household on DAY 2</t>
  </si>
  <si>
    <t>Number of people who ate in the household on DAY 3</t>
  </si>
  <si>
    <t>Average</t>
  </si>
  <si>
    <t>Yes</t>
  </si>
  <si>
    <t>Amount of dung fed in to digester (kg)</t>
  </si>
  <si>
    <t>Amount of dung not fed into digester (kg)</t>
  </si>
  <si>
    <t xml:space="preserve">Amount of dung fed into the digester (Basket/Day) </t>
  </si>
  <si>
    <t>kg</t>
  </si>
  <si>
    <t>Amount of dung generated (kg)</t>
  </si>
  <si>
    <t>HBG Contract Name</t>
  </si>
  <si>
    <t>Installation Date</t>
  </si>
  <si>
    <t>HBGC-1841</t>
  </si>
  <si>
    <t>Manyatta</t>
  </si>
  <si>
    <t>HBGC-2404</t>
  </si>
  <si>
    <t>Runyenjes</t>
  </si>
  <si>
    <t>HBGC-2398</t>
  </si>
  <si>
    <t>HBGC-2402</t>
  </si>
  <si>
    <t>HBGC-2401</t>
  </si>
  <si>
    <t>HBGC-2089</t>
  </si>
  <si>
    <t>HBGC-2088</t>
  </si>
  <si>
    <t>HBGC-2557</t>
  </si>
  <si>
    <t>Meru</t>
  </si>
  <si>
    <t>Buuri</t>
  </si>
  <si>
    <t>HBGC-1852</t>
  </si>
  <si>
    <t>HBGC-1854</t>
  </si>
  <si>
    <t>HBGC-1853</t>
  </si>
  <si>
    <t>Gatanga</t>
  </si>
  <si>
    <t>HBGC-2309</t>
  </si>
  <si>
    <t>Kigumo</t>
  </si>
  <si>
    <t>HBGC-2738</t>
  </si>
  <si>
    <t>Kiharu</t>
  </si>
  <si>
    <t>Nyeri</t>
  </si>
  <si>
    <t>HBGC-2737</t>
  </si>
  <si>
    <t>Mathioya</t>
  </si>
  <si>
    <t>HBGC-2735</t>
  </si>
  <si>
    <t>South Imenti</t>
  </si>
  <si>
    <t>HBGC-2734</t>
  </si>
  <si>
    <t>HBGC-2740</t>
  </si>
  <si>
    <t>Kandara</t>
  </si>
  <si>
    <t>HBGC-2736</t>
  </si>
  <si>
    <t>HBGC-2739</t>
  </si>
  <si>
    <t>HBGC-1868</t>
  </si>
  <si>
    <t>HBGC-2559</t>
  </si>
  <si>
    <t>North Imenti</t>
  </si>
  <si>
    <t>HBGC-2741</t>
  </si>
  <si>
    <t>Kikuyu</t>
  </si>
  <si>
    <t>HBGC-1870</t>
  </si>
  <si>
    <t>HBGC-1872</t>
  </si>
  <si>
    <t>HBGC-1874</t>
  </si>
  <si>
    <t>HBGC-1901</t>
  </si>
  <si>
    <t>HBGC-1877</t>
  </si>
  <si>
    <t>HBGC-1878</t>
  </si>
  <si>
    <t>HBGC-2680</t>
  </si>
  <si>
    <t>HBGC-1884</t>
  </si>
  <si>
    <t>HBGC-1718</t>
  </si>
  <si>
    <t>HBGC-2174</t>
  </si>
  <si>
    <t>HBGC-2176</t>
  </si>
  <si>
    <t>HBGC-1829</t>
  </si>
  <si>
    <t>HBGC-1388</t>
  </si>
  <si>
    <t>HBGC-1672</t>
  </si>
  <si>
    <t>HBGC-2177</t>
  </si>
  <si>
    <t>HBGC-1263</t>
  </si>
  <si>
    <t>HBGC-1266</t>
  </si>
  <si>
    <t>HBGC-2284</t>
  </si>
  <si>
    <t>HBGC-1284</t>
  </si>
  <si>
    <t>HBGC-1467</t>
  </si>
  <si>
    <t>HBGC-1670</t>
  </si>
  <si>
    <t>HBGC-1830</t>
  </si>
  <si>
    <t>HBGC-1464</t>
  </si>
  <si>
    <t>HBGC-1466</t>
  </si>
  <si>
    <t>HBGC-1468</t>
  </si>
  <si>
    <t>HBGC-1389</t>
  </si>
  <si>
    <t>HBGC-1674</t>
  </si>
  <si>
    <t>HBGC-1294</t>
  </si>
  <si>
    <t>HBGC-1434</t>
  </si>
  <si>
    <t>HBGC-1676</t>
  </si>
  <si>
    <t>HBGC-1298</t>
  </si>
  <si>
    <t>HBGC-1300</t>
  </si>
  <si>
    <t>HBGC-1677</t>
  </si>
  <si>
    <t>HBGC-1395</t>
  </si>
  <si>
    <t>HBGC-2545</t>
  </si>
  <si>
    <t>HBGC-2544</t>
  </si>
  <si>
    <t>HBGC-2547</t>
  </si>
  <si>
    <t>HBGC-2548</t>
  </si>
  <si>
    <t>HBGC-1301</t>
  </si>
  <si>
    <t>HBGC-1862</t>
  </si>
  <si>
    <t>HBGC-1337</t>
  </si>
  <si>
    <t>HBGC-1594</t>
  </si>
  <si>
    <t>HBGC-2184</t>
  </si>
  <si>
    <t>HBGC-2183</t>
  </si>
  <si>
    <t>HBGC-2188</t>
  </si>
  <si>
    <t>HBGC-2726</t>
  </si>
  <si>
    <t>Central Imenti</t>
  </si>
  <si>
    <t>HBGC-2728</t>
  </si>
  <si>
    <t>HBGC-1375</t>
  </si>
  <si>
    <t>HBGC-1374</t>
  </si>
  <si>
    <t>Kiambaa</t>
  </si>
  <si>
    <t>HBGC-1595</t>
  </si>
  <si>
    <t>HBGC-1592</t>
  </si>
  <si>
    <t>HBGC-1661</t>
  </si>
  <si>
    <t>HBGC-1470</t>
  </si>
  <si>
    <t>HBGC-1474</t>
  </si>
  <si>
    <t>HBGC-1380</t>
  </si>
  <si>
    <t>HBGC-1385</t>
  </si>
  <si>
    <t>HBGC-1795</t>
  </si>
  <si>
    <t>HBGC-1798</t>
  </si>
  <si>
    <t>HBGC-1791</t>
  </si>
  <si>
    <t>HBGC-2130</t>
  </si>
  <si>
    <t>HBGC-2131</t>
  </si>
  <si>
    <t>HBGC-1329</t>
  </si>
  <si>
    <t>HBGC-1647</t>
  </si>
  <si>
    <t>HBGC-1796</t>
  </si>
  <si>
    <t>HBGC-1699</t>
  </si>
  <si>
    <t>HBGC-1697</t>
  </si>
  <si>
    <t>HBGC-2138</t>
  </si>
  <si>
    <t>HBGC-2129</t>
  </si>
  <si>
    <t>HBGC-2128</t>
  </si>
  <si>
    <t>HBGC-2133</t>
  </si>
  <si>
    <t>HBGC-2573</t>
  </si>
  <si>
    <t>HBGC-1803</t>
  </si>
  <si>
    <t>HBGC-1479</t>
  </si>
  <si>
    <t>HBGC-1476</t>
  </si>
  <si>
    <t>HBGC-2347</t>
  </si>
  <si>
    <t>HBGC-2293</t>
  </si>
  <si>
    <t>HBGC-1379</t>
  </si>
  <si>
    <t>HBGC-2577</t>
  </si>
  <si>
    <t>HBGC-2348</t>
  </si>
  <si>
    <t>HBGC-2627</t>
  </si>
  <si>
    <t>HBGC-2626</t>
  </si>
  <si>
    <t>HBGC-1480</t>
  </si>
  <si>
    <t>HBGC-1347</t>
  </si>
  <si>
    <t>HBGC-1350</t>
  </si>
  <si>
    <t>HBGC-1357</t>
  </si>
  <si>
    <t>HBGC-2578</t>
  </si>
  <si>
    <t>HBGC-1404</t>
  </si>
  <si>
    <t>HBGC-2349</t>
  </si>
  <si>
    <t>HBGC-2628</t>
  </si>
  <si>
    <t>HBGC-1366</t>
  </si>
  <si>
    <t>HBGC-2219</t>
  </si>
  <si>
    <t>HBGC-1367</t>
  </si>
  <si>
    <t>HBGC-1368</t>
  </si>
  <si>
    <t>HBGC-1486</t>
  </si>
  <si>
    <t>HBGC-1482</t>
  </si>
  <si>
    <t>HBGC-1488</t>
  </si>
  <si>
    <t>HBGC-1987</t>
  </si>
  <si>
    <t>HBGC-1989</t>
  </si>
  <si>
    <t>HBGC-1985</t>
  </si>
  <si>
    <t>HBGC-2300</t>
  </si>
  <si>
    <t>HBGC-1487</t>
  </si>
  <si>
    <t>HBGC-2301</t>
  </si>
  <si>
    <t>HBGC-1730</t>
  </si>
  <si>
    <t>HBGC-2663</t>
  </si>
  <si>
    <t>HBGC-1810</t>
  </si>
  <si>
    <t>HBGC-1643</t>
  </si>
  <si>
    <t>HBGC-2515</t>
  </si>
  <si>
    <t>HBGC-1607</t>
  </si>
  <si>
    <t>HBGC-1609</t>
  </si>
  <si>
    <t>HBGC-2165</t>
  </si>
  <si>
    <t>HBGC-1606</t>
  </si>
  <si>
    <t>HBGC-1610</t>
  </si>
  <si>
    <t>HBGC-2164</t>
  </si>
  <si>
    <t>HBGC-2777</t>
  </si>
  <si>
    <t>HBGC-2778</t>
  </si>
  <si>
    <t>HBGC-1911</t>
  </si>
  <si>
    <t>HBGC-1913</t>
  </si>
  <si>
    <t>HBGC-1912</t>
  </si>
  <si>
    <t>HBGC-1907</t>
  </si>
  <si>
    <t>HBGC-1910</t>
  </si>
  <si>
    <t>HBGC-1908</t>
  </si>
  <si>
    <t>HBGC-2681</t>
  </si>
  <si>
    <t>HBGC-1887</t>
  </si>
  <si>
    <t>HBGC-1888</t>
  </si>
  <si>
    <t>HBGC-2677</t>
  </si>
  <si>
    <t>HBGC-2676</t>
  </si>
  <si>
    <t>HBGC-2678</t>
  </si>
  <si>
    <t>HBGC-1890</t>
  </si>
  <si>
    <t>HBGC-1892</t>
  </si>
  <si>
    <t>HBGC-1891</t>
  </si>
  <si>
    <t>HBGC-1893</t>
  </si>
  <si>
    <t>HBGC-1894</t>
  </si>
  <si>
    <t>HBGC-1895</t>
  </si>
  <si>
    <t>HBGC-1896</t>
  </si>
  <si>
    <t>HBGC-1897</t>
  </si>
  <si>
    <t>HBGC-2682</t>
  </si>
  <si>
    <t>HBGC-1898</t>
  </si>
  <si>
    <t>HBGC-1899</t>
  </si>
  <si>
    <t>HBGC-1900</t>
  </si>
  <si>
    <t>HBGC-2141</t>
  </si>
  <si>
    <t>HBGC-2142</t>
  </si>
  <si>
    <t>HBGC-2143</t>
  </si>
  <si>
    <t>HBGC-2144</t>
  </si>
  <si>
    <t>HBGC-2146</t>
  </si>
  <si>
    <t>HBGC-2145</t>
  </si>
  <si>
    <t>HBGC-2147</t>
  </si>
  <si>
    <t>HBGC-2148</t>
  </si>
  <si>
    <t>HBGC-1914</t>
  </si>
  <si>
    <t>HBGC-1915</t>
  </si>
  <si>
    <t>HBGC-2220</t>
  </si>
  <si>
    <t>HBGC-2149</t>
  </si>
  <si>
    <t>HBGC-2151</t>
  </si>
  <si>
    <t>HBGC-2152</t>
  </si>
  <si>
    <t>HBGC-2155</t>
  </si>
  <si>
    <t>HBGC-2150</t>
  </si>
  <si>
    <t>HBGC-2536</t>
  </si>
  <si>
    <t>HBGC-2533</t>
  </si>
  <si>
    <t>HBGC-2534</t>
  </si>
  <si>
    <t>HBGC-2532</t>
  </si>
  <si>
    <t>HBGC-2524</t>
  </si>
  <si>
    <t>HBGC-2531</t>
  </si>
  <si>
    <t>HBGC-2521</t>
  </si>
  <si>
    <t>HBGC-2154</t>
  </si>
  <si>
    <t>HBGC-2403</t>
  </si>
  <si>
    <t>HBGC-2158</t>
  </si>
  <si>
    <t>HBGC-1921</t>
  </si>
  <si>
    <t>HBGC-1926</t>
  </si>
  <si>
    <t>HBGC-1925</t>
  </si>
  <si>
    <t>HBGC-1927</t>
  </si>
  <si>
    <t>HBGC-1922</t>
  </si>
  <si>
    <t>HBGC-1931</t>
  </si>
  <si>
    <t>HBGC-1928</t>
  </si>
  <si>
    <t>HBGC-1929</t>
  </si>
  <si>
    <t>HBGC-1930</t>
  </si>
  <si>
    <t>HBGC-1933</t>
  </si>
  <si>
    <t>HBGC-2163</t>
  </si>
  <si>
    <t>HBGC-2520</t>
  </si>
  <si>
    <t>HBGC-2530</t>
  </si>
  <si>
    <t>HBGC-2528</t>
  </si>
  <si>
    <t>HBGC-2523</t>
  </si>
  <si>
    <t>HBGC-2522</t>
  </si>
  <si>
    <t>HBGC-2526</t>
  </si>
  <si>
    <t>HBGC-2529</t>
  </si>
  <si>
    <t>HBGC-2527</t>
  </si>
  <si>
    <t>HBGC-2535</t>
  </si>
  <si>
    <t>HBGC-2586</t>
  </si>
  <si>
    <t>HBGC-2581</t>
  </si>
  <si>
    <t>HBGC-2587</t>
  </si>
  <si>
    <t>HBGC-2585</t>
  </si>
  <si>
    <t>HBGC-2583</t>
  </si>
  <si>
    <t>HBGC-2584</t>
  </si>
  <si>
    <t>HBGC-2582</t>
  </si>
  <si>
    <t>HBGC-2160</t>
  </si>
  <si>
    <t>HBGC-2157</t>
  </si>
  <si>
    <t>HBGC-1941</t>
  </si>
  <si>
    <t>HBGC-1942</t>
  </si>
  <si>
    <t>HBGC-1943</t>
  </si>
  <si>
    <t>HBGC-1938</t>
  </si>
  <si>
    <t>HBGC-1937</t>
  </si>
  <si>
    <t>HBGC-1940</t>
  </si>
  <si>
    <t>HBGC-1939</t>
  </si>
  <si>
    <t>HBGC-1945</t>
  </si>
  <si>
    <t>HBGC-1946</t>
  </si>
  <si>
    <t>HBGC-1948</t>
  </si>
  <si>
    <t>HBGC-2685</t>
  </si>
  <si>
    <t>HBGC-2683</t>
  </si>
  <si>
    <t>HBGC-2686</t>
  </si>
  <si>
    <t>HBGC-2446</t>
  </si>
  <si>
    <t>HBGC-2448</t>
  </si>
  <si>
    <t>HBGC-1949</t>
  </si>
  <si>
    <t>HBGC-1950</t>
  </si>
  <si>
    <t>HBGC-1952</t>
  </si>
  <si>
    <t>HBGC-2447</t>
  </si>
  <si>
    <t>HBGC-1953</t>
  </si>
  <si>
    <t>HBGC-1955</t>
  </si>
  <si>
    <t>HBGC-1956</t>
  </si>
  <si>
    <t>HBGC-2314</t>
  </si>
  <si>
    <t>HBGC-2684</t>
  </si>
  <si>
    <t>HBGC-2092</t>
  </si>
  <si>
    <t>HBGC-1957</t>
  </si>
  <si>
    <t>HBGC-1958</t>
  </si>
  <si>
    <t>HBGC-2100</t>
  </si>
  <si>
    <t>HBGC-2099</t>
  </si>
  <si>
    <t>HBGC-1959</t>
  </si>
  <si>
    <t>HBGC-2101</t>
  </si>
  <si>
    <t>HBGC-2094</t>
  </si>
  <si>
    <t>HBGC-2095</t>
  </si>
  <si>
    <t>HBGC-2090</t>
  </si>
  <si>
    <t>HBGC-2097</t>
  </si>
  <si>
    <t>HBGC-2091</t>
  </si>
  <si>
    <t>HBGC-2098</t>
  </si>
  <si>
    <t>HBGC-2096</t>
  </si>
  <si>
    <t>HBGC-1999</t>
  </si>
  <si>
    <t>HBGC-1965</t>
  </si>
  <si>
    <t>HBGC-1961</t>
  </si>
  <si>
    <t>HBGC-1967</t>
  </si>
  <si>
    <t>HBGC-1963</t>
  </si>
  <si>
    <t>HBGC-1966</t>
  </si>
  <si>
    <t>HBGC-1962</t>
  </si>
  <si>
    <t>HBGC-1964</t>
  </si>
  <si>
    <t>HBGC-2224</t>
  </si>
  <si>
    <t>HBGC-2229</t>
  </si>
  <si>
    <t>HBGC-2225</t>
  </si>
  <si>
    <t>HBGC-2223</t>
  </si>
  <si>
    <t>HBGC-2227</t>
  </si>
  <si>
    <t>HBGC-2222</t>
  </si>
  <si>
    <t>HBGC-2228</t>
  </si>
  <si>
    <t>HBGC-2233</t>
  </si>
  <si>
    <t>HBGC-1975</t>
  </si>
  <si>
    <t>HBGC-1969</t>
  </si>
  <si>
    <t>HBGC-1970</t>
  </si>
  <si>
    <t>HBGC-1971</t>
  </si>
  <si>
    <t>HBGC-1976</t>
  </si>
  <si>
    <t>HBGC-1972</t>
  </si>
  <si>
    <t>HBGC-1977</t>
  </si>
  <si>
    <t>HBGC-1974</t>
  </si>
  <si>
    <t>HBGC-1978</t>
  </si>
  <si>
    <t>HBGC-1981</t>
  </si>
  <si>
    <t>HBGC-2322</t>
  </si>
  <si>
    <t>HBGC-2324</t>
  </si>
  <si>
    <t>HBGC-2321</t>
  </si>
  <si>
    <t>HBGC-1982</t>
  </si>
  <si>
    <t>HBGC-1983</t>
  </si>
  <si>
    <t>HBGC-2238</t>
  </si>
  <si>
    <t>HBGC-2239</t>
  </si>
  <si>
    <t>HBGC-2241</t>
  </si>
  <si>
    <t>HBGC-2315</t>
  </si>
  <si>
    <t>HBGC-2588</t>
  </si>
  <si>
    <t>HBGC-2590</t>
  </si>
  <si>
    <t>HBGC-2589</t>
  </si>
  <si>
    <t>HBGC-1996</t>
  </si>
  <si>
    <t>HBGC-1997</t>
  </si>
  <si>
    <t>HBGC-2000</t>
  </si>
  <si>
    <t>HBGC-2339</t>
  </si>
  <si>
    <t>HBGC-2006</t>
  </si>
  <si>
    <t>HBGC-2005</t>
  </si>
  <si>
    <t>HBGC-2007</t>
  </si>
  <si>
    <t>HBGC-2004</t>
  </si>
  <si>
    <t>HBGC-2002</t>
  </si>
  <si>
    <t>HBGC-2592</t>
  </si>
  <si>
    <t>HBGC-2318</t>
  </si>
  <si>
    <t>HBGC-2320</t>
  </si>
  <si>
    <t>HBGC-2317</t>
  </si>
  <si>
    <t>HBGC-2323</t>
  </si>
  <si>
    <t>HBGC-2008</t>
  </si>
  <si>
    <t>HBGC-2009</t>
  </si>
  <si>
    <t>HBGC-2328</t>
  </si>
  <si>
    <t>HBGC-2035</t>
  </si>
  <si>
    <t>HBGC-2037</t>
  </si>
  <si>
    <t>HBGC-2593</t>
  </si>
  <si>
    <t>HBGC-2595</t>
  </si>
  <si>
    <t>HBGC-2591</t>
  </si>
  <si>
    <t>HBGC-2594</t>
  </si>
  <si>
    <t>HBGC-2038</t>
  </si>
  <si>
    <t>HBGC-2039</t>
  </si>
  <si>
    <t>HBGC-2013</t>
  </si>
  <si>
    <t>HBGC-2011</t>
  </si>
  <si>
    <t>HBGC-2014</t>
  </si>
  <si>
    <t>HBGC-2015</t>
  </si>
  <si>
    <t>HBGC-2025</t>
  </si>
  <si>
    <t>HBGC-2020</t>
  </si>
  <si>
    <t>HBGC-2028</t>
  </si>
  <si>
    <t>HBGC-2022</t>
  </si>
  <si>
    <t>HBGC-2016</t>
  </si>
  <si>
    <t>HBGC-2018</t>
  </si>
  <si>
    <t>HBGC-2017</t>
  </si>
  <si>
    <t>HBGC-2019</t>
  </si>
  <si>
    <t>HBGC-2021</t>
  </si>
  <si>
    <t>HBGC-2023</t>
  </si>
  <si>
    <t>HBGC-2026</t>
  </si>
  <si>
    <t>HBGC-2027</t>
  </si>
  <si>
    <t>HBGC-2029</t>
  </si>
  <si>
    <t>HBGC-2748</t>
  </si>
  <si>
    <t>HBGC-2749</t>
  </si>
  <si>
    <t>HBGC-2750</t>
  </si>
  <si>
    <t>HBGC-2745</t>
  </si>
  <si>
    <t>HBGC-2744</t>
  </si>
  <si>
    <t>HBGC-2746</t>
  </si>
  <si>
    <t>HBGC-2030</t>
  </si>
  <si>
    <t>HBGC-2033</t>
  </si>
  <si>
    <t>HBGC-2034</t>
  </si>
  <si>
    <t>HBGC-2036</t>
  </si>
  <si>
    <t>HBGC-2041</t>
  </si>
  <si>
    <t>HBGC-2043</t>
  </si>
  <si>
    <t>HBGC-2042</t>
  </si>
  <si>
    <t>HBGC-2047</t>
  </si>
  <si>
    <t>HBGC-2048</t>
  </si>
  <si>
    <t>HBGC-2049</t>
  </si>
  <si>
    <t>HBGC-2051</t>
  </si>
  <si>
    <t>HBGC-2045</t>
  </si>
  <si>
    <t>HBGC-2050</t>
  </si>
  <si>
    <t>HBGC-2054</t>
  </si>
  <si>
    <t>HBGC-2053</t>
  </si>
  <si>
    <t>HBGC-2055</t>
  </si>
  <si>
    <t>HBGC-2056</t>
  </si>
  <si>
    <t>HBGC-2333</t>
  </si>
  <si>
    <t>HBGC-2372</t>
  </si>
  <si>
    <t>HBGC-2371</t>
  </si>
  <si>
    <t>HBGC-2330</t>
  </si>
  <si>
    <t>HBGC-2331</t>
  </si>
  <si>
    <t>HBGC-2370</t>
  </si>
  <si>
    <t>HBGC-2329</t>
  </si>
  <si>
    <t>HBGC-2058</t>
  </si>
  <si>
    <t>HBGC-2059</t>
  </si>
  <si>
    <t>HBGC-2063</t>
  </si>
  <si>
    <t>HBGC-2062</t>
  </si>
  <si>
    <t>HBGC-2064</t>
  </si>
  <si>
    <t>HBGC-2069</t>
  </si>
  <si>
    <t>HBGC-2072</t>
  </si>
  <si>
    <t>HBGC-2068</t>
  </si>
  <si>
    <t>HBGC-2065</t>
  </si>
  <si>
    <t>HBGC-2073</t>
  </si>
  <si>
    <t>HBGC-2074</t>
  </si>
  <si>
    <t>Igembe South</t>
  </si>
  <si>
    <t>HBGC-2342</t>
  </si>
  <si>
    <t>HBGC-2341</t>
  </si>
  <si>
    <t>HBGC-2344</t>
  </si>
  <si>
    <t>HBGC-2084</t>
  </si>
  <si>
    <t>HBGC-2081</t>
  </si>
  <si>
    <t>HBGC-2082</t>
  </si>
  <si>
    <t>HBGC-2085</t>
  </si>
  <si>
    <t>HBGC-2597</t>
  </si>
  <si>
    <t>HBGC-2598</t>
  </si>
  <si>
    <t>HBGC-2599</t>
  </si>
  <si>
    <t>HBGC-2600</t>
  </si>
  <si>
    <t>HBGC-2102</t>
  </si>
  <si>
    <t>HBGC-2109</t>
  </si>
  <si>
    <t>HBGC-2103</t>
  </si>
  <si>
    <t>HBGC-2112</t>
  </si>
  <si>
    <t>HBGC-2104</t>
  </si>
  <si>
    <t>HBGC-2105</t>
  </si>
  <si>
    <t>HBGC-2110</t>
  </si>
  <si>
    <t>HBGC-2111</t>
  </si>
  <si>
    <t>HBGC-2107</t>
  </si>
  <si>
    <t>HBGC-2751</t>
  </si>
  <si>
    <t>HBGC-2113</t>
  </si>
  <si>
    <t>HBGC-2752</t>
  </si>
  <si>
    <t>HBGC-2116</t>
  </si>
  <si>
    <t>HBGC-2114</t>
  </si>
  <si>
    <t>HBGC-2115</t>
  </si>
  <si>
    <t>HBGC-2118</t>
  </si>
  <si>
    <t>HBGC-2120</t>
  </si>
  <si>
    <t>HBGC-2753</t>
  </si>
  <si>
    <t>HBGC-2119</t>
  </si>
  <si>
    <t>HBGC-2121</t>
  </si>
  <si>
    <t>HBGC-2123</t>
  </si>
  <si>
    <t>HBGC-2754</t>
  </si>
  <si>
    <t>HBGC-2497</t>
  </si>
  <si>
    <t>HBGC-1538</t>
  </si>
  <si>
    <t>HBGC-1680</t>
  </si>
  <si>
    <t>HBGC-2500</t>
  </si>
  <si>
    <t>HBGC-2499</t>
  </si>
  <si>
    <t>HBGC-2502</t>
  </si>
  <si>
    <t>HBGC-1318</t>
  </si>
  <si>
    <t>HBGC-1659</t>
  </si>
  <si>
    <t>HBGC-2496</t>
  </si>
  <si>
    <t>HBGC-1540</t>
  </si>
  <si>
    <t>HBGC-1432</t>
  </si>
  <si>
    <t>HBGC-1370</t>
  </si>
  <si>
    <t>HBGC-2501</t>
  </si>
  <si>
    <t>HBGC-2538</t>
  </si>
  <si>
    <t>HBGC-1657</t>
  </si>
  <si>
    <t>HBGC-1713</t>
  </si>
  <si>
    <t>HBGC-1714</t>
  </si>
  <si>
    <t>HBGC-1344</t>
  </si>
  <si>
    <t>HBGC-1345</t>
  </si>
  <si>
    <t>HBGC-1343</t>
  </si>
  <si>
    <t>HBGC-2878</t>
  </si>
  <si>
    <t>HBGC-2884</t>
  </si>
  <si>
    <t>HBGC-1576</t>
  </si>
  <si>
    <t>HBGC-1435</t>
  </si>
  <si>
    <t>HBGC-2875</t>
  </si>
  <si>
    <t>HBGC-2876</t>
  </si>
  <si>
    <t>HBGC-2883</t>
  </si>
  <si>
    <t>HBGC-1717</t>
  </si>
  <si>
    <t>HBGC-1578</t>
  </si>
  <si>
    <t>HBGC-1667</t>
  </si>
  <si>
    <t>HBGC-1748</t>
  </si>
  <si>
    <t>HBGC-2350</t>
  </si>
  <si>
    <t>HBGC-2351</t>
  </si>
  <si>
    <t>HBGC-2352</t>
  </si>
  <si>
    <t>HBGC-2410</t>
  </si>
  <si>
    <t>HBGC-2411</t>
  </si>
  <si>
    <t>HBGC-2409</t>
  </si>
  <si>
    <t>HBGC-2354</t>
  </si>
  <si>
    <t>HBGC-2355</t>
  </si>
  <si>
    <t>HBGC-2601</t>
  </si>
  <si>
    <t>HBGC-2602</t>
  </si>
  <si>
    <t>HBGC-2375</t>
  </si>
  <si>
    <t>HBGC-2356</t>
  </si>
  <si>
    <t>HBGC-2373</t>
  </si>
  <si>
    <t>HBGC-2758</t>
  </si>
  <si>
    <t>HBGC-2757</t>
  </si>
  <si>
    <t>HBGC-2755</t>
  </si>
  <si>
    <t>Tigania East</t>
  </si>
  <si>
    <t>HBGC-2759</t>
  </si>
  <si>
    <t>HBGC-2377</t>
  </si>
  <si>
    <t>HBGC-2897</t>
  </si>
  <si>
    <t>HBGC-2898</t>
  </si>
  <si>
    <t>HBGC-2896</t>
  </si>
  <si>
    <t>HBGC-2380</t>
  </si>
  <si>
    <t>HBGC-2378</t>
  </si>
  <si>
    <t>HBGC-2382</t>
  </si>
  <si>
    <t>HBGC-2383</t>
  </si>
  <si>
    <t>HBGC-2385</t>
  </si>
  <si>
    <t>HBGC-2494</t>
  </si>
  <si>
    <t>HBGC-2495</t>
  </si>
  <si>
    <t>HBGC-2428</t>
  </si>
  <si>
    <t>HBGC-2429</t>
  </si>
  <si>
    <t>HBGC-2432</t>
  </si>
  <si>
    <t>HBGC-2603</t>
  </si>
  <si>
    <t>HBGC-2712</t>
  </si>
  <si>
    <t>HBGC-2434</t>
  </si>
  <si>
    <t>HBGC-2436</t>
  </si>
  <si>
    <t>HBGC-2437</t>
  </si>
  <si>
    <t>HBGC-2713</t>
  </si>
  <si>
    <t>HBGC-2762</t>
  </si>
  <si>
    <t>HBGC-2760</t>
  </si>
  <si>
    <t>HBGC-1306</t>
  </si>
  <si>
    <t>HBGC-1338</t>
  </si>
  <si>
    <t>HBGC-2186</t>
  </si>
  <si>
    <t>HBGC-2187</t>
  </si>
  <si>
    <t>HBGC-2180</t>
  </si>
  <si>
    <t>HBGC-2185</t>
  </si>
  <si>
    <t>HBGC-2294</t>
  </si>
  <si>
    <t>HBGC-2441</t>
  </si>
  <si>
    <t>HBGC-1664</t>
  </si>
  <si>
    <t>HBGC-1663</t>
  </si>
  <si>
    <t>HBGC-1660</t>
  </si>
  <si>
    <t>HBGC-1371</t>
  </si>
  <si>
    <t>HBGC-1471</t>
  </si>
  <si>
    <t>HBGC-1472</t>
  </si>
  <si>
    <t>HBGC-1473</t>
  </si>
  <si>
    <t>HBGC-2443</t>
  </si>
  <si>
    <t>HBGC-1356</t>
  </si>
  <si>
    <t>HBGC-1346</t>
  </si>
  <si>
    <t>HBGC-1348</t>
  </si>
  <si>
    <t>HBGC-2137</t>
  </si>
  <si>
    <t>HBGC-1790</t>
  </si>
  <si>
    <t>HBGC-2622</t>
  </si>
  <si>
    <t>HBGC-2624</t>
  </si>
  <si>
    <t>HBGC-2549</t>
  </si>
  <si>
    <t>HBGC-2182</t>
  </si>
  <si>
    <t>HBGC-2179</t>
  </si>
  <si>
    <t>HBGC-2126</t>
  </si>
  <si>
    <t>HBGC-1706</t>
  </si>
  <si>
    <t>HBGC-1705</t>
  </si>
  <si>
    <t>HBGC-1702</t>
  </si>
  <si>
    <t>HBGC-1703</t>
  </si>
  <si>
    <t>HBGC-1709</t>
  </si>
  <si>
    <t>HBGC-1710</t>
  </si>
  <si>
    <t>HBGC-2134</t>
  </si>
  <si>
    <t>HBGC-2508</t>
  </si>
  <si>
    <t>HBGC-2136</t>
  </si>
  <si>
    <t>HBGC-1642</t>
  </si>
  <si>
    <t>HBGC-1513</t>
  </si>
  <si>
    <t>HBGC-3088</t>
  </si>
  <si>
    <t>HBGC-2291</t>
  </si>
  <si>
    <t>HBGC-2296</t>
  </si>
  <si>
    <t>HBGC-2297</t>
  </si>
  <si>
    <t>HBGC-1377</t>
  </si>
  <si>
    <t>HBGC-3089</t>
  </si>
  <si>
    <t>HBGC-2302</t>
  </si>
  <si>
    <t>HBGC-1481</t>
  </si>
  <si>
    <t>HBGC-1419</t>
  </si>
  <si>
    <t>HBGC-1351</t>
  </si>
  <si>
    <t>HBGC-1381</t>
  </si>
  <si>
    <t>HBGC-2511</t>
  </si>
  <si>
    <t>HBGC-2510</t>
  </si>
  <si>
    <t>HBGC-1722</t>
  </si>
  <si>
    <t>HBGC-1724</t>
  </si>
  <si>
    <t>HBGC-1721</t>
  </si>
  <si>
    <t>HBGC-1726</t>
  </si>
  <si>
    <t>HBGC-1728</t>
  </si>
  <si>
    <t>HBGC-1727</t>
  </si>
  <si>
    <t>HBGC-1725</t>
  </si>
  <si>
    <t>HBGC-2512</t>
  </si>
  <si>
    <t>HBGC-2509</t>
  </si>
  <si>
    <t>HBGC-2514</t>
  </si>
  <si>
    <t>HBGC-2513</t>
  </si>
  <si>
    <t>HBGC-2299</t>
  </si>
  <si>
    <t>HBGC-2298</t>
  </si>
  <si>
    <t>HBGC-1362</t>
  </si>
  <si>
    <t>HBGC-1359</t>
  </si>
  <si>
    <t>HBGC-1376</t>
  </si>
  <si>
    <t>HBGC-2550</t>
  </si>
  <si>
    <t>HBGC-1719</t>
  </si>
  <si>
    <t>HBGC-1386</t>
  </si>
  <si>
    <t>HBGC-1995</t>
  </si>
  <si>
    <t>HBGC-2763</t>
  </si>
  <si>
    <t>HBGC-2764</t>
  </si>
  <si>
    <t>HBGC-2892</t>
  </si>
  <si>
    <t>HBGC-2893</t>
  </si>
  <si>
    <t>HBGC-2891</t>
  </si>
  <si>
    <t>HBGC-2906</t>
  </si>
  <si>
    <t>HBGC-2894</t>
  </si>
  <si>
    <t>HBGC-2908</t>
  </si>
  <si>
    <t>HBGC-2915</t>
  </si>
  <si>
    <t>Tetu</t>
  </si>
  <si>
    <t>HBGC-2453</t>
  </si>
  <si>
    <t>HBGC-2451</t>
  </si>
  <si>
    <t>HBGC-2452</t>
  </si>
  <si>
    <t>HBGC-2455</t>
  </si>
  <si>
    <t>HBGC-1658</t>
  </si>
  <si>
    <t>HBGC-1715</t>
  </si>
  <si>
    <t>HBGC-1320</t>
  </si>
  <si>
    <t>HBGC-1319</t>
  </si>
  <si>
    <t>HBGC-1666</t>
  </si>
  <si>
    <t>HBGC-2882</t>
  </si>
  <si>
    <t>HBGC-2503</t>
  </si>
  <si>
    <t>HBGC-1437</t>
  </si>
  <si>
    <t>HBGC-1743</t>
  </si>
  <si>
    <t>HBGC-1747</t>
  </si>
  <si>
    <t>HBGC-1558</t>
  </si>
  <si>
    <t>HBGC-1581</t>
  </si>
  <si>
    <t>HBGC-1570</t>
  </si>
  <si>
    <t>HBGC-1979</t>
  </si>
  <si>
    <t>HBGC-2505</t>
  </si>
  <si>
    <t>HBGC-1197</t>
  </si>
  <si>
    <t>HBGC-1636</t>
  </si>
  <si>
    <t>HBGC-1324</t>
  </si>
  <si>
    <t>HBGC-1744</t>
  </si>
  <si>
    <t>HBGC-1745</t>
  </si>
  <si>
    <t>HBGC-2504</t>
  </si>
  <si>
    <t>HBGC-1586</t>
  </si>
  <si>
    <t>HBGC-1668</t>
  </si>
  <si>
    <t>HBGC-1980</t>
  </si>
  <si>
    <t>HBGC-2571</t>
  </si>
  <si>
    <t>HBGC-1571</t>
  </si>
  <si>
    <t>HBGC-1574</t>
  </si>
  <si>
    <t>HBGC-1203</t>
  </si>
  <si>
    <t>HBGC-2078</t>
  </si>
  <si>
    <t>HBGC-2079</t>
  </si>
  <si>
    <t>HBGC-2076</t>
  </si>
  <si>
    <t>HBGC-2075</t>
  </si>
  <si>
    <t>HBGC-1288</t>
  </si>
  <si>
    <t>HBGC-2077</t>
  </si>
  <si>
    <t>HBGC-2440</t>
  </si>
  <si>
    <t>HBGC-2366</t>
  </si>
  <si>
    <t>HBGC-1861</t>
  </si>
  <si>
    <t>HBGC-1195</t>
  </si>
  <si>
    <t>HBGC-2870</t>
  </si>
  <si>
    <t>HBGC-1557</t>
  </si>
  <si>
    <t>HBGC-1454</t>
  </si>
  <si>
    <t>HBGC-1459</t>
  </si>
  <si>
    <t>HBGC-1551</t>
  </si>
  <si>
    <t>HBGC-1449</t>
  </si>
  <si>
    <t>HBGC-2368</t>
  </si>
  <si>
    <t>HBGC-1455</t>
  </si>
  <si>
    <t>HBGC-2463</t>
  </si>
  <si>
    <t>HBGC-2462</t>
  </si>
  <si>
    <t>HBGC-2460</t>
  </si>
  <si>
    <t>HBGC-2459</t>
  </si>
  <si>
    <t>HBGC-2465</t>
  </si>
  <si>
    <t>HBGC-2464</t>
  </si>
  <si>
    <t>HBGC-2466</t>
  </si>
  <si>
    <t>HBGC-2916</t>
  </si>
  <si>
    <t>HBGC-2467</t>
  </si>
  <si>
    <t>HBGC-2925</t>
  </si>
  <si>
    <t>HBGC-2481</t>
  </si>
  <si>
    <t>HBGC-2479</t>
  </si>
  <si>
    <t>HBGC-2469</t>
  </si>
  <si>
    <t>HBGC-2475</t>
  </si>
  <si>
    <t>HBGC-2472</t>
  </si>
  <si>
    <t>HBGC-2471</t>
  </si>
  <si>
    <t>HBGC-2470</t>
  </si>
  <si>
    <t>HBGC-2476</t>
  </si>
  <si>
    <t>HBGC-2480</t>
  </si>
  <si>
    <t>HBGC-2474</t>
  </si>
  <si>
    <t>HBGC-2477</t>
  </si>
  <si>
    <t>HBGC-2605</t>
  </si>
  <si>
    <t>HBGC-2487</t>
  </si>
  <si>
    <t>HBGC-2604</t>
  </si>
  <si>
    <t>HBGC-2482</t>
  </si>
  <si>
    <t>HBGC-2485</t>
  </si>
  <si>
    <t>HBGC-2486</t>
  </si>
  <si>
    <t>HBGC-2607</t>
  </si>
  <si>
    <t>HBGC-2488</t>
  </si>
  <si>
    <t>HBGC-1990</t>
  </si>
  <si>
    <t>HBGC-1984</t>
  </si>
  <si>
    <t>HBGC-1991</t>
  </si>
  <si>
    <t>HBGC-1993</t>
  </si>
  <si>
    <t>HBGC-2665</t>
  </si>
  <si>
    <t>HBGC-2662</t>
  </si>
  <si>
    <t>HBGC-1499</t>
  </si>
  <si>
    <t>HBGC-2442</t>
  </si>
  <si>
    <t>HBGC-1502</t>
  </si>
  <si>
    <t>HBGC-2666</t>
  </si>
  <si>
    <t>HBGC-1780</t>
  </si>
  <si>
    <t>HBGC-1777</t>
  </si>
  <si>
    <t>HBGC-2139</t>
  </si>
  <si>
    <t>HBGC-1504</t>
  </si>
  <si>
    <t>HBGC-1503</t>
  </si>
  <si>
    <t>HBGC-1501</t>
  </si>
  <si>
    <t>HBGC-2580</t>
  </si>
  <si>
    <t>HBGC-1507</t>
  </si>
  <si>
    <t>HBGC-1516</t>
  </si>
  <si>
    <t>HBGC-1399</t>
  </si>
  <si>
    <t>HBGC-1520</t>
  </si>
  <si>
    <t>HBGC-1401</t>
  </si>
  <si>
    <t>HBGC-1405</t>
  </si>
  <si>
    <t>HBGC-1407</t>
  </si>
  <si>
    <t>HBGC-1408</t>
  </si>
  <si>
    <t>HBGC-1410</t>
  </si>
  <si>
    <t>HBGC-1600</t>
  </si>
  <si>
    <t>HBGC-1598</t>
  </si>
  <si>
    <t>HBGC-1417</t>
  </si>
  <si>
    <t>HBGC-1416</t>
  </si>
  <si>
    <t>HBGC-2304</t>
  </si>
  <si>
    <t>HBGC-2305</t>
  </si>
  <si>
    <t>HBGC-2606</t>
  </si>
  <si>
    <t>HBGC-2489</t>
  </si>
  <si>
    <t>HBGC-2490</t>
  </si>
  <si>
    <t>HBGC-2491</t>
  </si>
  <si>
    <t>HBGC-2492</t>
  </si>
  <si>
    <t>HBGC-2493</t>
  </si>
  <si>
    <t>HBGC-1568</t>
  </si>
  <si>
    <t>HBGC-1326</t>
  </si>
  <si>
    <t>HBGC-1325</t>
  </si>
  <si>
    <t>HBGC-1323</t>
  </si>
  <si>
    <t>HBGC-1632</t>
  </si>
  <si>
    <t>HBGC-2572</t>
  </si>
  <si>
    <t>HBGC-1575</t>
  </si>
  <si>
    <t>HBGC-1198</t>
  </si>
  <si>
    <t>HBGC-2860</t>
  </si>
  <si>
    <t>HBGC-1190</t>
  </si>
  <si>
    <t>HBGC-1193</t>
  </si>
  <si>
    <t>HBGC-1232</t>
  </si>
  <si>
    <t>HBGC-1555</t>
  </si>
  <si>
    <t>HBGC-1451</t>
  </si>
  <si>
    <t>HBGC-1556</t>
  </si>
  <si>
    <t>HBGC-2863</t>
  </si>
  <si>
    <t>HBGC-2862</t>
  </si>
  <si>
    <t>HBGC-2861</t>
  </si>
  <si>
    <t>HBGC-1559</t>
  </si>
  <si>
    <t>HBGC-1458</t>
  </si>
  <si>
    <t>HBGC-1560</t>
  </si>
  <si>
    <t>HBGC-2871</t>
  </si>
  <si>
    <t>HBGC-2630</t>
  </si>
  <si>
    <t>HBGC-2886</t>
  </si>
  <si>
    <t>HBGC-2888</t>
  </si>
  <si>
    <t>HBGC-2629</t>
  </si>
  <si>
    <t>HBGC-2618</t>
  </si>
  <si>
    <t>HBGC-1994</t>
  </si>
  <si>
    <t>HBGC-1986</t>
  </si>
  <si>
    <t>HBGC-1494</t>
  </si>
  <si>
    <t>HBGC-1500</t>
  </si>
  <si>
    <t>HBGC-2664</t>
  </si>
  <si>
    <t>HBGC-2667</t>
  </si>
  <si>
    <t>HBGC-1498</t>
  </si>
  <si>
    <t>HBGC-1491</t>
  </si>
  <si>
    <t>HBGC-1496</t>
  </si>
  <si>
    <t>HBGC-1493</t>
  </si>
  <si>
    <t>HBGC-1784</t>
  </si>
  <si>
    <t>HBGC-1510</t>
  </si>
  <si>
    <t>HBGC-1497</t>
  </si>
  <si>
    <t>HBGC-1690</t>
  </si>
  <si>
    <t>HBGC-1506</t>
  </si>
  <si>
    <t>HBGC-1505</t>
  </si>
  <si>
    <t>HBGC-1398</t>
  </si>
  <si>
    <t>HBGC-1517</t>
  </si>
  <si>
    <t>HBGC-1420</t>
  </si>
  <si>
    <t>HBGC-1181</t>
  </si>
  <si>
    <t>HBGC-1187</t>
  </si>
  <si>
    <t>HBGC-2648</t>
  </si>
  <si>
    <t>HBGC-1450</t>
  </si>
  <si>
    <t>HBGC-2367</t>
  </si>
  <si>
    <t>HBGC-2363</t>
  </si>
  <si>
    <t>HBGC-1554</t>
  </si>
  <si>
    <t>HBGC-1457</t>
  </si>
  <si>
    <t>HBGC-1552</t>
  </si>
  <si>
    <t>HBGC-2369</t>
  </si>
  <si>
    <t>HBGC-1562</t>
  </si>
  <si>
    <t>HBGC-1563</t>
  </si>
  <si>
    <t>HBGC-1327</t>
  </si>
  <si>
    <t>HBGC-2867</t>
  </si>
  <si>
    <t>HBGC-2868</t>
  </si>
  <si>
    <t>HBGC-2885</t>
  </si>
  <si>
    <t>HBGC-1235</t>
  </si>
  <si>
    <t>HBGC-2652</t>
  </si>
  <si>
    <t>HBGC-2651</t>
  </si>
  <si>
    <t>HBGC-2649</t>
  </si>
  <si>
    <t>HBGC-2650</t>
  </si>
  <si>
    <t>HBGC-1543</t>
  </si>
  <si>
    <t>HBGC-2653</t>
  </si>
  <si>
    <t>HBGC-1587</t>
  </si>
  <si>
    <t>HBGC-1583</t>
  </si>
  <si>
    <t>HBGC-2654</t>
  </si>
  <si>
    <t>HBGC-2655</t>
  </si>
  <si>
    <t>HBGC-2656</t>
  </si>
  <si>
    <t>HBGC-2658</t>
  </si>
  <si>
    <t>HBGC-2659</t>
  </si>
  <si>
    <t>HBGC-2343</t>
  </si>
  <si>
    <t>HBGC-2596</t>
  </si>
  <si>
    <t>HBGC-1545</t>
  </si>
  <si>
    <t>HBGC-1580</t>
  </si>
  <si>
    <t>HBGC-1579</t>
  </si>
  <si>
    <t>HBGC-1548</t>
  </si>
  <si>
    <t>HBGC-1549</t>
  </si>
  <si>
    <t>HBGC-1564</t>
  </si>
  <si>
    <t>HBGC-1550</t>
  </si>
  <si>
    <t>HBGC-1565</t>
  </si>
  <si>
    <t>HBGC-1292</t>
  </si>
  <si>
    <t>HBGC-1293</t>
  </si>
  <si>
    <t>HBGC-1296</t>
  </si>
  <si>
    <t>HBGC-1291</t>
  </si>
  <si>
    <t>HBGC-2964</t>
  </si>
  <si>
    <t>HBGC-2780</t>
  </si>
  <si>
    <t>HBGC-2782</t>
  </si>
  <si>
    <t>HBGC-1205</t>
  </si>
  <si>
    <t>HBGC-1210</t>
  </si>
  <si>
    <t>HBGC-1685</t>
  </si>
  <si>
    <t>HBGC-2611</t>
  </si>
  <si>
    <t>HBGC-1614</t>
  </si>
  <si>
    <t>HBGC-2831</t>
  </si>
  <si>
    <t>HBGC-2829</t>
  </si>
  <si>
    <t>HBGC-1211</t>
  </si>
  <si>
    <t>HBGC-2795</t>
  </si>
  <si>
    <t>HBGC-2796</t>
  </si>
  <si>
    <t>HBGC-2790</t>
  </si>
  <si>
    <t>HBGC-2794</t>
  </si>
  <si>
    <t>HBGC-2789</t>
  </si>
  <si>
    <t>HBGC-2793</t>
  </si>
  <si>
    <t>HBGC-1623</t>
  </si>
  <si>
    <t>HBGC-1622</t>
  </si>
  <si>
    <t>HBGC-2566</t>
  </si>
  <si>
    <t>HBGC-1620</t>
  </si>
  <si>
    <t>HBGC-1621</t>
  </si>
  <si>
    <t>HBGC-1615</t>
  </si>
  <si>
    <t>HBGC-2250</t>
  </si>
  <si>
    <t>HBGC-2610</t>
  </si>
  <si>
    <t>HBGC-1686</t>
  </si>
  <si>
    <t>HBGC-1687</t>
  </si>
  <si>
    <t>HBGC-2245</t>
  </si>
  <si>
    <t>HBGC-1438</t>
  </si>
  <si>
    <t>HBGC-1612</t>
  </si>
  <si>
    <t>HBGC-1618</t>
  </si>
  <si>
    <t>HBGC-1611</t>
  </si>
  <si>
    <t>HBGC-1442</t>
  </si>
  <si>
    <t>HBGC-2249</t>
  </si>
  <si>
    <t>HBGC-2833</t>
  </si>
  <si>
    <t>HBGC-1440</t>
  </si>
  <si>
    <t>HBGC-2416</t>
  </si>
  <si>
    <t>HBGC-1443</t>
  </si>
  <si>
    <t>HBGC-2837</t>
  </si>
  <si>
    <t>HBGC-2828</t>
  </si>
  <si>
    <t>HBGC-2253</t>
  </si>
  <si>
    <t>HBGC-2537</t>
  </si>
  <si>
    <t>HBGC-1528</t>
  </si>
  <si>
    <t>HBGC-1340</t>
  </si>
  <si>
    <t>HBGC-1212</t>
  </si>
  <si>
    <t>HBGC-2608</t>
  </si>
  <si>
    <t>HBGC-2564</t>
  </si>
  <si>
    <t>HBGC-2560</t>
  </si>
  <si>
    <t>HBGC-2561</t>
  </si>
  <si>
    <t>HBGC-1903</t>
  </si>
  <si>
    <t>HBGC-1625</t>
  </si>
  <si>
    <t>HBGC-1628</t>
  </si>
  <si>
    <t>HBGC-1630</t>
  </si>
  <si>
    <t>HBGC-2080</t>
  </si>
  <si>
    <t>HBGC-2691</t>
  </si>
  <si>
    <t>HBGC-2687</t>
  </si>
  <si>
    <t>HBGC-2689</t>
  </si>
  <si>
    <t>HBGC-2692</t>
  </si>
  <si>
    <t>HBGC-2688</t>
  </si>
  <si>
    <t>HBGC-2769</t>
  </si>
  <si>
    <t>HBGC-2765</t>
  </si>
  <si>
    <t>HBGC-2775</t>
  </si>
  <si>
    <t>HBGC-2776</t>
  </si>
  <si>
    <t>HBGC-2766</t>
  </si>
  <si>
    <t>HBGC-2771</t>
  </si>
  <si>
    <t>HBGC-2767</t>
  </si>
  <si>
    <t>HBGC-2774</t>
  </si>
  <si>
    <t>HBGC-2768</t>
  </si>
  <si>
    <t>HBGC-2770</t>
  </si>
  <si>
    <t>HBGC-2773</t>
  </si>
  <si>
    <t>HBGC-1209</t>
  </si>
  <si>
    <t>HBGC-1219</t>
  </si>
  <si>
    <t>HBGC-1206</t>
  </si>
  <si>
    <t>HBGC-2251</t>
  </si>
  <si>
    <t>HBGC-1439</t>
  </si>
  <si>
    <t>HBGC-1619</t>
  </si>
  <si>
    <t>HBGC-2834</t>
  </si>
  <si>
    <t>HBGC-2836</t>
  </si>
  <si>
    <t>HBGC-2415</t>
  </si>
  <si>
    <t>HBGC-2783</t>
  </si>
  <si>
    <t>HBGC-2785</t>
  </si>
  <si>
    <t>HBGC-2786</t>
  </si>
  <si>
    <t>HBGC-2788</t>
  </si>
  <si>
    <t>HBGC-2787</t>
  </si>
  <si>
    <t>HBGC-1522</t>
  </si>
  <si>
    <t>HBGC-1521</t>
  </si>
  <si>
    <t>HBGC-1524</t>
  </si>
  <si>
    <t>HBGC-2255</t>
  </si>
  <si>
    <t>HBGC-2609</t>
  </si>
  <si>
    <t>HBGC-2797</t>
  </si>
  <si>
    <t>HBGC-1214</t>
  </si>
  <si>
    <t>HBGC-2563</t>
  </si>
  <si>
    <t>HBGC-2565</t>
  </si>
  <si>
    <t>HBGC-1839</t>
  </si>
  <si>
    <t>HBGC-3003</t>
  </si>
  <si>
    <t>HBGC-3002</t>
  </si>
  <si>
    <t>HBGC-1422</t>
  </si>
  <si>
    <t>HBGC-1445</t>
  </si>
  <si>
    <t>HBGC-2798</t>
  </si>
  <si>
    <t>HBGC-2805</t>
  </si>
  <si>
    <t>HBGC-2814</t>
  </si>
  <si>
    <t>HBGC-2815</t>
  </si>
  <si>
    <t>HBGC-2816</t>
  </si>
  <si>
    <t>HBGC-1334</t>
  </si>
  <si>
    <t>HBGC-1335</t>
  </si>
  <si>
    <t>HBGC-1905</t>
  </si>
  <si>
    <t>HBGC-2360</t>
  </si>
  <si>
    <t>HBGC-1427</t>
  </si>
  <si>
    <t>HBGC-1536</t>
  </si>
  <si>
    <t>HBGC-1650</t>
  </si>
  <si>
    <t>HBGC-1317</t>
  </si>
  <si>
    <t>HBGC-2567</t>
  </si>
  <si>
    <t>HBGC-1530</t>
  </si>
  <si>
    <t>HBGC-1531</t>
  </si>
  <si>
    <t>HBGC-1333</t>
  </si>
  <si>
    <t>HBGC-1424</t>
  </si>
  <si>
    <t>HBGC-2263</t>
  </si>
  <si>
    <t>HBGC-2256</t>
  </si>
  <si>
    <t>HBGC-1216</t>
  </si>
  <si>
    <t>HBGC-1215</t>
  </si>
  <si>
    <t>HBGC-1217</t>
  </si>
  <si>
    <t>HBGC-1336</t>
  </si>
  <si>
    <t>HBGC-1106</t>
  </si>
  <si>
    <t>HBGC-1108</t>
  </si>
  <si>
    <t>HBGC-1110</t>
  </si>
  <si>
    <t>HBGC-1113</t>
  </si>
  <si>
    <t>HBGC-1114</t>
  </si>
  <si>
    <t>HBGC-1115</t>
  </si>
  <si>
    <t>HBGC-1116</t>
  </si>
  <si>
    <t>HBGC-1122</t>
  </si>
  <si>
    <t>HBGC-1124</t>
  </si>
  <si>
    <t>HBGC-1125</t>
  </si>
  <si>
    <t>HBGC-1128</t>
  </si>
  <si>
    <t>HBGC-1129</t>
  </si>
  <si>
    <t>HBGC-1131</t>
  </si>
  <si>
    <t>HBGC-1132</t>
  </si>
  <si>
    <t>HBGC-1133</t>
  </si>
  <si>
    <t>HBGC-1134</t>
  </si>
  <si>
    <t>HBGC-1137</t>
  </si>
  <si>
    <t>HBGC-1138</t>
  </si>
  <si>
    <t>HBGC-1140</t>
  </si>
  <si>
    <t>HBGC-1141</t>
  </si>
  <si>
    <t>HBGC-1142</t>
  </si>
  <si>
    <t>HBGC-1143</t>
  </si>
  <si>
    <t>HBGC-1144</t>
  </si>
  <si>
    <t>HBGC-1151</t>
  </si>
  <si>
    <t>HBGC-1152</t>
  </si>
  <si>
    <t>HBGC-1153</t>
  </si>
  <si>
    <t>HBGC-1154</t>
  </si>
  <si>
    <t>HBGC-1155</t>
  </si>
  <si>
    <t>HBGC-1158</t>
  </si>
  <si>
    <t>HBGC-1159</t>
  </si>
  <si>
    <t>HBGC-1161</t>
  </si>
  <si>
    <t>HBGC-1162</t>
  </si>
  <si>
    <t>HBGC-1163</t>
  </si>
  <si>
    <t>HBGC-1168</t>
  </si>
  <si>
    <t>HBGC-1220</t>
  </si>
  <si>
    <t>HBGC-1204</t>
  </si>
  <si>
    <t>HBGC-2406</t>
  </si>
  <si>
    <t>HBGC-2407</t>
  </si>
  <si>
    <t>HBGC-1629</t>
  </si>
  <si>
    <t>HBGC-2800</t>
  </si>
  <si>
    <t>HBGC-1446</t>
  </si>
  <si>
    <t>HBGC-2801</t>
  </si>
  <si>
    <t>HBGC-2806</t>
  </si>
  <si>
    <t>HBGC-2803</t>
  </si>
  <si>
    <t>HBGC-2802</t>
  </si>
  <si>
    <t>HBGC-2808</t>
  </si>
  <si>
    <t>HBGC-2807</t>
  </si>
  <si>
    <t>HBGC-2817</t>
  </si>
  <si>
    <t>HBGC-2811</t>
  </si>
  <si>
    <t>HBGC-2813</t>
  </si>
  <si>
    <t>HBGC-1448</t>
  </si>
  <si>
    <t>HBGC-1904</t>
  </si>
  <si>
    <t>HBGC-2359</t>
  </si>
  <si>
    <t>HBGC-1529</t>
  </si>
  <si>
    <t>HBGC-1532</t>
  </si>
  <si>
    <t>HBGC-1533</t>
  </si>
  <si>
    <t>HBGC-1649</t>
  </si>
  <si>
    <t>HBGC-2262</t>
  </si>
  <si>
    <t>HBGC-2259</t>
  </si>
  <si>
    <t>HBGC-1652</t>
  </si>
  <si>
    <t>HBGC-2569</t>
  </si>
  <si>
    <t>HBGC-2419</t>
  </si>
  <si>
    <t>HBGC-1734</t>
  </si>
  <si>
    <t>HBGC-2645</t>
  </si>
  <si>
    <t>HBGC-2647</t>
  </si>
  <si>
    <t>HBGC-2822</t>
  </si>
  <si>
    <t>HBGC-2820</t>
  </si>
  <si>
    <t>HBGC-2821</t>
  </si>
  <si>
    <t>HBGC-2824</t>
  </si>
  <si>
    <t>HBGC-2167</t>
  </si>
  <si>
    <t>HBGC-2266</t>
  </si>
  <si>
    <t>HBGC-2420</t>
  </si>
  <si>
    <t>HBGC-2424</t>
  </si>
  <si>
    <t>HBGC-2425</t>
  </si>
  <si>
    <t>HBGC-1177</t>
  </si>
  <si>
    <t>HBGC-2847</t>
  </si>
  <si>
    <t>HBGC-2841</t>
  </si>
  <si>
    <t>HBGC-2851</t>
  </si>
  <si>
    <t>HBGC-2840</t>
  </si>
  <si>
    <t>HBGC-2844</t>
  </si>
  <si>
    <t>HBGC-2852</t>
  </si>
  <si>
    <t>HBGC-2853</t>
  </si>
  <si>
    <t>HBGC-2856</t>
  </si>
  <si>
    <t>HBGC-1176</t>
  </si>
  <si>
    <t>HBGC-1227</t>
  </si>
  <si>
    <t>HBGC-1679</t>
  </si>
  <si>
    <t>HBGC-1430</t>
  </si>
  <si>
    <t>HBGC-2279</t>
  </si>
  <si>
    <t>HBGC-1290</t>
  </si>
  <si>
    <t>HBGC-1589</t>
  </si>
  <si>
    <t>HBGC-1588</t>
  </si>
  <si>
    <t>HBGC-2708</t>
  </si>
  <si>
    <t>HBGC-2194</t>
  </si>
  <si>
    <t>HBGC-2197</t>
  </si>
  <si>
    <t>HBGC-2207</t>
  </si>
  <si>
    <t>HBGC-2209</t>
  </si>
  <si>
    <t>HBGC-2205</t>
  </si>
  <si>
    <t>HBGC-2198</t>
  </si>
  <si>
    <t>HBGC-2201</t>
  </si>
  <si>
    <t>HBGC-2214</t>
  </si>
  <si>
    <t>HBGC-2211</t>
  </si>
  <si>
    <t>HBGC-1239</t>
  </si>
  <si>
    <t>HBGC-1671</t>
  </si>
  <si>
    <t>HBGC-2540</t>
  </si>
  <si>
    <t>HBGC-2541</t>
  </si>
  <si>
    <t>HBGC-2542</t>
  </si>
  <si>
    <t>HBGC-2698</t>
  </si>
  <si>
    <t>HBGC-2694</t>
  </si>
  <si>
    <t>HBGC-2699</t>
  </si>
  <si>
    <t>HBGC-2697</t>
  </si>
  <si>
    <t>HBGC-2701</t>
  </si>
  <si>
    <t>HBGC-2696</t>
  </si>
  <si>
    <t>HBGC-2702</t>
  </si>
  <si>
    <t>HBGC-2704</t>
  </si>
  <si>
    <t>HBGC-2706</t>
  </si>
  <si>
    <t>HBGC-2710</t>
  </si>
  <si>
    <t>HBGC-2709</t>
  </si>
  <si>
    <t>HBGC-2620</t>
  </si>
  <si>
    <t>HBGC-2621</t>
  </si>
  <si>
    <t>HBGC-2619</t>
  </si>
  <si>
    <t>HBGC-1845</t>
  </si>
  <si>
    <t>HBGC-1737</t>
  </si>
  <si>
    <t>HBGC-1864</t>
  </si>
  <si>
    <t>HBGC-1742</t>
  </si>
  <si>
    <t>HBGC-1865</t>
  </si>
  <si>
    <t>HBGC-1805</t>
  </si>
  <si>
    <t>HBGC-1776</t>
  </si>
  <si>
    <t>HBGC-1807</t>
  </si>
  <si>
    <t>HBGC-1808</t>
  </si>
  <si>
    <t>HBGC-2517</t>
  </si>
  <si>
    <t>HBGC-2516</t>
  </si>
  <si>
    <t>HBGC-1752</t>
  </si>
  <si>
    <t>HBGC-1755</t>
  </si>
  <si>
    <t>HBGC-1754</t>
  </si>
  <si>
    <t>HBGC-1753</t>
  </si>
  <si>
    <t>HBGC-1756</t>
  </si>
  <si>
    <t>HBGC-2338</t>
  </si>
  <si>
    <t>HBGC-1779</t>
  </si>
  <si>
    <t>HBGC-1774</t>
  </si>
  <si>
    <t>HBGC-1866</t>
  </si>
  <si>
    <t>HBGC-1758</t>
  </si>
  <si>
    <t>HBGC-1761</t>
  </si>
  <si>
    <t>HBGC-1762</t>
  </si>
  <si>
    <t>HBGC-1763</t>
  </si>
  <si>
    <t>HBGC-2552</t>
  </si>
  <si>
    <t>HBGC-1767</t>
  </si>
  <si>
    <t>HBGC-1768</t>
  </si>
  <si>
    <t>HBGC-1770</t>
  </si>
  <si>
    <t>HBGC-2553</t>
  </si>
  <si>
    <t>HBGC-2554</t>
  </si>
  <si>
    <t>HBGC-1846</t>
  </si>
  <si>
    <t>HBGC-2518</t>
  </si>
  <si>
    <t>HBGC-1786</t>
  </si>
  <si>
    <t>HBGC-1789</t>
  </si>
  <si>
    <t>HBGC-1788</t>
  </si>
  <si>
    <t>HBGC-2418</t>
  </si>
  <si>
    <t>HBGC-2568</t>
  </si>
  <si>
    <t>HBGC-2818</t>
  </si>
  <si>
    <t>HBGC-1736</t>
  </si>
  <si>
    <t>HBGC-2825</t>
  </si>
  <si>
    <t>HBGC-2268</t>
  </si>
  <si>
    <t>HBGC-2823</t>
  </si>
  <si>
    <t>HBGC-2169</t>
  </si>
  <si>
    <t>HBGC-2826</t>
  </si>
  <si>
    <t>HBGC-2271</t>
  </si>
  <si>
    <t>HBGC-2272</t>
  </si>
  <si>
    <t>HBGC-2827</t>
  </si>
  <si>
    <t>HBGC-1683</t>
  </si>
  <si>
    <t>HBGC-2274</t>
  </si>
  <si>
    <t>HBGC-1174</t>
  </si>
  <si>
    <t>HBGC-2390</t>
  </si>
  <si>
    <t>HBGC-2387</t>
  </si>
  <si>
    <t>HBGC-2392</t>
  </si>
  <si>
    <t>HBGC-2439</t>
  </si>
  <si>
    <t>HBGC-2426</t>
  </si>
  <si>
    <t>HBGC-2276</t>
  </si>
  <si>
    <t>HBGC-2275</t>
  </si>
  <si>
    <t>HBGC-2842</t>
  </si>
  <si>
    <t>HBGC-2846</t>
  </si>
  <si>
    <t>HBGC-2839</t>
  </si>
  <si>
    <t>HBGC-2845</t>
  </si>
  <si>
    <t>HBGC-2850</t>
  </si>
  <si>
    <t>HBGC-2848</t>
  </si>
  <si>
    <t>HBGC-2843</t>
  </si>
  <si>
    <t>HBGC-2849</t>
  </si>
  <si>
    <t>HBGC-2854</t>
  </si>
  <si>
    <t>HBGC-2855</t>
  </si>
  <si>
    <t>HBGC-2859</t>
  </si>
  <si>
    <t>HBGC-2858</t>
  </si>
  <si>
    <t>HBGC-2389</t>
  </si>
  <si>
    <t>HBGC-2857</t>
  </si>
  <si>
    <t>HBGC-2277</t>
  </si>
  <si>
    <t>HBGC-2278</t>
  </si>
  <si>
    <t>HBGC-2615</t>
  </si>
  <si>
    <t>HBGC-2613</t>
  </si>
  <si>
    <t>HBGC-2393</t>
  </si>
  <si>
    <t>HBGC-2498</t>
  </si>
  <si>
    <t>HBGC-1314</t>
  </si>
  <si>
    <t>HBGC-1313</t>
  </si>
  <si>
    <t>HBGC-1309</t>
  </si>
  <si>
    <t>HBGC-1312</t>
  </si>
  <si>
    <t>HBGC-1311</t>
  </si>
  <si>
    <t>HBGC-1310</t>
  </si>
  <si>
    <t>HBGC-2215</t>
  </si>
  <si>
    <t>HBGC-2203</t>
  </si>
  <si>
    <t>HBGC-2199</t>
  </si>
  <si>
    <t>HBGC-2210</t>
  </si>
  <si>
    <t>HBGC-2281</t>
  </si>
  <si>
    <t>HBGC-1238</t>
  </si>
  <si>
    <t>HBGC-2212</t>
  </si>
  <si>
    <t>HBGC-2213</t>
  </si>
  <si>
    <t>HBGC-2335</t>
  </si>
  <si>
    <t>HBGC-2216</t>
  </si>
  <si>
    <t>HBGC-2217</t>
  </si>
  <si>
    <t>HBGC-1230</t>
  </si>
  <si>
    <t>HBGC-1229</t>
  </si>
  <si>
    <t>HBGC-1231</t>
  </si>
  <si>
    <t>HBGC-1240</t>
  </si>
  <si>
    <t>HBGC-2173</t>
  </si>
  <si>
    <t>HBGC-1242</t>
  </si>
  <si>
    <t>HBGC-2218</t>
  </si>
  <si>
    <t>HBGC-1858</t>
  </si>
  <si>
    <t>HBGC-1860</t>
  </si>
  <si>
    <t>HBGC-2175</t>
  </si>
  <si>
    <t>HBGC-1669</t>
  </si>
  <si>
    <t>HBGC-2507</t>
  </si>
  <si>
    <t>HBGC-1244</t>
  </si>
  <si>
    <t>HBGC-1243</t>
  </si>
  <si>
    <t>HBGC-1245</t>
  </si>
  <si>
    <t>HBGC-1248</t>
  </si>
  <si>
    <t>HBGC-1247</t>
  </si>
  <si>
    <t>HBGC-2290</t>
  </si>
  <si>
    <t>HBGC-2289</t>
  </si>
  <si>
    <t>HBGC-1261</t>
  </si>
  <si>
    <t>HBGC-1267</t>
  </si>
  <si>
    <t>HBGC-1273</t>
  </si>
  <si>
    <t>HBGC-1463</t>
  </si>
  <si>
    <t>HBGC-1272</t>
  </si>
  <si>
    <t>HBGC-2286</t>
  </si>
  <si>
    <t>HBGC-1270</t>
  </si>
  <si>
    <t>HBGC-1469</t>
  </si>
  <si>
    <t>HBGC-2282</t>
  </si>
  <si>
    <t>HBGC-1673</t>
  </si>
  <si>
    <t>HBGC-2285</t>
  </si>
  <si>
    <t>HBGC-1289</t>
  </si>
  <si>
    <t>HBGC-2617</t>
  </si>
  <si>
    <t>HBGC-2546</t>
  </si>
  <si>
    <t>HBGC-1308</t>
  </si>
  <si>
    <t>HBGC-1678</t>
  </si>
  <si>
    <t>HBGC-1304</t>
  </si>
  <si>
    <t>HBGC-1305</t>
  </si>
  <si>
    <t>HBGC-1396</t>
  </si>
  <si>
    <t>HBGC-2719</t>
  </si>
  <si>
    <t>HBGC-2722</t>
  </si>
  <si>
    <t>HBGC-2724</t>
  </si>
  <si>
    <t>HBGC-2716</t>
  </si>
  <si>
    <t>HBGC-2725</t>
  </si>
  <si>
    <t>HBGC-2721</t>
  </si>
  <si>
    <t>HBGC-2717</t>
  </si>
  <si>
    <t>HBGC-2718</t>
  </si>
  <si>
    <t>HBGC-2715</t>
  </si>
  <si>
    <t>HBGC-2723</t>
  </si>
  <si>
    <t>HBGC-2714</t>
  </si>
  <si>
    <t>HBGC-2576</t>
  </si>
  <si>
    <t>HBGC-1225</t>
  </si>
  <si>
    <t>HBGC-2280</t>
  </si>
  <si>
    <t>HBGC-2361</t>
  </si>
  <si>
    <t>HBGC-2612</t>
  </si>
  <si>
    <t>HBGC-2391</t>
  </si>
  <si>
    <t>HBGC-1799</t>
  </si>
  <si>
    <t>HBGC-1801</t>
  </si>
  <si>
    <t>HBGC-1802</t>
  </si>
  <si>
    <t>HBGC-1800</t>
  </si>
  <si>
    <t>HBGC-2631</t>
  </si>
  <si>
    <t>HBGC-2632</t>
  </si>
  <si>
    <t>HBGC-2633</t>
  </si>
  <si>
    <t>HBGC-2637</t>
  </si>
  <si>
    <t>HBGC-2636</t>
  </si>
  <si>
    <t>HBGC-2635</t>
  </si>
  <si>
    <t>HBGC-2519</t>
  </si>
  <si>
    <t>HBGC-1811</t>
  </si>
  <si>
    <t>HBGC-2555</t>
  </si>
  <si>
    <t>HBGC-1848</t>
  </si>
  <si>
    <t>HBGC-1849</t>
  </si>
  <si>
    <t>HBGC-1847</t>
  </si>
  <si>
    <t>HBGC-2639</t>
  </si>
  <si>
    <t>HBGC-2640</t>
  </si>
  <si>
    <t>HBGC-1812</t>
  </si>
  <si>
    <t>HBGC-1813</t>
  </si>
  <si>
    <t>HBGC-1814</t>
  </si>
  <si>
    <t>HBGC-1817</t>
  </si>
  <si>
    <t>HBGC-1818</t>
  </si>
  <si>
    <t>HBGC-2641</t>
  </si>
  <si>
    <t>HBGC-2450</t>
  </si>
  <si>
    <t>HBGC-2449</t>
  </si>
  <si>
    <t>HBGC-2642</t>
  </si>
  <si>
    <t>HBGC-2643</t>
  </si>
  <si>
    <t>HBGC-2638</t>
  </si>
  <si>
    <t>HBGC-2644</t>
  </si>
  <si>
    <t>HBGC-2669</t>
  </si>
  <si>
    <t>HBGC-2668</t>
  </si>
  <si>
    <t>HBGC-2670</t>
  </si>
  <si>
    <t>HBGC-2671</t>
  </si>
  <si>
    <t>HBGC-2672</t>
  </si>
  <si>
    <t>HBGC-1820</t>
  </si>
  <si>
    <t>HBGC-2674</t>
  </si>
  <si>
    <t>HBGC-2675</t>
  </si>
  <si>
    <t>HBGC-1880</t>
  </si>
  <si>
    <t>HBGC-1827</t>
  </si>
  <si>
    <t>HBGC-1824</t>
  </si>
  <si>
    <t>HBGC-1823</t>
  </si>
  <si>
    <t>HBGC-1825</t>
  </si>
  <si>
    <t>HBGC-1831</t>
  </si>
  <si>
    <t>HBGC-2306</t>
  </si>
  <si>
    <t>HBGC-1832</t>
  </si>
  <si>
    <t>HBGC-1833</t>
  </si>
  <si>
    <t>HBGC-2729</t>
  </si>
  <si>
    <t>HBGC-2731</t>
  </si>
  <si>
    <t>HBGC-1835</t>
  </si>
  <si>
    <t>HBGC-1836</t>
  </si>
  <si>
    <t>HBGC-1837</t>
  </si>
  <si>
    <t>HBGC-1838</t>
  </si>
  <si>
    <t>HBGC-2732</t>
  </si>
  <si>
    <t>HBGC-2733</t>
  </si>
  <si>
    <t>HBGC-1883</t>
  </si>
  <si>
    <t>HBGC-1843</t>
  </si>
  <si>
    <t>HBGC-2193</t>
  </si>
  <si>
    <t>HBGC-2312</t>
  </si>
  <si>
    <t>HBGC-2308</t>
  </si>
  <si>
    <t>HBGC-2311</t>
  </si>
  <si>
    <t>HBGC-1840</t>
  </si>
  <si>
    <t>HBGC-1844</t>
  </si>
  <si>
    <t>HBGC-2192</t>
  </si>
  <si>
    <t>HBGC-1879</t>
  </si>
  <si>
    <t>HBGC-1358</t>
  </si>
  <si>
    <t>HBGC-1608</t>
  </si>
  <si>
    <t>HBGC-2046</t>
  </si>
  <si>
    <t>HBGC-2247</t>
  </si>
  <si>
    <t>HBGC-2781</t>
  </si>
  <si>
    <t>HBGC-2799</t>
  </si>
  <si>
    <t>HBGC-2181</t>
  </si>
  <si>
    <t>HBGC-1919</t>
  </si>
  <si>
    <t>HBGC-1932</t>
  </si>
  <si>
    <t>HBGC-2221</t>
  </si>
  <si>
    <t>HBGC-1572</t>
  </si>
  <si>
    <t>HBGC-1194</t>
  </si>
  <si>
    <t>HBGC-1639</t>
  </si>
  <si>
    <t>HBGC-2258</t>
  </si>
  <si>
    <t>HBGC-1355</t>
  </si>
  <si>
    <t>HBGC-1307</t>
  </si>
  <si>
    <t>HBGC-1224</t>
  </si>
  <si>
    <t>Gas Production Date</t>
  </si>
  <si>
    <t>Fuel Wood Consumption (kg/day)</t>
  </si>
  <si>
    <t>Project Emission (tCO2/hh/day)</t>
  </si>
  <si>
    <t>Leakage Emission (tCO2/hh/day)</t>
  </si>
  <si>
    <t>Emission Reduction (tCO2/hh/day)</t>
  </si>
  <si>
    <t>Total Number of biogas days</t>
  </si>
  <si>
    <t>Usage rate as per sample survey</t>
  </si>
  <si>
    <t>Usage rate</t>
  </si>
  <si>
    <t>Non operational</t>
  </si>
  <si>
    <t>Non Usage rate</t>
  </si>
  <si>
    <t>usage rate</t>
  </si>
  <si>
    <t>Thermal Application  (tCO2/hh/day)</t>
  </si>
  <si>
    <t>Manure Management  (tCO2/hh/day)</t>
  </si>
  <si>
    <t>Total  (tCO2/hh/day)</t>
  </si>
  <si>
    <t>https://www.ipcc-nggip.iges.or.jp/public/2019rf/pdf/4_Volume4/19R_V4_Ch10_Livestock.pdf</t>
  </si>
  <si>
    <t>https://www.ipcc-nggip.iges.or.jp/public/2019rf/pdf/2_Volume2/19R_V2_2_Ch02_Stationary_Combustion.pdf</t>
  </si>
  <si>
    <t>https://www.ipcc-nggip.iges.or.jp/public/2019rf/pdf/2_Volume2/19R_V2_1_Ch01_Introduction.pdf</t>
  </si>
  <si>
    <t>methodology default value and LPG calculated using IPCC default value</t>
  </si>
  <si>
    <t>tCO2e/day</t>
  </si>
  <si>
    <t>TAMLT (kg)</t>
  </si>
  <si>
    <t>ndy (year)</t>
  </si>
  <si>
    <t xml:space="preserve">VSrate,LT  KG VS </t>
  </si>
  <si>
    <t>Total Number of Biodigestors Installed</t>
  </si>
  <si>
    <t xml:space="preserve">LPG </t>
  </si>
  <si>
    <t>IPCC-VOL-1-CH-1</t>
  </si>
  <si>
    <t>IPCC-VOL-1-CH-2</t>
  </si>
  <si>
    <t>tCO2e/yr</t>
  </si>
  <si>
    <t>2019 Refinement to the 2006 IPCC Guidelines for National Greenhouse Gas Inventories 1 (Table 10.16A)</t>
  </si>
  <si>
    <t>MCFBL,liquid/slurry/Pit-storage</t>
  </si>
  <si>
    <t>2019 Refinement to the 2006 IPCC Guidelines for National Greenhouse Gas Inventories 1 (Table 10.17)</t>
  </si>
  <si>
    <t>Annual average temprature of Kenya is 25 Dec C, this falls under Tropical dry.Hence MCF value applicable to tropical dry is considered</t>
  </si>
  <si>
    <t>MCFBL,Daily Sprad</t>
  </si>
  <si>
    <t>MS(T,k ), liquid/slurry/Pit-storage</t>
  </si>
  <si>
    <t>MS(T,k ), Daily Spread</t>
  </si>
  <si>
    <t>KG VS (1000 KG ANIMAL MASS)-1 DAY-1</t>
  </si>
  <si>
    <t>days</t>
  </si>
  <si>
    <r>
      <rPr>
        <b/>
        <sz val="11"/>
        <color theme="1"/>
        <rFont val="Calibri"/>
        <family val="2"/>
        <scheme val="minor"/>
      </rPr>
      <t>PE</t>
    </r>
    <r>
      <rPr>
        <sz val="11"/>
        <color theme="1"/>
        <rFont val="Calibri"/>
        <family val="2"/>
        <scheme val="minor"/>
      </rPr>
      <t>AWMS,y</t>
    </r>
  </si>
  <si>
    <t>Monitoring Survey</t>
  </si>
  <si>
    <t>NRB Saved</t>
  </si>
  <si>
    <t>Sustainable Development Goals Targeted</t>
  </si>
  <si>
    <t xml:space="preserve">SDG Impact </t>
  </si>
  <si>
    <t>Units/ Products</t>
  </si>
  <si>
    <t>13Climate Action (mandatory)</t>
  </si>
  <si>
    <t>Amount of GHG Emission reduction</t>
  </si>
  <si>
    <t>tCO2e/y</t>
  </si>
  <si>
    <t>1: No Poverty</t>
  </si>
  <si>
    <t xml:space="preserve">Proportion of population living in households with access to basic services </t>
  </si>
  <si>
    <t>2. Zero Hunger</t>
  </si>
  <si>
    <t xml:space="preserve">Number of farmers adopted practices promoted by the project </t>
  </si>
  <si>
    <t>3: Good health and well being</t>
  </si>
  <si>
    <t>5: Gender Equality</t>
  </si>
  <si>
    <t>Average time saving associated with cooking time and fuel collection</t>
  </si>
  <si>
    <t>7: Affordable and Clean energy</t>
  </si>
  <si>
    <t>Number of beneficiaries: Households</t>
  </si>
  <si>
    <t>8: Decent work and economic growth</t>
  </si>
  <si>
    <t xml:space="preserve">Total Number of Jobs </t>
  </si>
  <si>
    <t>15: Life on Land</t>
  </si>
  <si>
    <t xml:space="preserve">Total non-renewable wood fuel saved </t>
  </si>
  <si>
    <t>Tonnes</t>
  </si>
  <si>
    <t>Baseline Estimate</t>
  </si>
  <si>
    <t>Project Estimate</t>
  </si>
  <si>
    <t>Net Benefit</t>
  </si>
  <si>
    <t>Percentage of project population using polluting fuels (Reduction)</t>
  </si>
  <si>
    <t>Hrs</t>
  </si>
  <si>
    <t>SDG Impact</t>
  </si>
  <si>
    <t>Estimated Annual Average</t>
  </si>
  <si>
    <t>Units or Products</t>
  </si>
  <si>
    <t xml:space="preserve">Percentage of project population using polluting fuels </t>
  </si>
  <si>
    <t>87.5% (reduction)</t>
  </si>
  <si>
    <t>Nos.</t>
  </si>
  <si>
    <t>5. Gender Equality</t>
  </si>
  <si>
    <t>Hrs.</t>
  </si>
  <si>
    <t>Total Estimation for the MP</t>
  </si>
  <si>
    <t xml:space="preserve">Number of days </t>
  </si>
  <si>
    <t>Fixed ex-ante</t>
  </si>
  <si>
    <t>Project emission from baseline manure management system</t>
  </si>
  <si>
    <t>p</t>
  </si>
  <si>
    <t>q</t>
  </si>
  <si>
    <t>n</t>
  </si>
  <si>
    <t>N</t>
  </si>
  <si>
    <t>f</t>
  </si>
  <si>
    <t>Reliability</t>
  </si>
  <si>
    <t>z Value</t>
  </si>
  <si>
    <t>Precision (+/-)</t>
  </si>
  <si>
    <t xml:space="preserve">Relative precision </t>
  </si>
  <si>
    <t>Mean</t>
  </si>
  <si>
    <t>Standard Deviation</t>
  </si>
  <si>
    <t>90% Confidence</t>
  </si>
  <si>
    <t>V</t>
  </si>
  <si>
    <t>Achived precision level</t>
  </si>
  <si>
    <t>As per methodlogy</t>
  </si>
  <si>
    <t>When it is used recently</t>
  </si>
  <si>
    <t>What is the frequency of use?</t>
  </si>
  <si>
    <t>Other fuel usage</t>
  </si>
  <si>
    <t>How many hours spent in fuel wood collection, if any?</t>
  </si>
  <si>
    <t xml:space="preserve">Average hours of manure kept in shed/day
*Amount of time the manure is kept outside the system after the cows pooped </t>
  </si>
  <si>
    <t>Bucket size(KG)</t>
  </si>
  <si>
    <t>Comments</t>
  </si>
  <si>
    <t>Today</t>
  </si>
  <si>
    <t>Daily</t>
  </si>
  <si>
    <t>N/A</t>
  </si>
  <si>
    <t>Ephantus gitaka Ndungu</t>
  </si>
  <si>
    <t>Agnes wairimu Ndoga</t>
  </si>
  <si>
    <t>Martin Nganga</t>
  </si>
  <si>
    <t>Stored in a pit or heap</t>
  </si>
  <si>
    <t>Timothy Wanyoike migwi</t>
  </si>
  <si>
    <t>Samuel mburu Waiganjo</t>
  </si>
  <si>
    <t>Margret Gathoni kinyanjui</t>
  </si>
  <si>
    <t>Daniel ndichu Ikoma</t>
  </si>
  <si>
    <t>Samuel Kinyua</t>
  </si>
  <si>
    <t>Josphat mwaru Ngigi</t>
  </si>
  <si>
    <t>Joseph kimemia Ndirangu</t>
  </si>
  <si>
    <t>David njoroge Kagira</t>
  </si>
  <si>
    <t>Francis Mungai</t>
  </si>
  <si>
    <t>Kieni</t>
  </si>
  <si>
    <t>Timothy muriithi Gituto</t>
  </si>
  <si>
    <t>yes</t>
  </si>
  <si>
    <t>Phares kabugi Njogu</t>
  </si>
  <si>
    <t>Johnny gacanja Maina</t>
  </si>
  <si>
    <t>Hezekiel kihara Kimani</t>
  </si>
  <si>
    <t>daily</t>
  </si>
  <si>
    <t>George biu Kamau</t>
  </si>
  <si>
    <t>Priscilla Murugi.n</t>
  </si>
  <si>
    <t>Geoffrey Wainaina njuguna</t>
  </si>
  <si>
    <t>Paul nyaga Ireri</t>
  </si>
  <si>
    <t>Teresiah njoki Mutitu</t>
  </si>
  <si>
    <t>Rose wambui Wangari</t>
  </si>
  <si>
    <t>Loise Njeri</t>
  </si>
  <si>
    <t>Loise Machira</t>
  </si>
  <si>
    <t>Evaline Wambui.m</t>
  </si>
  <si>
    <t>Peter Mwaura.k</t>
  </si>
  <si>
    <t>Paul Hiti wanjiru</t>
  </si>
  <si>
    <t>Leah mwihaki Kimani</t>
  </si>
  <si>
    <t>Samuel waweru Chege</t>
  </si>
  <si>
    <t>Stephen ngari n</t>
  </si>
  <si>
    <t>Leah Wambui.k</t>
  </si>
  <si>
    <t>Jemimah Wamucii</t>
  </si>
  <si>
    <t>Lilian Karimi</t>
  </si>
  <si>
    <t>Agnes wairimu Muigai</t>
  </si>
  <si>
    <t>Joseph njenga M</t>
  </si>
  <si>
    <t>Simon munene Mugo</t>
  </si>
  <si>
    <t>Daisy wangari Nyaga</t>
  </si>
  <si>
    <t>Composted</t>
  </si>
  <si>
    <t>John njoroge Gatama</t>
  </si>
  <si>
    <t>Silas gituma Thuranira</t>
  </si>
  <si>
    <t>KENNETH MAITETHIA</t>
  </si>
  <si>
    <t>Esther ngugi Mureithi</t>
  </si>
  <si>
    <t>Joseph mwenda Nteere</t>
  </si>
  <si>
    <t>Harun Munene</t>
  </si>
  <si>
    <t>Loise kabiti Mkirera</t>
  </si>
  <si>
    <t>Magana Ezakiel mururu</t>
  </si>
  <si>
    <t>Hellen Karimi</t>
  </si>
  <si>
    <t>Jesse Muchui</t>
  </si>
  <si>
    <t>Cecilia Kanini</t>
  </si>
  <si>
    <t>John chomba Muchira</t>
  </si>
  <si>
    <t>Ngari Mwangi</t>
  </si>
  <si>
    <t>Antony kimani mwangi</t>
  </si>
  <si>
    <t>Richard mungai kinungi</t>
  </si>
  <si>
    <t>Landslas kimani Runo</t>
  </si>
  <si>
    <t>Joaquiam Wamugunda</t>
  </si>
  <si>
    <t>Elias ndwiga Kibunguru</t>
  </si>
  <si>
    <t>Gladwel Wangari</t>
  </si>
  <si>
    <t>Catherine karwitha Muriuki</t>
  </si>
  <si>
    <t>Jane karegi Kirema</t>
  </si>
  <si>
    <t>Diana kawira Mwenda</t>
  </si>
  <si>
    <t>Philis kanorio Kinoti</t>
  </si>
  <si>
    <t>Marion nkatha Mwirigi</t>
  </si>
  <si>
    <t>Mercy gacheru kiogora</t>
  </si>
  <si>
    <t>Florence muthoni Mbugua</t>
  </si>
  <si>
    <t>Edwin Muhindi</t>
  </si>
  <si>
    <t>Jane makena Kubui</t>
  </si>
  <si>
    <t>Sthanley m Kinuthia</t>
  </si>
  <si>
    <t>Lilian wanjiru Kariuki</t>
  </si>
  <si>
    <t>Peter chege Kimani</t>
  </si>
  <si>
    <t>Nancy kagwiria Ncebere</t>
  </si>
  <si>
    <t>Rhoda Murithi</t>
  </si>
  <si>
    <t>Moses Maingi</t>
  </si>
  <si>
    <t>Damaris kairuthi Mutuma</t>
  </si>
  <si>
    <t>Lucy kageni Kirigia</t>
  </si>
  <si>
    <t>Gerald Kimathi</t>
  </si>
  <si>
    <t>Josphine Mukwanjeru</t>
  </si>
  <si>
    <t>Maara</t>
  </si>
  <si>
    <t>Linet Kageni</t>
  </si>
  <si>
    <t>Alison kanjure Riungu</t>
  </si>
  <si>
    <t>James mn Kabuuru</t>
  </si>
  <si>
    <t>Peter wanjohi Ndiangui</t>
  </si>
  <si>
    <t>Kharani makena</t>
  </si>
  <si>
    <t>David njogu Kiura</t>
  </si>
  <si>
    <t>David njagi Muthage</t>
  </si>
  <si>
    <t>Linus muchiri Nyaga</t>
  </si>
  <si>
    <t>Linus Gichunge</t>
  </si>
  <si>
    <t>Stanley kinyua Nyaga</t>
  </si>
  <si>
    <t>Gladys ruguru ngure</t>
  </si>
  <si>
    <t>Esther wakonyo Waruingi</t>
  </si>
  <si>
    <t>Mercy njoki Mwaniki</t>
  </si>
  <si>
    <t>Eunice nkirote Kabiti</t>
  </si>
  <si>
    <t>Julia mugito Muriungi</t>
  </si>
  <si>
    <t>Thomas gichobi Njiru</t>
  </si>
  <si>
    <t>Edward muriungi Kijogi</t>
  </si>
  <si>
    <t>Julius Mwiti</t>
  </si>
  <si>
    <t>Mwiti ngaruthi Martin</t>
  </si>
  <si>
    <t>Priscilla nkirote Kimathi</t>
  </si>
  <si>
    <t>Monitoring survey</t>
  </si>
  <si>
    <t>Quantity of Charcoal</t>
  </si>
  <si>
    <t>Total for 2024</t>
  </si>
  <si>
    <t>Is baseline fuel (Firewood, charcoal, LPG) still used for cooking?</t>
  </si>
  <si>
    <t>HBGC-2140</t>
  </si>
  <si>
    <t>HBGC-2295</t>
  </si>
  <si>
    <t>HBGC-2556</t>
  </si>
  <si>
    <t>HBGC-2720</t>
  </si>
  <si>
    <t>HBGC-2727</t>
  </si>
  <si>
    <t>HBGC-2742</t>
  </si>
  <si>
    <t>HBGC-2792</t>
  </si>
  <si>
    <t>HBGC-2809</t>
  </si>
  <si>
    <t>HBGC-2819</t>
  </si>
  <si>
    <t>HBGC-2835</t>
  </si>
  <si>
    <t>HBGC-2838</t>
  </si>
  <si>
    <t>HBGC-2864</t>
  </si>
  <si>
    <t>HBGC-2865</t>
  </si>
  <si>
    <t>HBGC-2866</t>
  </si>
  <si>
    <t>HBGC-2869</t>
  </si>
  <si>
    <t>HBGC-2872</t>
  </si>
  <si>
    <t>HBGC-2879</t>
  </si>
  <si>
    <t>HBGC-2880</t>
  </si>
  <si>
    <t>HBGC-2881</t>
  </si>
  <si>
    <t>HBGC-2887</t>
  </si>
  <si>
    <t>HBGC-2889</t>
  </si>
  <si>
    <t>HBGC-2890</t>
  </si>
  <si>
    <t>HBGC-2899</t>
  </si>
  <si>
    <t>HBGC-2902</t>
  </si>
  <si>
    <t>HBGC-2903</t>
  </si>
  <si>
    <t>HBGC-2904</t>
  </si>
  <si>
    <t>HBGC-2905</t>
  </si>
  <si>
    <t>HBGC-2907</t>
  </si>
  <si>
    <t>HBGC-2911</t>
  </si>
  <si>
    <t>HBGC-2918</t>
  </si>
  <si>
    <t>HBGC-2919</t>
  </si>
  <si>
    <t>HBGC-2920</t>
  </si>
  <si>
    <t>HBGC-2921</t>
  </si>
  <si>
    <t>HBGC-2922</t>
  </si>
  <si>
    <t>HBGC-2923</t>
  </si>
  <si>
    <t>HBGC-2924</t>
  </si>
  <si>
    <t>HBGC-2926</t>
  </si>
  <si>
    <t>HBGC-2927</t>
  </si>
  <si>
    <t>HBGC-2928</t>
  </si>
  <si>
    <t>HBGC-2929</t>
  </si>
  <si>
    <t>HBGC-2930</t>
  </si>
  <si>
    <t>HBGC-2931</t>
  </si>
  <si>
    <t>HBGC-2932</t>
  </si>
  <si>
    <t>HBGC-2933</t>
  </si>
  <si>
    <t>HBGC-2934</t>
  </si>
  <si>
    <t>HBGC-2937</t>
  </si>
  <si>
    <t>HBGC-2938</t>
  </si>
  <si>
    <t>HBGC-2939</t>
  </si>
  <si>
    <t>HBGC-2940</t>
  </si>
  <si>
    <t>HBGC-2941</t>
  </si>
  <si>
    <t>HBGC-2942</t>
  </si>
  <si>
    <t>HBGC-2943</t>
  </si>
  <si>
    <t>HBGC-2944</t>
  </si>
  <si>
    <t>HBGC-2945</t>
  </si>
  <si>
    <t>HBGC-2946</t>
  </si>
  <si>
    <t>HBGC-2947</t>
  </si>
  <si>
    <t>HBGC-2949</t>
  </si>
  <si>
    <t>HBGC-2950</t>
  </si>
  <si>
    <t>HBGC-2952</t>
  </si>
  <si>
    <t>HBGC-2954</t>
  </si>
  <si>
    <t>HBGC-2955</t>
  </si>
  <si>
    <t>HBGC-2956</t>
  </si>
  <si>
    <t>HBGC-2957</t>
  </si>
  <si>
    <t>HBGC-2958</t>
  </si>
  <si>
    <t>HBGC-2959</t>
  </si>
  <si>
    <t>HBGC-2960</t>
  </si>
  <si>
    <t>HBGC-2961</t>
  </si>
  <si>
    <t>HBGC-2962</t>
  </si>
  <si>
    <t>HBGC-2963</t>
  </si>
  <si>
    <t>HBGC-2965</t>
  </si>
  <si>
    <t>HBGC-2966</t>
  </si>
  <si>
    <t>HBGC-2967</t>
  </si>
  <si>
    <t>HBGC-2970</t>
  </si>
  <si>
    <t>HBGC-2972</t>
  </si>
  <si>
    <t>HBGC-2973</t>
  </si>
  <si>
    <t>HBGC-2974</t>
  </si>
  <si>
    <t>HBGC-2975</t>
  </si>
  <si>
    <t>HBGC-2976</t>
  </si>
  <si>
    <t>HBGC-2977</t>
  </si>
  <si>
    <t>HBGC-2978</t>
  </si>
  <si>
    <t>HBGC-2981</t>
  </si>
  <si>
    <t>HBGC-2983</t>
  </si>
  <si>
    <t>HBGC-2984</t>
  </si>
  <si>
    <t>HBGC-2985</t>
  </si>
  <si>
    <t>HBGC-2986</t>
  </si>
  <si>
    <t>HBGC-2987</t>
  </si>
  <si>
    <t>HBGC-2988</t>
  </si>
  <si>
    <t>HBGC-2989</t>
  </si>
  <si>
    <t>HBGC-2990</t>
  </si>
  <si>
    <t>HBGC-2991</t>
  </si>
  <si>
    <t>HBGC-2992</t>
  </si>
  <si>
    <t>HBGC-2993</t>
  </si>
  <si>
    <t>HBGC-2994</t>
  </si>
  <si>
    <t>HBGC-2995</t>
  </si>
  <si>
    <t>HBGC-2996</t>
  </si>
  <si>
    <t>HBGC-2997</t>
  </si>
  <si>
    <t>HBGC-2999</t>
  </si>
  <si>
    <t>HBGC-3000</t>
  </si>
  <si>
    <t>HBGC-3001</t>
  </si>
  <si>
    <t>HBGC-3004</t>
  </si>
  <si>
    <t>HBGC-3005</t>
  </si>
  <si>
    <t>HBGC-3006</t>
  </si>
  <si>
    <t>HBGC-3008</t>
  </si>
  <si>
    <t>HBGC-3009</t>
  </si>
  <si>
    <t>HBGC-3011</t>
  </si>
  <si>
    <t>HBGC-3012</t>
  </si>
  <si>
    <t>HBGC-3013</t>
  </si>
  <si>
    <t>HBGC-3014</t>
  </si>
  <si>
    <t>HBGC-3015</t>
  </si>
  <si>
    <t>HBGC-3016</t>
  </si>
  <si>
    <t>HBGC-3017</t>
  </si>
  <si>
    <t>HBGC-3018</t>
  </si>
  <si>
    <t>HBGC-3020</t>
  </si>
  <si>
    <t>HBGC-3022</t>
  </si>
  <si>
    <t>HBGC-3023</t>
  </si>
  <si>
    <t>HBGC-3025</t>
  </si>
  <si>
    <t>HBGC-3026</t>
  </si>
  <si>
    <t>HBGC-3027</t>
  </si>
  <si>
    <t>HBGC-3030</t>
  </si>
  <si>
    <t>HBGC-3033</t>
  </si>
  <si>
    <t>HBGC-3034</t>
  </si>
  <si>
    <t>HBGC-3035</t>
  </si>
  <si>
    <t>HBGC-3037</t>
  </si>
  <si>
    <t>HBGC-3039</t>
  </si>
  <si>
    <t>HBGC-3040</t>
  </si>
  <si>
    <t>HBGC-3041</t>
  </si>
  <si>
    <t>HBGC-3042</t>
  </si>
  <si>
    <t>HBGC-3043</t>
  </si>
  <si>
    <t>HBGC-3044</t>
  </si>
  <si>
    <t>HBGC-3045</t>
  </si>
  <si>
    <t>HBGC-3047</t>
  </si>
  <si>
    <t>HBGC-3048</t>
  </si>
  <si>
    <t>HBGC-3050</t>
  </si>
  <si>
    <t>HBGC-3052</t>
  </si>
  <si>
    <t>HBGC-3053</t>
  </si>
  <si>
    <t>HBGC-3054</t>
  </si>
  <si>
    <t>HBGC-3055</t>
  </si>
  <si>
    <t>HBGC-3056</t>
  </si>
  <si>
    <t>HBGC-3057</t>
  </si>
  <si>
    <t>HBGC-3058</t>
  </si>
  <si>
    <t>HBGC-3059</t>
  </si>
  <si>
    <t>HBGC-3060</t>
  </si>
  <si>
    <t>HBGC-3061</t>
  </si>
  <si>
    <t>HBGC-3062</t>
  </si>
  <si>
    <t>HBGC-3064</t>
  </si>
  <si>
    <t>HBGC-3066</t>
  </si>
  <si>
    <t>HBGC-3067</t>
  </si>
  <si>
    <t>HBGC-3068</t>
  </si>
  <si>
    <t>HBGC-3069</t>
  </si>
  <si>
    <t>HBGC-3070</t>
  </si>
  <si>
    <t>HBGC-3071</t>
  </si>
  <si>
    <t>HBGC-3073</t>
  </si>
  <si>
    <t>HBGC-3074</t>
  </si>
  <si>
    <t>HBGC-3075</t>
  </si>
  <si>
    <t>HBGC-3076</t>
  </si>
  <si>
    <t>HBGC-3077</t>
  </si>
  <si>
    <t>HBGC-3078</t>
  </si>
  <si>
    <t>HBGC-3079</t>
  </si>
  <si>
    <t>HBGC-3080</t>
  </si>
  <si>
    <t>HBGC-3081</t>
  </si>
  <si>
    <t>HBGC-3082</t>
  </si>
  <si>
    <t>HBGC-3083</t>
  </si>
  <si>
    <t>HBGC-3084</t>
  </si>
  <si>
    <t>HBGC-3085</t>
  </si>
  <si>
    <t>HBGC-3086</t>
  </si>
  <si>
    <t>HBGC-3087</t>
  </si>
  <si>
    <t>HBGC-3090</t>
  </si>
  <si>
    <t>HBGC-3092</t>
  </si>
  <si>
    <t>HBGC-3093</t>
  </si>
  <si>
    <t>HBGC-3095</t>
  </si>
  <si>
    <t>HBGC-3096</t>
  </si>
  <si>
    <t>HBGC-3097</t>
  </si>
  <si>
    <t>HBGC-3099</t>
  </si>
  <si>
    <t>HBGC-3100</t>
  </si>
  <si>
    <t>HBGC-3101</t>
  </si>
  <si>
    <t>HBGC-3102</t>
  </si>
  <si>
    <t>HBGC-3103</t>
  </si>
  <si>
    <t>HBGC-3106</t>
  </si>
  <si>
    <t>HBGC-3107</t>
  </si>
  <si>
    <t>HBGC-3108</t>
  </si>
  <si>
    <t>HBGC-3109</t>
  </si>
  <si>
    <t>HBGC-3112</t>
  </si>
  <si>
    <t>HBGC-3116</t>
  </si>
  <si>
    <t>HBGC-3117</t>
  </si>
  <si>
    <t>HBGC-3118</t>
  </si>
  <si>
    <t>HBGC-3119</t>
  </si>
  <si>
    <t>HBGC-3121</t>
  </si>
  <si>
    <t>HBGC-3125</t>
  </si>
  <si>
    <t>HBGC-3126</t>
  </si>
  <si>
    <t>HBGC-3127</t>
  </si>
  <si>
    <t>HBGC-3128</t>
  </si>
  <si>
    <t>HBGC-3129</t>
  </si>
  <si>
    <t>HBGC-3130</t>
  </si>
  <si>
    <t>HBGC-3131</t>
  </si>
  <si>
    <t>HBGC-3132</t>
  </si>
  <si>
    <t>HBGC-3134</t>
  </si>
  <si>
    <t>HBGC-3136</t>
  </si>
  <si>
    <t>HBGC-3139</t>
  </si>
  <si>
    <t>HBGC-3140</t>
  </si>
  <si>
    <t>HBGC-3141</t>
  </si>
  <si>
    <t>HBGC-3142</t>
  </si>
  <si>
    <t>HBGC-3143</t>
  </si>
  <si>
    <t>HBGC-3144</t>
  </si>
  <si>
    <t>HBGC-3145</t>
  </si>
  <si>
    <t>HBGC-3146</t>
  </si>
  <si>
    <t>HBGC-3147</t>
  </si>
  <si>
    <t>HBGC-3149</t>
  </si>
  <si>
    <t>HBGC-3150</t>
  </si>
  <si>
    <t>HBGC-3151</t>
  </si>
  <si>
    <t>HBGC-3152</t>
  </si>
  <si>
    <t>HBGC-3155</t>
  </si>
  <si>
    <t>HBGC-3156</t>
  </si>
  <si>
    <t>HBGC-3158</t>
  </si>
  <si>
    <t>HBGC-3159</t>
  </si>
  <si>
    <t>HBGC-3160</t>
  </si>
  <si>
    <t>HBGC-3161</t>
  </si>
  <si>
    <t>HBGC-3162</t>
  </si>
  <si>
    <t>HBGC-3163</t>
  </si>
  <si>
    <t>HBGC-3164</t>
  </si>
  <si>
    <t>HBGC-3165</t>
  </si>
  <si>
    <t>HBGC-3166</t>
  </si>
  <si>
    <t>HBGC-3168</t>
  </si>
  <si>
    <t>HBGC-3169</t>
  </si>
  <si>
    <t>HBGC-3171</t>
  </si>
  <si>
    <t>HBGC-3172</t>
  </si>
  <si>
    <t>HBGC-3174</t>
  </si>
  <si>
    <t>HBGC-3176</t>
  </si>
  <si>
    <t>HBGC-3177</t>
  </si>
  <si>
    <t>HBGC-3179</t>
  </si>
  <si>
    <t>HBGC-3180</t>
  </si>
  <si>
    <t>HBGC-3181</t>
  </si>
  <si>
    <t>HBGC-3183</t>
  </si>
  <si>
    <t>HBGC-3184</t>
  </si>
  <si>
    <t>HBGC-3186</t>
  </si>
  <si>
    <t>HBGC-3187</t>
  </si>
  <si>
    <t>HBGC-3188</t>
  </si>
  <si>
    <t>HBGC-3189</t>
  </si>
  <si>
    <t>HBGC-3191</t>
  </si>
  <si>
    <t>HBGC-3192</t>
  </si>
  <si>
    <t>HBGC-3193</t>
  </si>
  <si>
    <t>HBGC-3194</t>
  </si>
  <si>
    <t>HBGC-3195</t>
  </si>
  <si>
    <t>HBGC-3196</t>
  </si>
  <si>
    <t>HBGC-3197</t>
  </si>
  <si>
    <t>HBGC-3198</t>
  </si>
  <si>
    <t>HBGC-3199</t>
  </si>
  <si>
    <t>HBGC-3200</t>
  </si>
  <si>
    <t>HBGC-3201</t>
  </si>
  <si>
    <t>HBGC-3203</t>
  </si>
  <si>
    <t>HBGC-3204</t>
  </si>
  <si>
    <t>HBGC-3205</t>
  </si>
  <si>
    <t>HBGC-3206</t>
  </si>
  <si>
    <t>HBGC-3207</t>
  </si>
  <si>
    <t>HBGC-3208</t>
  </si>
  <si>
    <t>HBGC-3210</t>
  </si>
  <si>
    <t>HBGC-3212</t>
  </si>
  <si>
    <t>HBGC-3213</t>
  </si>
  <si>
    <t>HBGC-3215</t>
  </si>
  <si>
    <t>HBGC-3217</t>
  </si>
  <si>
    <t>HBGC-3218</t>
  </si>
  <si>
    <t>HBGC-3219</t>
  </si>
  <si>
    <t>HBGC-3220</t>
  </si>
  <si>
    <t>HBGC-3221</t>
  </si>
  <si>
    <t>HBGC-3222</t>
  </si>
  <si>
    <t>HBGC-3223</t>
  </si>
  <si>
    <t>HBGC-3224</t>
  </si>
  <si>
    <t>HBGC-3225</t>
  </si>
  <si>
    <t>HBGC-3226</t>
  </si>
  <si>
    <t>HBGC-3227</t>
  </si>
  <si>
    <t>HBGC-3228</t>
  </si>
  <si>
    <t>HBGC-3230</t>
  </si>
  <si>
    <t>HBGC-3231</t>
  </si>
  <si>
    <t>HBGC-3232</t>
  </si>
  <si>
    <t>HBGC-3233</t>
  </si>
  <si>
    <t>HBGC-3234</t>
  </si>
  <si>
    <t>HBGC-3236</t>
  </si>
  <si>
    <t>HBGC-3238</t>
  </si>
  <si>
    <t>HBGC-3240</t>
  </si>
  <si>
    <t>HBGC-3241</t>
  </si>
  <si>
    <t>HBGC-3243</t>
  </si>
  <si>
    <t>HBGC-3244</t>
  </si>
  <si>
    <t>HBGC-3245</t>
  </si>
  <si>
    <t>HBGC-3246</t>
  </si>
  <si>
    <t>HBGC-3247</t>
  </si>
  <si>
    <t>HBGC-3248</t>
  </si>
  <si>
    <t>HBGC-3249</t>
  </si>
  <si>
    <t>HBGC-3250</t>
  </si>
  <si>
    <t>HBGC-3251</t>
  </si>
  <si>
    <t>HBGC-3252</t>
  </si>
  <si>
    <t>HBGC-3254</t>
  </si>
  <si>
    <t>HBGC-3255</t>
  </si>
  <si>
    <t>HBGC-3256</t>
  </si>
  <si>
    <t>HBGC-3258</t>
  </si>
  <si>
    <t>HBGC-3260</t>
  </si>
  <si>
    <t>HBGC-3261</t>
  </si>
  <si>
    <t>HBGC-3262</t>
  </si>
  <si>
    <t>HBGC-3263</t>
  </si>
  <si>
    <t>HBGC-3264</t>
  </si>
  <si>
    <t>HBGC-3265</t>
  </si>
  <si>
    <t>HBGC-3266</t>
  </si>
  <si>
    <t>HBGC-3269</t>
  </si>
  <si>
    <t>HBGC-3270</t>
  </si>
  <si>
    <t>HBGC-3271</t>
  </si>
  <si>
    <t>HBGC-3272</t>
  </si>
  <si>
    <t>HBGC-3274</t>
  </si>
  <si>
    <t>HBGC-3275</t>
  </si>
  <si>
    <t>HBGC-3276</t>
  </si>
  <si>
    <t>HBGC-3277</t>
  </si>
  <si>
    <t>HBGC-3278</t>
  </si>
  <si>
    <t>HBGC-3279</t>
  </si>
  <si>
    <t>HBGC-3280</t>
  </si>
  <si>
    <t>HBGC-3281</t>
  </si>
  <si>
    <t>HBGC-3282</t>
  </si>
  <si>
    <t>HBGC-3283</t>
  </si>
  <si>
    <t>HBGC-3284</t>
  </si>
  <si>
    <t>HBGC-3285</t>
  </si>
  <si>
    <t>HBGC-3288</t>
  </si>
  <si>
    <t>HBGC-3289</t>
  </si>
  <si>
    <t>HBGC-3290</t>
  </si>
  <si>
    <t>HBGC-3291</t>
  </si>
  <si>
    <t>HBGC-3292</t>
  </si>
  <si>
    <t>HBGC-3293</t>
  </si>
  <si>
    <t>HBGC-3294</t>
  </si>
  <si>
    <t>HBGC-3295</t>
  </si>
  <si>
    <t>HBGC-3298</t>
  </si>
  <si>
    <t>HBGC-3299</t>
  </si>
  <si>
    <t>HBGC-3300</t>
  </si>
  <si>
    <t>HBGC-3303</t>
  </si>
  <si>
    <t>HBGC-3304</t>
  </si>
  <si>
    <t>HBGC-3311</t>
  </si>
  <si>
    <t>HBGC-3315</t>
  </si>
  <si>
    <t>HBGC-3316</t>
  </si>
  <si>
    <t>HBGC-3317</t>
  </si>
  <si>
    <t>HBGC-3318</t>
  </si>
  <si>
    <t>HBGC-3319</t>
  </si>
  <si>
    <t>HBGC-3321</t>
  </si>
  <si>
    <t>HBGC-3322</t>
  </si>
  <si>
    <t>HBGC-3323</t>
  </si>
  <si>
    <t>HBGC-3328</t>
  </si>
  <si>
    <t>HBGC-3330</t>
  </si>
  <si>
    <t>HBGC-3331</t>
  </si>
  <si>
    <t>HBGC-3333</t>
  </si>
  <si>
    <t>HBGC-3334</t>
  </si>
  <si>
    <t>HBGC-3335</t>
  </si>
  <si>
    <t>HBGC-3337</t>
  </si>
  <si>
    <t>HBGC-3338</t>
  </si>
  <si>
    <t>HBGC-3339</t>
  </si>
  <si>
    <t>HBGC-3340</t>
  </si>
  <si>
    <t>HBGC-3341</t>
  </si>
  <si>
    <t>HBGC-3342</t>
  </si>
  <si>
    <t>HBGC-3346</t>
  </si>
  <si>
    <t>HBGC-3347</t>
  </si>
  <si>
    <t>HBGC-3349</t>
  </si>
  <si>
    <t>HBGC-3350</t>
  </si>
  <si>
    <t>HBGC-3352</t>
  </si>
  <si>
    <t>HBGC-3353</t>
  </si>
  <si>
    <t>HBGC-3357</t>
  </si>
  <si>
    <t>HBGC-3358</t>
  </si>
  <si>
    <t>HBGC-3359</t>
  </si>
  <si>
    <t>HBGC-3360</t>
  </si>
  <si>
    <t>HBGC-3361</t>
  </si>
  <si>
    <t>HBGC-3363</t>
  </si>
  <si>
    <t>HBGC-3364</t>
  </si>
  <si>
    <t>HBGC-3366</t>
  </si>
  <si>
    <t>HBGC-3367</t>
  </si>
  <si>
    <t>HBGC-3369</t>
  </si>
  <si>
    <t>HBGC-3371</t>
  </si>
  <si>
    <t>HBGC-3372</t>
  </si>
  <si>
    <t>HBGC-3373</t>
  </si>
  <si>
    <t>HBGC-3375</t>
  </si>
  <si>
    <t>HBGC-3376</t>
  </si>
  <si>
    <t>HBGC-3377</t>
  </si>
  <si>
    <t>HBGC-3378</t>
  </si>
  <si>
    <t>HBGC-3379</t>
  </si>
  <si>
    <t>HBGC-3382</t>
  </si>
  <si>
    <t>HBGC-3383</t>
  </si>
  <si>
    <t>HBGC-3390</t>
  </si>
  <si>
    <t>HBGC-3391</t>
  </si>
  <si>
    <t>HBGC-3392</t>
  </si>
  <si>
    <t>HBGC-3394</t>
  </si>
  <si>
    <t>HBGC-3396</t>
  </si>
  <si>
    <t>HBGC-3398</t>
  </si>
  <si>
    <t>HBGC-3399</t>
  </si>
  <si>
    <t>HBGC-3401</t>
  </si>
  <si>
    <t>HBGC-3405</t>
  </si>
  <si>
    <t>HBGC-3408</t>
  </si>
  <si>
    <t>HBGC-3409</t>
  </si>
  <si>
    <t>HBGC-3410</t>
  </si>
  <si>
    <t>HBGC-3412</t>
  </si>
  <si>
    <t>HBGC-3413</t>
  </si>
  <si>
    <t>HBGC-3414</t>
  </si>
  <si>
    <t>HBGC-3416</t>
  </si>
  <si>
    <t>HBGC-3419</t>
  </si>
  <si>
    <t>HBGC-3421</t>
  </si>
  <si>
    <t>HBGC-3423</t>
  </si>
  <si>
    <t>HBGC-3424</t>
  </si>
  <si>
    <t>HBGC-3426</t>
  </si>
  <si>
    <t>HBGC-3427</t>
  </si>
  <si>
    <t>HBGC-3428</t>
  </si>
  <si>
    <t>HBGC-3429</t>
  </si>
  <si>
    <t>HBGC-3430</t>
  </si>
  <si>
    <t>HBGC-3433</t>
  </si>
  <si>
    <t>HBGC-3434</t>
  </si>
  <si>
    <t>HBGC-3435</t>
  </si>
  <si>
    <t>HBGC-3437</t>
  </si>
  <si>
    <t>HBGC-3438</t>
  </si>
  <si>
    <t>HBGC-3439</t>
  </si>
  <si>
    <t>HBGC-3440</t>
  </si>
  <si>
    <t>HBGC-3441</t>
  </si>
  <si>
    <t>HBGC-3442</t>
  </si>
  <si>
    <t>HBGC-3443</t>
  </si>
  <si>
    <t>HBGC-3445</t>
  </si>
  <si>
    <t>HBGC-3446</t>
  </si>
  <si>
    <t>HBGC-3447</t>
  </si>
  <si>
    <t>HBGC-3448</t>
  </si>
  <si>
    <t>HBGC-3449</t>
  </si>
  <si>
    <t>HBGC-3450</t>
  </si>
  <si>
    <t>HBGC-3451</t>
  </si>
  <si>
    <t>HBGC-3453</t>
  </si>
  <si>
    <t>HBGC-3454</t>
  </si>
  <si>
    <t>HBGC-3455</t>
  </si>
  <si>
    <t>HBGC-3457</t>
  </si>
  <si>
    <t>HBGC-3458</t>
  </si>
  <si>
    <t>HBGC-3459</t>
  </si>
  <si>
    <t>HBGC-3460</t>
  </si>
  <si>
    <t>HBGC-3462</t>
  </si>
  <si>
    <t>HBGC-3466</t>
  </si>
  <si>
    <t>HBGC-3467</t>
  </si>
  <si>
    <t>HBGC-3468</t>
  </si>
  <si>
    <t>HBGC-3469</t>
  </si>
  <si>
    <t>HBGC-3470</t>
  </si>
  <si>
    <t>HBGC-3472</t>
  </si>
  <si>
    <t>HBGC-3473</t>
  </si>
  <si>
    <t>HBGC-3475</t>
  </si>
  <si>
    <t>HBGC-3477</t>
  </si>
  <si>
    <t>HBGC-3479</t>
  </si>
  <si>
    <t>HBGC-3480</t>
  </si>
  <si>
    <t>HBGC-3483</t>
  </si>
  <si>
    <t>HBGC-3488</t>
  </si>
  <si>
    <t>HBGC-3490</t>
  </si>
  <si>
    <t>HBGC-3491</t>
  </si>
  <si>
    <t>HBGC-3492</t>
  </si>
  <si>
    <t>HBGC-3495</t>
  </si>
  <si>
    <t>HBGC-3497</t>
  </si>
  <si>
    <t>HBGC-3499</t>
  </si>
  <si>
    <t>HBGC-3500</t>
  </si>
  <si>
    <t>HBGC-3503</t>
  </si>
  <si>
    <t>HBGC-3504</t>
  </si>
  <si>
    <t>HBGC-3506</t>
  </si>
  <si>
    <t>HBGC-3507</t>
  </si>
  <si>
    <t>HBGC-3509</t>
  </si>
  <si>
    <t>HBGC-3511</t>
  </si>
  <si>
    <t>HBGC-3512</t>
  </si>
  <si>
    <t>HBGC-3517</t>
  </si>
  <si>
    <t>HBGC-3521</t>
  </si>
  <si>
    <t>HBGC-3522</t>
  </si>
  <si>
    <t>HBGC-3527</t>
  </si>
  <si>
    <t>HBGC-3529</t>
  </si>
  <si>
    <t>HBGC-3532</t>
  </si>
  <si>
    <t>HBGC-3533</t>
  </si>
  <si>
    <t>HBGC-3534</t>
  </si>
  <si>
    <t>HBGC-3536</t>
  </si>
  <si>
    <t>HBGC-3538</t>
  </si>
  <si>
    <t>HBGC-3539</t>
  </si>
  <si>
    <t>HBGC-3540</t>
  </si>
  <si>
    <t>HBGC-3541</t>
  </si>
  <si>
    <t>HBGC-3543</t>
  </si>
  <si>
    <t>HBGC-3544</t>
  </si>
  <si>
    <t>HBGC-3545</t>
  </si>
  <si>
    <t>HBGC-3546</t>
  </si>
  <si>
    <t>HBGC-3550</t>
  </si>
  <si>
    <t>HBGC-3552</t>
  </si>
  <si>
    <t>HBGC-3553</t>
  </si>
  <si>
    <t>HBGC-3555</t>
  </si>
  <si>
    <t>HBGC-3558</t>
  </si>
  <si>
    <t>HBGC-3560</t>
  </si>
  <si>
    <t>HBGC-3561</t>
  </si>
  <si>
    <t>HBGC-3563</t>
  </si>
  <si>
    <t>HBGC-3566</t>
  </si>
  <si>
    <t>HBGC-3569</t>
  </si>
  <si>
    <t>HBGC-3570</t>
  </si>
  <si>
    <t>HBGC-3572</t>
  </si>
  <si>
    <t>HBGC-3573</t>
  </si>
  <si>
    <t>HBGC-3574</t>
  </si>
  <si>
    <t>HBGC-3581</t>
  </si>
  <si>
    <t>HBGC-3589</t>
  </si>
  <si>
    <t>HBGC-3591</t>
  </si>
  <si>
    <t>HBGC-3593</t>
  </si>
  <si>
    <t>HBGC-3594</t>
  </si>
  <si>
    <t>HBGC-3595</t>
  </si>
  <si>
    <t>HBGC-3596</t>
  </si>
  <si>
    <t>HBGC-3600</t>
  </si>
  <si>
    <t>HBGC-3601</t>
  </si>
  <si>
    <t>HBGC-3603</t>
  </si>
  <si>
    <t>HBGC-3604</t>
  </si>
  <si>
    <t>HBGC-3606</t>
  </si>
  <si>
    <t>HBGC-3610</t>
  </si>
  <si>
    <t>HBGC-3611</t>
  </si>
  <si>
    <t>HBGC-3612</t>
  </si>
  <si>
    <t>HBGC-3613</t>
  </si>
  <si>
    <t>HBGC-3615</t>
  </si>
  <si>
    <t>HBGC-3616</t>
  </si>
  <si>
    <t>HBGC-3617</t>
  </si>
  <si>
    <t>HBGC-3619</t>
  </si>
  <si>
    <t>HBGC-3623</t>
  </si>
  <si>
    <t>HBGC-3625</t>
  </si>
  <si>
    <t>HBGC-3626</t>
  </si>
  <si>
    <t>HBGC-3627</t>
  </si>
  <si>
    <t>HBGC-3629</t>
  </si>
  <si>
    <t>HBGC-3631</t>
  </si>
  <si>
    <t>HBGC-3632</t>
  </si>
  <si>
    <t>HBGC-3633</t>
  </si>
  <si>
    <t>HBGC-3639</t>
  </si>
  <si>
    <t>HBGC-3640</t>
  </si>
  <si>
    <t>HBGC-3643</t>
  </si>
  <si>
    <t>HBGC-3650</t>
  </si>
  <si>
    <t>HBGC-3656</t>
  </si>
  <si>
    <t>HBGC-3658</t>
  </si>
  <si>
    <t>HBGC-3660</t>
  </si>
  <si>
    <t>HBGC-3661</t>
  </si>
  <si>
    <t>HBGC-3665</t>
  </si>
  <si>
    <t>HBGC-3666</t>
  </si>
  <si>
    <t>HBGC-3675</t>
  </si>
  <si>
    <t>HBGC-3676</t>
  </si>
  <si>
    <t>HBGC-3679</t>
  </si>
  <si>
    <t>HBGC-3681</t>
  </si>
  <si>
    <t>HBGC-3683</t>
  </si>
  <si>
    <t>HBGC-3688</t>
  </si>
  <si>
    <t>HBGC-3694</t>
  </si>
  <si>
    <t>HBGC-3695</t>
  </si>
  <si>
    <t>HBGC-3698</t>
  </si>
  <si>
    <t>HBGC-3699</t>
  </si>
  <si>
    <t>HBGC-3700</t>
  </si>
  <si>
    <t>HBGC-3701</t>
  </si>
  <si>
    <t>HBGC-3702</t>
  </si>
  <si>
    <t>HBGC-3704</t>
  </si>
  <si>
    <t>HBGC-3706</t>
  </si>
  <si>
    <t>HBGC-3707</t>
  </si>
  <si>
    <t>HBGC-3708</t>
  </si>
  <si>
    <t>HBGC-3709</t>
  </si>
  <si>
    <t>HBGC-3710</t>
  </si>
  <si>
    <t>HBGC-3711</t>
  </si>
  <si>
    <t>HBGC-3715</t>
  </si>
  <si>
    <t>HBGC-3716</t>
  </si>
  <si>
    <t>HBGC-3717</t>
  </si>
  <si>
    <t>HBGC-3718</t>
  </si>
  <si>
    <t>HBGC-3720</t>
  </si>
  <si>
    <t>HBGC-3723</t>
  </si>
  <si>
    <t>HBGC-3724</t>
  </si>
  <si>
    <t>HBGC-3725</t>
  </si>
  <si>
    <t>HBGC-3726</t>
  </si>
  <si>
    <t>HBGC-3727</t>
  </si>
  <si>
    <t>HBGC-3729</t>
  </si>
  <si>
    <t>HBGC-3730</t>
  </si>
  <si>
    <t>HBGC-3734</t>
  </si>
  <si>
    <t>HBGC-3740</t>
  </si>
  <si>
    <t>HBGC-3741</t>
  </si>
  <si>
    <t>HBGC-3742</t>
  </si>
  <si>
    <t>HBGC-3743</t>
  </si>
  <si>
    <t>HBGC-3746</t>
  </si>
  <si>
    <t>HBGC-3747</t>
  </si>
  <si>
    <t>HBGC-3748</t>
  </si>
  <si>
    <t>HBGC-3752</t>
  </si>
  <si>
    <t>HBGC-3754</t>
  </si>
  <si>
    <t>HBGC-3758</t>
  </si>
  <si>
    <t>HBGC-3759</t>
  </si>
  <si>
    <t>HBGC-3760</t>
  </si>
  <si>
    <t>HBGC-3761</t>
  </si>
  <si>
    <t>HBGC-3762</t>
  </si>
  <si>
    <t>HBGC-3765</t>
  </si>
  <si>
    <t>HBGC-3767</t>
  </si>
  <si>
    <t>HBGC-3771</t>
  </si>
  <si>
    <t>HBGC-3773</t>
  </si>
  <si>
    <t>HBGC-3778</t>
  </si>
  <si>
    <t>HBGC-3781</t>
  </si>
  <si>
    <t>HBGC-3783</t>
  </si>
  <si>
    <t>HBGC-3786</t>
  </si>
  <si>
    <t>HBGC-3788</t>
  </si>
  <si>
    <t>HBGC-3789</t>
  </si>
  <si>
    <t>HBGC-3791</t>
  </si>
  <si>
    <t>HBGC-3793</t>
  </si>
  <si>
    <t>HBGC-3795</t>
  </si>
  <si>
    <t>HBGC-3796</t>
  </si>
  <si>
    <t>HBGC-3797</t>
  </si>
  <si>
    <t>HBGC-3798</t>
  </si>
  <si>
    <t>HBGC-3799</t>
  </si>
  <si>
    <t>HBGC-3800</t>
  </si>
  <si>
    <t>HBGC-3801</t>
  </si>
  <si>
    <t>HBGC-3802</t>
  </si>
  <si>
    <t>HBGC-3803</t>
  </si>
  <si>
    <t>HBGC-3804</t>
  </si>
  <si>
    <t>HBGC-3805</t>
  </si>
  <si>
    <t>HBGC-3806</t>
  </si>
  <si>
    <t>HBGC-3807</t>
  </si>
  <si>
    <t>HBGC-3808</t>
  </si>
  <si>
    <t>HBGC-3809</t>
  </si>
  <si>
    <t>HBGC-3811</t>
  </si>
  <si>
    <t>HBGC-3813</t>
  </si>
  <si>
    <t>HBGC-3815</t>
  </si>
  <si>
    <t>HBGC-3818</t>
  </si>
  <si>
    <t>HBGC-3819</t>
  </si>
  <si>
    <t>HBGC-3821</t>
  </si>
  <si>
    <t>HBGC-3822</t>
  </si>
  <si>
    <t>HBGC-3823</t>
  </si>
  <si>
    <t>HBGC-3824</t>
  </si>
  <si>
    <t>HBGC-3826</t>
  </si>
  <si>
    <t>HBGC-3827</t>
  </si>
  <si>
    <t>HBGC-3828</t>
  </si>
  <si>
    <t>HBGC-3831</t>
  </si>
  <si>
    <t>HBGC-3833</t>
  </si>
  <si>
    <t>HBGC-3834</t>
  </si>
  <si>
    <t>HBGC-3835</t>
  </si>
  <si>
    <t>HBGC-3837</t>
  </si>
  <si>
    <t>HBGC-3838</t>
  </si>
  <si>
    <t>HBGC-3839</t>
  </si>
  <si>
    <t>HBGC-3840</t>
  </si>
  <si>
    <t>HBGC-3841</t>
  </si>
  <si>
    <t>HBGC-3842</t>
  </si>
  <si>
    <t>HBGC-3844</t>
  </si>
  <si>
    <t>HBGC-3845</t>
  </si>
  <si>
    <t>HBGC-3848</t>
  </si>
  <si>
    <t>HBGC-3849</t>
  </si>
  <si>
    <t>HBGC-3850</t>
  </si>
  <si>
    <t>HBGC-3853</t>
  </si>
  <si>
    <t>HBGC-3855</t>
  </si>
  <si>
    <t>HBGC-3856</t>
  </si>
  <si>
    <t>HBGC-3868</t>
  </si>
  <si>
    <t>HBGC-3869</t>
  </si>
  <si>
    <t>HBGC-3870</t>
  </si>
  <si>
    <t>HBGC-3876</t>
  </si>
  <si>
    <t>HBGC-3877</t>
  </si>
  <si>
    <t>HBGC-3882</t>
  </si>
  <si>
    <t>HBGC-3883</t>
  </si>
  <si>
    <t>HBGC-3887</t>
  </si>
  <si>
    <t>HBGC-3889</t>
  </si>
  <si>
    <t>HBGC-3890</t>
  </si>
  <si>
    <t>HBGC-3891</t>
  </si>
  <si>
    <t>HBGC-3893</t>
  </si>
  <si>
    <t>HBGC-3894</t>
  </si>
  <si>
    <t>HBGC-3896</t>
  </si>
  <si>
    <t>HBGC-3897</t>
  </si>
  <si>
    <t>HBGC-3899</t>
  </si>
  <si>
    <t>HBGC-3901</t>
  </si>
  <si>
    <t>HBGC-3902</t>
  </si>
  <si>
    <t>HBGC-3903</t>
  </si>
  <si>
    <t>HBGC-3911</t>
  </si>
  <si>
    <t>HBGC-3915</t>
  </si>
  <si>
    <t>HBGC-3925</t>
  </si>
  <si>
    <t>HBGC-3931</t>
  </si>
  <si>
    <t>HBGC-3932</t>
  </si>
  <si>
    <t>HBGC-3934</t>
  </si>
  <si>
    <t>HBGC-3935</t>
  </si>
  <si>
    <t>HBGC-3937</t>
  </si>
  <si>
    <t>HBGC-3938</t>
  </si>
  <si>
    <t>HBGC-3939</t>
  </si>
  <si>
    <t>HBGC-3940</t>
  </si>
  <si>
    <t>HBGC-3941</t>
  </si>
  <si>
    <t>HBGC-3944</t>
  </si>
  <si>
    <t>HBGC-3946</t>
  </si>
  <si>
    <t>HBGC-3953</t>
  </si>
  <si>
    <t>HBGC-3959</t>
  </si>
  <si>
    <t>HBGC-3962</t>
  </si>
  <si>
    <t>HBGC-3963</t>
  </si>
  <si>
    <t>HBGC-3966</t>
  </si>
  <si>
    <t>HBGC-3968</t>
  </si>
  <si>
    <t>HBGC-3973</t>
  </si>
  <si>
    <t>HBGC-3974</t>
  </si>
  <si>
    <t>HBGC-3975</t>
  </si>
  <si>
    <t>HBGC-3979</t>
  </si>
  <si>
    <t>HBGC-3981</t>
  </si>
  <si>
    <t>HBGC-3984</t>
  </si>
  <si>
    <t>HBGC-3987</t>
  </si>
  <si>
    <t>HBGC-3993</t>
  </si>
  <si>
    <t>HBGC-4000</t>
  </si>
  <si>
    <t>HBGC-4001</t>
  </si>
  <si>
    <t>HBGC-4004</t>
  </si>
  <si>
    <t>HBGC-4009</t>
  </si>
  <si>
    <t>HBGC-4017</t>
  </si>
  <si>
    <t>HBGC-4019</t>
  </si>
  <si>
    <t>HBGC-4022</t>
  </si>
  <si>
    <t>HBGC-4023</t>
  </si>
  <si>
    <t>HBGC-4034</t>
  </si>
  <si>
    <t>HBGC-4051</t>
  </si>
  <si>
    <t>HBGC-4090</t>
  </si>
  <si>
    <t>Geo-coordinates (Latitude)</t>
  </si>
  <si>
    <t>Geo-coordinates (Longitude)</t>
  </si>
  <si>
    <t>Number of biogas days in the monitoring period</t>
  </si>
  <si>
    <t xml:space="preserve">Amount of GHG Emission reduction </t>
  </si>
  <si>
    <t>Number of farmers adopted practices promoted by the project</t>
  </si>
  <si>
    <t>2: Zero Hunger</t>
  </si>
  <si>
    <t>Tonne</t>
  </si>
  <si>
    <t>tCO2e</t>
  </si>
  <si>
    <t>Full Name</t>
  </si>
  <si>
    <t>NA</t>
  </si>
  <si>
    <t>Farmer is happy with the project/</t>
  </si>
  <si>
    <t>farmer is satisfied.</t>
  </si>
  <si>
    <t>Farmer okay.</t>
  </si>
  <si>
    <t>Had chest issue and health status has really improved</t>
  </si>
  <si>
    <t>Farmer had system case that was fixed within 5 days</t>
  </si>
  <si>
    <t>Cook githeri with firewood, twice a week</t>
  </si>
  <si>
    <t xml:space="preserve">Satisfied. </t>
  </si>
  <si>
    <t>No more smoke in the kitchen, less eye irritation</t>
  </si>
  <si>
    <t>Firewood is used for cooking githeri</t>
  </si>
  <si>
    <t>No more smoke hence clean utensils, less sneening and coughing</t>
  </si>
  <si>
    <t>NO</t>
  </si>
  <si>
    <t>no</t>
  </si>
  <si>
    <t>Very happy with biogas, no more time spent on collecting firewood</t>
  </si>
  <si>
    <t>Cooking very fast with biogas as opposed to firewood</t>
  </si>
  <si>
    <t xml:space="preserve">Fresh air to lack of smoke </t>
  </si>
  <si>
    <t>Farmer is satisfied</t>
  </si>
  <si>
    <t>1 week</t>
  </si>
  <si>
    <t>Farmer had a case of low gas that was fixed within a week</t>
  </si>
  <si>
    <t>So much smoke caused coughing, health status iis improved</t>
  </si>
  <si>
    <t>Firewood is used to cook meals like githeri</t>
  </si>
  <si>
    <t>farmer is satisfied, had a lot of sneezing while using firewood, and has made improvement</t>
  </si>
  <si>
    <t>The burner was not working well and issued was fixed</t>
  </si>
  <si>
    <t>farmer is satisfied. Cooks githeri once a week with firewood</t>
  </si>
  <si>
    <t>Had chest problem, the health status has really improved</t>
  </si>
  <si>
    <t>Firewood is used to cook meals like githeri once  a week</t>
  </si>
  <si>
    <t>No smoke in the house, and so low level of cough</t>
  </si>
  <si>
    <t>farmer is satisfied</t>
  </si>
  <si>
    <t>Had health issues on eyes, the staatus is better due to use of biogas</t>
  </si>
  <si>
    <t>No more coughing on health status</t>
  </si>
  <si>
    <t xml:space="preserve">farmer is satisfied </t>
  </si>
  <si>
    <t>farmer i s satisfied</t>
  </si>
  <si>
    <t>There has been a lot of improvent on health, no more coughing</t>
  </si>
  <si>
    <t>No more sneezing</t>
  </si>
  <si>
    <t>No more eye irritation</t>
  </si>
  <si>
    <t>today</t>
  </si>
  <si>
    <t>Satisfied. Client reccomends more system advancement to suit their commercial needs.</t>
  </si>
  <si>
    <t>Less sneening due to smoke eradication</t>
  </si>
  <si>
    <t>Farmer had a case on the system that took 1 week to fix</t>
  </si>
  <si>
    <t>Joseph/Susan</t>
  </si>
  <si>
    <t>21/11/2024</t>
  </si>
  <si>
    <t>Samuel Mathenge</t>
  </si>
  <si>
    <t>Munyu</t>
  </si>
  <si>
    <t>Maina Mwangi</t>
  </si>
  <si>
    <t>Munucipality</t>
  </si>
  <si>
    <t>Njange</t>
  </si>
  <si>
    <t>John Kangote Kihihu</t>
  </si>
  <si>
    <t>Huhoini</t>
  </si>
  <si>
    <t>David/Kevin k.</t>
  </si>
  <si>
    <t>Francis Mwangi Maina</t>
  </si>
  <si>
    <t>Roi</t>
  </si>
  <si>
    <t>Ezekiel/Jacinta</t>
  </si>
  <si>
    <t>19/11/2024</t>
  </si>
  <si>
    <t>Mary Marigu</t>
  </si>
  <si>
    <t xml:space="preserve">Embu </t>
  </si>
  <si>
    <t>Kibaki</t>
  </si>
  <si>
    <t>Walter Ngambia N.</t>
  </si>
  <si>
    <t>Diara</t>
  </si>
  <si>
    <t>Wincate Mary Wangiri</t>
  </si>
  <si>
    <t>Nguviu</t>
  </si>
  <si>
    <t>Dickson Mwangi</t>
  </si>
  <si>
    <t>Mugeka</t>
  </si>
  <si>
    <t xml:space="preserve">Freshia Wambui Mwangi </t>
  </si>
  <si>
    <t>Rwegetha</t>
  </si>
  <si>
    <t>Gideon Ng'ang'a</t>
  </si>
  <si>
    <t>Gati-iguru</t>
  </si>
  <si>
    <t>Antony Njihia</t>
  </si>
  <si>
    <t>Mukangu</t>
  </si>
  <si>
    <t>Alex Mungai Mwangi</t>
  </si>
  <si>
    <t>Gatune</t>
  </si>
  <si>
    <t>James Maina Kimama</t>
  </si>
  <si>
    <t>Mutheru</t>
  </si>
  <si>
    <t xml:space="preserve">Simon </t>
  </si>
  <si>
    <t>20/11/2024</t>
  </si>
  <si>
    <t>Isaac Mwangi Kimani</t>
  </si>
  <si>
    <t>Gatundu south</t>
  </si>
  <si>
    <t>Trizah/Wilson</t>
  </si>
  <si>
    <t>Dorcas Njilu Kaiiri</t>
  </si>
  <si>
    <t>Kaarachi</t>
  </si>
  <si>
    <t>Jason Njagi</t>
  </si>
  <si>
    <t>Andura</t>
  </si>
  <si>
    <t>William Mwenda</t>
  </si>
  <si>
    <t>Mwanika</t>
  </si>
  <si>
    <t>Martin Thuranira Japhet</t>
  </si>
  <si>
    <t>Rutiti</t>
  </si>
  <si>
    <t>Juliana Kathure</t>
  </si>
  <si>
    <t>Muruguma</t>
  </si>
  <si>
    <t>Alexander Kamindo</t>
  </si>
  <si>
    <t>Sweetwaters</t>
  </si>
  <si>
    <t>Veronica Gakii Gitonga</t>
  </si>
  <si>
    <t>Kamiti</t>
  </si>
  <si>
    <t>20/11/204</t>
  </si>
  <si>
    <t>Purity Karambu Bundi</t>
  </si>
  <si>
    <t>Kisima</t>
  </si>
  <si>
    <t>Lydia Mukiri Kimathi</t>
  </si>
  <si>
    <t>Kiambogo</t>
  </si>
  <si>
    <t>Angelika Karimi</t>
  </si>
  <si>
    <t>Ontulili</t>
  </si>
  <si>
    <t>David Mbaaba Murianki</t>
  </si>
  <si>
    <t>Karia</t>
  </si>
  <si>
    <t>Agnes Muthoni Gilbert</t>
  </si>
  <si>
    <t>Irimbene</t>
  </si>
  <si>
    <t>Lilian Mucheche</t>
  </si>
  <si>
    <t>Marimba</t>
  </si>
  <si>
    <t>Regina Mukiri Mwirigi</t>
  </si>
  <si>
    <t>Mwenwe</t>
  </si>
  <si>
    <t>Silas Mutwiri</t>
  </si>
  <si>
    <t>Karau</t>
  </si>
  <si>
    <t>Lucy Wanja</t>
  </si>
  <si>
    <t>Kainene</t>
  </si>
  <si>
    <t>22/11/2024</t>
  </si>
  <si>
    <t>Gilbert Ntwiga</t>
  </si>
  <si>
    <t>Kariene</t>
  </si>
  <si>
    <t>Ennid Makandi</t>
  </si>
  <si>
    <t>Kiruanyi</t>
  </si>
  <si>
    <t>Susan Kithinji</t>
  </si>
  <si>
    <t>central Imenti</t>
  </si>
  <si>
    <t>Kachoro</t>
  </si>
  <si>
    <t>Lucy Kagwiria Nteere</t>
  </si>
  <si>
    <t>Kiithe</t>
  </si>
  <si>
    <t>Francis Ringera</t>
  </si>
  <si>
    <t>Giitune</t>
  </si>
  <si>
    <t>Gertrude Njeru</t>
  </si>
  <si>
    <t>Karumba</t>
  </si>
  <si>
    <t xml:space="preserve">Veririan  Wanjiru </t>
  </si>
  <si>
    <t>Kiandongo</t>
  </si>
  <si>
    <t>Kangaru Girls</t>
  </si>
  <si>
    <t>Kangaru</t>
  </si>
  <si>
    <t>Joseph nt Njeru</t>
  </si>
  <si>
    <t>Kanduri</t>
  </si>
  <si>
    <t>Doras Wawira</t>
  </si>
  <si>
    <t>Gatoori</t>
  </si>
  <si>
    <t>Jane Njeri</t>
  </si>
  <si>
    <t>Mairori</t>
  </si>
  <si>
    <t>Michael Kimanthi</t>
  </si>
  <si>
    <t>Tharaka Nthi</t>
  </si>
  <si>
    <t>Nyagani</t>
  </si>
  <si>
    <t>Joseph Muriithi</t>
  </si>
  <si>
    <t>Kirinyaga</t>
  </si>
  <si>
    <t>gichugu</t>
  </si>
  <si>
    <t>Mbiri</t>
  </si>
  <si>
    <t>Rose Wanjiru Mwaniki</t>
  </si>
  <si>
    <t>kianyambo</t>
  </si>
  <si>
    <t>Philomena Wanjiku</t>
  </si>
  <si>
    <t>Kiriti</t>
  </si>
  <si>
    <t>David Njogu Kiura</t>
  </si>
  <si>
    <t>Kithiru</t>
  </si>
  <si>
    <t>Anne NJeri</t>
  </si>
  <si>
    <t>mukure</t>
  </si>
  <si>
    <t>John Muthii  Gitari</t>
  </si>
  <si>
    <t>Kiangwaci</t>
  </si>
  <si>
    <t>James Mwangi K.</t>
  </si>
  <si>
    <t>Kirwara</t>
  </si>
  <si>
    <t>Susan Muthoni K.</t>
  </si>
  <si>
    <t>karinga</t>
  </si>
  <si>
    <t>Patrick Kahiti Kigo</t>
  </si>
  <si>
    <t>itarumbo</t>
  </si>
  <si>
    <t>Lucy Njoki Ngeca</t>
  </si>
  <si>
    <t>mums Garden</t>
  </si>
  <si>
    <t xml:space="preserve">JaneWangui Njue </t>
  </si>
  <si>
    <t>Magomano</t>
  </si>
  <si>
    <t>Patrick Muniu Ngei</t>
  </si>
  <si>
    <t>kiiga</t>
  </si>
  <si>
    <t xml:space="preserve">simon </t>
  </si>
  <si>
    <t>Judy Nyambura Gakau</t>
  </si>
  <si>
    <t>Gatitu B</t>
  </si>
  <si>
    <t>Evelyne</t>
  </si>
  <si>
    <t>Teresiah mukuhi Gitau</t>
  </si>
  <si>
    <t>kiambu</t>
  </si>
  <si>
    <t>Waratho</t>
  </si>
  <si>
    <t>Paul Gathoni</t>
  </si>
  <si>
    <t>Giachumi</t>
  </si>
  <si>
    <t>Reuben Komu</t>
  </si>
  <si>
    <t>Njiku</t>
  </si>
  <si>
    <t xml:space="preserve">Samuel Mwangi </t>
  </si>
  <si>
    <t>Kiunyu</t>
  </si>
  <si>
    <t>David Kihara</t>
  </si>
  <si>
    <t>Githumu</t>
  </si>
  <si>
    <t>Nancy Wangari M.</t>
  </si>
  <si>
    <t>Kahindu</t>
  </si>
  <si>
    <t>Pricilla Wanjiku Njau</t>
  </si>
  <si>
    <t>Gititu</t>
  </si>
  <si>
    <t>Nancy Wacera G.</t>
  </si>
  <si>
    <t>Gikuni</t>
  </si>
  <si>
    <t>Jane Njoki Macharia</t>
  </si>
  <si>
    <t>Kagumo</t>
  </si>
  <si>
    <t>Hellen Wairimu Muhuri</t>
  </si>
  <si>
    <t>Raiya</t>
  </si>
  <si>
    <t>Jane Nyakao Muchina</t>
  </si>
  <si>
    <t>mangu</t>
  </si>
  <si>
    <t>Samuel Waweru Chege</t>
  </si>
  <si>
    <t>kabete</t>
  </si>
  <si>
    <t>lokoto</t>
  </si>
  <si>
    <t>Stephen Raggui Kariuki</t>
  </si>
  <si>
    <t xml:space="preserve">kikuyu </t>
  </si>
  <si>
    <t>Karai</t>
  </si>
  <si>
    <t>Veronicah Kuthii Muriuki</t>
  </si>
  <si>
    <t>Edwin Muchiri Gathuku</t>
  </si>
  <si>
    <t>Kamuguga</t>
  </si>
  <si>
    <t>Moses Kahura N</t>
  </si>
  <si>
    <t>kiamba</t>
  </si>
  <si>
    <t>Raymond Mwangi K</t>
  </si>
  <si>
    <t>odire</t>
  </si>
  <si>
    <t>Manasse Mungai Mbungua</t>
  </si>
  <si>
    <t>kagongo</t>
  </si>
  <si>
    <t>Daniel Thairu Njunge</t>
  </si>
  <si>
    <t>wangige</t>
  </si>
  <si>
    <t>Everlyne</t>
  </si>
  <si>
    <t>Mary Karing'u</t>
  </si>
  <si>
    <t>Githiga</t>
  </si>
  <si>
    <t>Stephen Gathungu Ndirangu</t>
  </si>
  <si>
    <t>Muthuiya</t>
  </si>
  <si>
    <t xml:space="preserve">Joyce Njambi </t>
  </si>
  <si>
    <t>Gitiha</t>
  </si>
  <si>
    <t>Richard Ngigi Wanjau</t>
  </si>
  <si>
    <t>Monica wairimu koori</t>
  </si>
  <si>
    <t>Tinganga</t>
  </si>
  <si>
    <t>Mary wanjiku Kinyanjui</t>
  </si>
  <si>
    <t>Githungiri</t>
  </si>
  <si>
    <t>kambaa</t>
  </si>
  <si>
    <t>Elizabeth wambui Nganga</t>
  </si>
  <si>
    <t>nyanduma</t>
  </si>
  <si>
    <t>Alice Njoki Njehia</t>
  </si>
  <si>
    <t>Kamuchege</t>
  </si>
  <si>
    <t>Stephene Karanja Wainana</t>
  </si>
  <si>
    <t>Gathungu</t>
  </si>
  <si>
    <t>Eric Kamoche wambui</t>
  </si>
  <si>
    <t>Mihuko/ Marige</t>
  </si>
  <si>
    <t>James Kithure</t>
  </si>
  <si>
    <t>Kiandai</t>
  </si>
  <si>
    <t>Elizabeth Kuthii</t>
  </si>
  <si>
    <t>Nguguini</t>
  </si>
  <si>
    <t>Humery Kathuri</t>
  </si>
  <si>
    <t>Ndiuri</t>
  </si>
  <si>
    <t>David njuguna David njuguna Kiunyu</t>
  </si>
  <si>
    <t>githunguri</t>
  </si>
  <si>
    <t>marige</t>
  </si>
  <si>
    <t>Ruth Wambui Kamicha</t>
  </si>
  <si>
    <t>Eunice Njeri Nganga</t>
  </si>
  <si>
    <t>Gatundu north</t>
  </si>
  <si>
    <t>Kamonyi</t>
  </si>
  <si>
    <t>Simon</t>
  </si>
  <si>
    <t>Gabriel Mwiruri Gathuka</t>
  </si>
  <si>
    <t>Kaari</t>
  </si>
  <si>
    <t>Naomi Waithara Kamau</t>
  </si>
  <si>
    <t>mataara</t>
  </si>
  <si>
    <t>simon</t>
  </si>
  <si>
    <t>Florence Wanjiku M</t>
  </si>
  <si>
    <t>Mums Gardens</t>
  </si>
  <si>
    <t>Samuel mwaura wainana</t>
  </si>
  <si>
    <t xml:space="preserve">Gatundu north </t>
  </si>
  <si>
    <t>Gatei</t>
  </si>
  <si>
    <t>Kelvin Ruo njuguna</t>
  </si>
  <si>
    <t>Mararo</t>
  </si>
  <si>
    <t>Joseph kimani mwiruri</t>
  </si>
  <si>
    <t>LARI</t>
  </si>
  <si>
    <t>Nyamuthanga</t>
  </si>
  <si>
    <t>Steohen Mutunga Ngelu</t>
  </si>
  <si>
    <t>Machakos town</t>
  </si>
  <si>
    <t>Nzayo</t>
  </si>
  <si>
    <t>Simmon</t>
  </si>
  <si>
    <t>Elijah gakubu gitau</t>
  </si>
  <si>
    <t>CIBONI/NJEHA</t>
  </si>
  <si>
    <t>Peter kariuki Kamau</t>
  </si>
  <si>
    <t>GITAMAIYU</t>
  </si>
  <si>
    <t>Joseph n. Mwangangi</t>
  </si>
  <si>
    <t>ATHI RIVER /KYUMBI</t>
  </si>
  <si>
    <t>David Kinoti</t>
  </si>
  <si>
    <t>KAMUTHI</t>
  </si>
  <si>
    <t xml:space="preserve">
10231034</t>
  </si>
  <si>
    <t>Leornard Njenga</t>
  </si>
  <si>
    <t>Kimorori</t>
  </si>
  <si>
    <t>Number of Swine</t>
  </si>
  <si>
    <t>Applied to agricultural field</t>
  </si>
  <si>
    <t>Test Conducted by</t>
  </si>
  <si>
    <t>David Munyira</t>
  </si>
  <si>
    <t>Pricilla Wanjiku K.</t>
  </si>
  <si>
    <t>Turuturu</t>
  </si>
  <si>
    <t>Reuben  Komu</t>
  </si>
  <si>
    <t>Wilson Mutwiri</t>
  </si>
  <si>
    <t xml:space="preserve">Juliana kathure </t>
  </si>
  <si>
    <t>Sweet Waters</t>
  </si>
  <si>
    <t>Quantity of fuel wood (as per KPT)</t>
  </si>
  <si>
    <t>JOSEPH KIMANI MUIRURI</t>
  </si>
  <si>
    <t>JAMES MUIRURI KIHATO</t>
  </si>
  <si>
    <t>MARY KARING'U</t>
  </si>
  <si>
    <t>Alice Njoki njihia</t>
  </si>
  <si>
    <t>Mary Wanjiku kinyanjui</t>
  </si>
  <si>
    <t>Jane Nyakio muchina</t>
  </si>
  <si>
    <t>Daniel thairu njunge</t>
  </si>
  <si>
    <t>Florence Florence wanjiku miring'u [10086428]</t>
  </si>
  <si>
    <t>Lucy njoki ngeca</t>
  </si>
  <si>
    <t>Anthony Njihia</t>
  </si>
  <si>
    <t>Agnes Ngoiri</t>
  </si>
  <si>
    <t>Patrick muniu ngei</t>
  </si>
  <si>
    <t>Elizabeth wambui nganga</t>
  </si>
  <si>
    <t>Jane wangui njue</t>
  </si>
  <si>
    <t>Isaac Njuguna macharia</t>
  </si>
  <si>
    <t>Wincate Mary wangiri</t>
  </si>
  <si>
    <t>Ruth Wambui kamicha</t>
  </si>
  <si>
    <t>Regina Mukiri mwirigi</t>
  </si>
  <si>
    <t>James mwangi kabutha</t>
  </si>
  <si>
    <t>Amos Kirimi</t>
  </si>
  <si>
    <t>Stephen Kimita mwangi</t>
  </si>
  <si>
    <t>Manasse mungai mbugua</t>
  </si>
  <si>
    <t>Fraciah Wambui</t>
  </si>
  <si>
    <t>Grace Mukuhi karara</t>
  </si>
  <si>
    <t>Monica Wairimu koori</t>
  </si>
  <si>
    <t>Patrick maina mwangi</t>
  </si>
  <si>
    <t>Priscillah wanjiru Njuguna</t>
  </si>
  <si>
    <t>GILBERT NTWIGA</t>
  </si>
  <si>
    <t>Lydia Mukiri kimathi</t>
  </si>
  <si>
    <t>Martin Thuranira japhet</t>
  </si>
  <si>
    <t>Watson Muraguri gichuki</t>
  </si>
  <si>
    <t>Angelica Karimi</t>
  </si>
  <si>
    <t>Patrick Mung'athia</t>
  </si>
  <si>
    <t>Ennid makandi Kirima</t>
  </si>
  <si>
    <t>Jane njeri Munyi</t>
  </si>
  <si>
    <t>PAULINE GATHONI K</t>
  </si>
  <si>
    <t>HBGC-3038</t>
  </si>
  <si>
    <t>Babiana ngendo kinyua</t>
  </si>
  <si>
    <t>Walter ngabia Mwangi</t>
  </si>
  <si>
    <t>Mary marigu Njiru</t>
  </si>
  <si>
    <t>Sammy kionge v. Someren</t>
  </si>
  <si>
    <t>HBGC-3237</t>
  </si>
  <si>
    <t>HBGC-3380</t>
  </si>
  <si>
    <t>James Macharia</t>
  </si>
  <si>
    <t>HBGC-3387</t>
  </si>
  <si>
    <t>John Kangote kahihu</t>
  </si>
  <si>
    <t>HBGC-3583</t>
  </si>
  <si>
    <t>Julius Gicheha k</t>
  </si>
  <si>
    <t>HBGC-3607</t>
  </si>
  <si>
    <t>Humery kathuri Njoru</t>
  </si>
  <si>
    <t>HBGC-3647</t>
  </si>
  <si>
    <t>Lucy wangui Githu</t>
  </si>
  <si>
    <t>HBGC-3667</t>
  </si>
  <si>
    <t>Francis Ng'ang'a</t>
  </si>
  <si>
    <t>HBGC-3703</t>
  </si>
  <si>
    <t>Susan Muthoni k</t>
  </si>
  <si>
    <t>Kangaru girls High school</t>
  </si>
  <si>
    <t>HBGC-3731</t>
  </si>
  <si>
    <t>Stanley Mwangi</t>
  </si>
  <si>
    <t>HBGC-3763</t>
  </si>
  <si>
    <t>Stephen mutunga Ngelu</t>
  </si>
  <si>
    <t>HBGC-3814</t>
  </si>
  <si>
    <t>Raymond Mwangi k</t>
  </si>
  <si>
    <t>Isaac mwangi Kimani</t>
  </si>
  <si>
    <t>HBGC-3825</t>
  </si>
  <si>
    <t>HBGC-3892</t>
  </si>
  <si>
    <t>Ann wa Mbui gitau</t>
  </si>
  <si>
    <t>HBGC-3895</t>
  </si>
  <si>
    <t>Lucy kagwiria Nteere</t>
  </si>
  <si>
    <t>HBGC-3898</t>
  </si>
  <si>
    <t>HBGC-3900</t>
  </si>
  <si>
    <t>Patrick kahiti Kigo</t>
  </si>
  <si>
    <t>HBGC-3907</t>
  </si>
  <si>
    <t>Doras wawira Ndwiga</t>
  </si>
  <si>
    <t>HBGC-4054</t>
  </si>
  <si>
    <t>Agnes muthoni Gilbert</t>
  </si>
  <si>
    <t>HBGC-4099</t>
  </si>
  <si>
    <t>HBGC-4104</t>
  </si>
  <si>
    <t>David kihara David kihara Mwangi</t>
  </si>
  <si>
    <t>HBGC-4136</t>
  </si>
  <si>
    <t>Joseph muriithi Ngari</t>
  </si>
  <si>
    <t>HBGC-4161</t>
  </si>
  <si>
    <t>Nancy wangari Macharia</t>
  </si>
  <si>
    <t>HBGC-4167</t>
  </si>
  <si>
    <t>HBGC-4176</t>
  </si>
  <si>
    <t>HBGC-4199</t>
  </si>
  <si>
    <t>Alex mungai Mwangi</t>
  </si>
  <si>
    <t>HBGC-4303</t>
  </si>
  <si>
    <t>HBGC-4348</t>
  </si>
  <si>
    <t>Stephen raggui Kariuki</t>
  </si>
  <si>
    <t>HBGC-4349</t>
  </si>
  <si>
    <t>Viashla premier Services ltd</t>
  </si>
  <si>
    <t>HBGC-4390</t>
  </si>
  <si>
    <t>HBGC-4391</t>
  </si>
  <si>
    <t>Dorcas njilu Kaiiri</t>
  </si>
  <si>
    <t>HBGC-4404</t>
  </si>
  <si>
    <t>Judy nyambura Gakau</t>
  </si>
  <si>
    <t>HBGC-4449</t>
  </si>
  <si>
    <t>Elizabeth wambura Kithii</t>
  </si>
  <si>
    <t>HBGC-4452</t>
  </si>
  <si>
    <t>John muthii Gitari</t>
  </si>
  <si>
    <t>HBGC-4507</t>
  </si>
  <si>
    <t>HBGC-4515</t>
  </si>
  <si>
    <t>Samwel Mwangi</t>
  </si>
  <si>
    <t>HBGC-4572</t>
  </si>
  <si>
    <t>Veronicah kuthii Muriuki</t>
  </si>
  <si>
    <t>HBGC-4578</t>
  </si>
  <si>
    <t>James ngahu Maina</t>
  </si>
  <si>
    <t>HBGC-4610</t>
  </si>
  <si>
    <t>Veronicah gakii Gitonga</t>
  </si>
  <si>
    <t>HBGC-4745</t>
  </si>
  <si>
    <t>Rose wanjiru Mwaniki</t>
  </si>
  <si>
    <t>HBGC-4747</t>
  </si>
  <si>
    <t>HBGC-4772</t>
  </si>
  <si>
    <t>Reuben komo Reuben komo Ngure [9949712]</t>
  </si>
  <si>
    <t>HBGC-4783</t>
  </si>
  <si>
    <t>Purity karambu Bundi</t>
  </si>
  <si>
    <t>HBGC-4806</t>
  </si>
  <si>
    <t>HBGC-4810</t>
  </si>
  <si>
    <t>Michael kimathi Mbambu</t>
  </si>
  <si>
    <t>HBGC-4841</t>
  </si>
  <si>
    <t>David mbabu Murianki</t>
  </si>
  <si>
    <t>HBGC-4971</t>
  </si>
  <si>
    <t>Veririan wanjiru Njagi</t>
  </si>
  <si>
    <t>HBGC-5178</t>
  </si>
  <si>
    <t>Moses Kahura n.</t>
  </si>
  <si>
    <t>HBGC-5243</t>
  </si>
  <si>
    <t>Samuel mwaura Wainaina</t>
  </si>
  <si>
    <t>HBGC-5248</t>
  </si>
  <si>
    <t>Richard ngigi Wanjau</t>
  </si>
  <si>
    <t>HBGC-5286</t>
  </si>
  <si>
    <t>Edwin muchiri Gathuku</t>
  </si>
  <si>
    <t>HBGC-5296</t>
  </si>
  <si>
    <t>Teresia mukuhi Gitau</t>
  </si>
  <si>
    <t>HBGC-5297</t>
  </si>
  <si>
    <t>HBGC-5588</t>
  </si>
  <si>
    <t>Hellen wairimu Muhuri</t>
  </si>
  <si>
    <t>HBGC-5745</t>
  </si>
  <si>
    <t>James kitheru Muriithi</t>
  </si>
  <si>
    <t>HBGC-5761</t>
  </si>
  <si>
    <t>Eunice njeri Ng'ang'a</t>
  </si>
  <si>
    <t>HBGC-6046</t>
  </si>
  <si>
    <t>Anne njeri Ngiri</t>
  </si>
  <si>
    <t>HBGC-6061</t>
  </si>
  <si>
    <t>Henry kimani Muchoki</t>
  </si>
  <si>
    <t>HBGC-6153</t>
  </si>
  <si>
    <t>John kibe Kuria</t>
  </si>
  <si>
    <t>HBGC-6177</t>
  </si>
  <si>
    <t>Duncan Gachema</t>
  </si>
  <si>
    <t>PAUL MBUGUA MUKAMI</t>
  </si>
  <si>
    <t>JOSEPH KINYANJUI NJOROGE</t>
  </si>
  <si>
    <t>HANNAH WANGUI GICHUNGU</t>
  </si>
  <si>
    <t>DANIEL KOGI RUHIU</t>
  </si>
  <si>
    <t>AMOS MWANIKI KIRUHI</t>
  </si>
  <si>
    <t>VERONICA WANGARI KIMANI</t>
  </si>
  <si>
    <t>ANNE ANNE NJAMBI MAINA [11035345]</t>
  </si>
  <si>
    <t>EDITH WANJA</t>
  </si>
  <si>
    <t>ELIZABETH NYAWIRA KINYUA</t>
  </si>
  <si>
    <t>ELIZABETH WANGARI WANYOIKE</t>
  </si>
  <si>
    <t>FRANCIS KINYANJUI</t>
  </si>
  <si>
    <t>FRANCIS MAINA MBUGUA</t>
  </si>
  <si>
    <t>GEORGE MUCHICHU MWAURA</t>
  </si>
  <si>
    <t>GILSON KIMANI NJUGUNA</t>
  </si>
  <si>
    <t>HANNAH WANJIRU NDUNG'U</t>
  </si>
  <si>
    <t>HENRY GATHIRU KINYANJUI</t>
  </si>
  <si>
    <t>JANE WANJIRU MUNDATI</t>
  </si>
  <si>
    <t>JOE MWAURAH</t>
  </si>
  <si>
    <t>JOHN NGUGI NJEHIA</t>
  </si>
  <si>
    <t>JOHN NGURUNA KAARA</t>
  </si>
  <si>
    <t>JOHN WANYOIKE KIBUGI</t>
  </si>
  <si>
    <t>JOSEPH MUKERE WAWERU</t>
  </si>
  <si>
    <t>LUCIA NDOTI MULEMBA</t>
  </si>
  <si>
    <t>LUCY NJERI KIMOTHO</t>
  </si>
  <si>
    <t>MARY GATHONI MUCHUGU</t>
  </si>
  <si>
    <t>MICHAEL G. WANDAKA</t>
  </si>
  <si>
    <t>MICHAEL NJIHIA MWAI</t>
  </si>
  <si>
    <t>MOSES KURIA ITIBI</t>
  </si>
  <si>
    <t>PETER GAITHUMA ITIBI</t>
  </si>
  <si>
    <t>PETER MUKURA NJOROGE</t>
  </si>
  <si>
    <t>JUDY Wanjiru Chege</t>
  </si>
  <si>
    <t>SILAS WANGO WANJIRU</t>
  </si>
  <si>
    <t>MARY NJERI NYUMU</t>
  </si>
  <si>
    <t>DORCAS DORCAS WAMBUI</t>
  </si>
  <si>
    <t>MARY NDUTA</t>
  </si>
  <si>
    <t>DAVID KARANJA KARIUKI</t>
  </si>
  <si>
    <t>Joyce Wairimu Kung'u</t>
  </si>
  <si>
    <t>Mary Njeri Gakonyo</t>
  </si>
  <si>
    <t>Teresia Wairimu Njuguna</t>
  </si>
  <si>
    <t>Mary Nduta Kimani [3501472]</t>
  </si>
  <si>
    <t>HANNAH RUGURU KANINI</t>
  </si>
  <si>
    <t>ELIZABETH WANGARI NDUNG'U</t>
  </si>
  <si>
    <t>GRACE WANJIKU MUGO</t>
  </si>
  <si>
    <t>Christine Wanja</t>
  </si>
  <si>
    <t>Jane Kamau</t>
  </si>
  <si>
    <t>John Ng'ang'a Njoroge</t>
  </si>
  <si>
    <t>LEAH WAITHERA NYOIKE</t>
  </si>
  <si>
    <t>PHELOMENA WAMBUI KIMATA</t>
  </si>
  <si>
    <t>JAMES KAMAU</t>
  </si>
  <si>
    <t>SAMUEL KAMAU GAKONYO</t>
  </si>
  <si>
    <t>PETER NGIGI KIMANI</t>
  </si>
  <si>
    <t>DAVID MUIRURI MUHOHO</t>
  </si>
  <si>
    <t>MONICAH NDUTA</t>
  </si>
  <si>
    <t>JAMES KARIUKI GITHI</t>
  </si>
  <si>
    <t>Charles Charles Kabito</t>
  </si>
  <si>
    <t>STEPHEN KINYANJUI MUGO</t>
  </si>
  <si>
    <t>MOSES NJUGUNA WAINAINA</t>
  </si>
  <si>
    <t>LYDIA MUTHONI WOGOTO</t>
  </si>
  <si>
    <t>MONICAH NYAKIO NJUGUNA</t>
  </si>
  <si>
    <t>ZIPPORAH RUGURU KINUTHIA</t>
  </si>
  <si>
    <t>JOSEPH JOSEPH MWAURA KARIUKI</t>
  </si>
  <si>
    <t>JOHN WANYOIKE KARANJA</t>
  </si>
  <si>
    <t>ANN WANJIRU NDUNGU</t>
  </si>
  <si>
    <t>SAMUEL WAMITI</t>
  </si>
  <si>
    <t>JOEL WANYOIKE</t>
  </si>
  <si>
    <t>PETER MWAURA KANIU</t>
  </si>
  <si>
    <t>PETER KARANJA KAMAU</t>
  </si>
  <si>
    <t>LUCY WANJIKU NJUGUNA</t>
  </si>
  <si>
    <t>JANE KAMAU</t>
  </si>
  <si>
    <t>NAOMI WANJIRU GICHARU</t>
  </si>
  <si>
    <t>MICHAEL MICHAEL MICHAEL MUKUHA KAMAU [0436140]</t>
  </si>
  <si>
    <t>ROBERT NGURI NJIUKA</t>
  </si>
  <si>
    <t>LUCY WANJIRU MUGO</t>
  </si>
  <si>
    <t>JOSEPH CHEGE MUNGAI</t>
  </si>
  <si>
    <t>NAOMI KARIUKI</t>
  </si>
  <si>
    <t>PETER PETER NGUGI MUCHIRI</t>
  </si>
  <si>
    <t>Jeremiah Mwangi wanjiru</t>
  </si>
  <si>
    <t>Hannah Nyokabi gachina</t>
  </si>
  <si>
    <t>David Ngomi gatimu</t>
  </si>
  <si>
    <t>Joseph Mbugua njinei</t>
  </si>
  <si>
    <t>Susan Nyaruiru ndichu</t>
  </si>
  <si>
    <t>Peter Kamura kamau</t>
  </si>
  <si>
    <t>Walter Mucheru</t>
  </si>
  <si>
    <t>Mary Waithera muraya</t>
  </si>
  <si>
    <t>George kamau kahora</t>
  </si>
  <si>
    <t>John John Mburu</t>
  </si>
  <si>
    <t>Simon Ng'ang'a mbugua</t>
  </si>
  <si>
    <t>Evanson Mbugua nyoro</t>
  </si>
  <si>
    <t>Eunice Wanjiku kimani</t>
  </si>
  <si>
    <t>Naomi Wambui</t>
  </si>
  <si>
    <t>Mary Wambui wandui</t>
  </si>
  <si>
    <t>Samuel Njuguna ndung'u</t>
  </si>
  <si>
    <t>Joseph Waithaka gitau</t>
  </si>
  <si>
    <t>Peter Ngeche mugo</t>
  </si>
  <si>
    <t>Patrick Mburu ninga</t>
  </si>
  <si>
    <t>Gideon Ng'ang'ira waithaka</t>
  </si>
  <si>
    <t>Ann Nyambura mbugua</t>
  </si>
  <si>
    <t>Phylis Wangui mburu</t>
  </si>
  <si>
    <t>Sarah Wanjiku mburu</t>
  </si>
  <si>
    <t>Peter M Irari</t>
  </si>
  <si>
    <t>Stephen Kimethu ng'ang'a</t>
  </si>
  <si>
    <t>Paul Mwichigi mbugua</t>
  </si>
  <si>
    <t>Peter Njenga mujing'a</t>
  </si>
  <si>
    <t>Mary Nduta muigai</t>
  </si>
  <si>
    <t>Stephen Mugo makumi</t>
  </si>
  <si>
    <t>John Igamba wainaina</t>
  </si>
  <si>
    <t>Jane Ndegwa</t>
  </si>
  <si>
    <t>Francis Njau kamau</t>
  </si>
  <si>
    <t>Agnes Wangari wanyaga</t>
  </si>
  <si>
    <t>Hannah Njuguna [28909229]</t>
  </si>
  <si>
    <t>John Njuguna</t>
  </si>
  <si>
    <t>Robert Njoroge mbugua</t>
  </si>
  <si>
    <t>Mary Wanjiku</t>
  </si>
  <si>
    <t>Stephen Kamau</t>
  </si>
  <si>
    <t>Peter K mbugua</t>
  </si>
  <si>
    <t>Rewel Kimani kinyanjui</t>
  </si>
  <si>
    <t>Esther Gathoni githire</t>
  </si>
  <si>
    <t>Samuel Muiruri kibuika</t>
  </si>
  <si>
    <t>Samuel Muiruri wainaina</t>
  </si>
  <si>
    <t>Abdullahi Halake</t>
  </si>
  <si>
    <t>Esther Gathoni ngotho</t>
  </si>
  <si>
    <t>Joseph Kamau</t>
  </si>
  <si>
    <t>Lucy Wanjiku makumi</t>
  </si>
  <si>
    <t>Jane Mumbi</t>
  </si>
  <si>
    <t>Elizabeth Wachira</t>
  </si>
  <si>
    <t>Louis Mbugua kung'u</t>
  </si>
  <si>
    <t>James kinyua ndegwa</t>
  </si>
  <si>
    <t>David Mwangi</t>
  </si>
  <si>
    <t>Lucas Muthama ngugi</t>
  </si>
  <si>
    <t>Michael Maguathi wambui</t>
  </si>
  <si>
    <t>Richard Mwangi mburu</t>
  </si>
  <si>
    <t>Samuel Ngugi njoroge</t>
  </si>
  <si>
    <t>Evans Ngure karanja</t>
  </si>
  <si>
    <t>Penninah Muthoni kariuki</t>
  </si>
  <si>
    <t>Stephen Kariuki ndung'u</t>
  </si>
  <si>
    <t>Salome Njeri</t>
  </si>
  <si>
    <t>BENSON NJOMO WAMBUI</t>
  </si>
  <si>
    <t>Paul Kihumba mwangi</t>
  </si>
  <si>
    <t>Joanna Nyokabi</t>
  </si>
  <si>
    <t>Martin Wanyoike</t>
  </si>
  <si>
    <t>Margret Wanjiku njenga</t>
  </si>
  <si>
    <t>Sophia Njoki</t>
  </si>
  <si>
    <t>Michael Mwangi</t>
  </si>
  <si>
    <t>Bernice Wanjiru njoroge</t>
  </si>
  <si>
    <t>Esther Njeri ndungu</t>
  </si>
  <si>
    <t>HBGC-1393</t>
  </si>
  <si>
    <t>Peter Kamau-22696499 [22696499]</t>
  </si>
  <si>
    <t>David Karethiu [20163162]</t>
  </si>
  <si>
    <t>Bedan Bedan chai njoroge [29170686]</t>
  </si>
  <si>
    <t>Lucy Miano</t>
  </si>
  <si>
    <t>Lucy Nyambura wainaina</t>
  </si>
  <si>
    <t>Ernest Njiraini muchoki</t>
  </si>
  <si>
    <t>Edmund Njihia njoroge</t>
  </si>
  <si>
    <t>Teresia njeri njihia</t>
  </si>
  <si>
    <t>Christopher Gachanga</t>
  </si>
  <si>
    <t>Charles Muiruri nganga</t>
  </si>
  <si>
    <t>Martha Wanjiku ikinu</t>
  </si>
  <si>
    <t>Linus n Kimani</t>
  </si>
  <si>
    <t>Joshua Gitau</t>
  </si>
  <si>
    <t>Peris Wambui njoroge</t>
  </si>
  <si>
    <t>Maria Wanjiku kabiru</t>
  </si>
  <si>
    <t>Peninah Peninah Kariuki</t>
  </si>
  <si>
    <t>Rose Njambi</t>
  </si>
  <si>
    <t>Peter Kariuki ngugi</t>
  </si>
  <si>
    <t>John kariuki kamuiru</t>
  </si>
  <si>
    <t>Esther Njambi mbugua</t>
  </si>
  <si>
    <t>Edward Ngaruiya gathuku</t>
  </si>
  <si>
    <t>Mary Wanjiru</t>
  </si>
  <si>
    <t>Henry Mbugua kung'u</t>
  </si>
  <si>
    <t>Alice Alice Nyambura githu [13412368]</t>
  </si>
  <si>
    <t>Ruth Muchiku</t>
  </si>
  <si>
    <t>Martin Njoroge</t>
  </si>
  <si>
    <t>Samuel kahato muigai</t>
  </si>
  <si>
    <t>Charles njoroge ndungu</t>
  </si>
  <si>
    <t>Josephat Waweru kihunga</t>
  </si>
  <si>
    <t>Titus Muchoki njenga</t>
  </si>
  <si>
    <t>Jacinta wangari kariuki</t>
  </si>
  <si>
    <t>John Muiru kimani</t>
  </si>
  <si>
    <t>John Mubi njoroge</t>
  </si>
  <si>
    <t>Monicah Wanjiru mbugua</t>
  </si>
  <si>
    <t>Jane Njeri nyoro</t>
  </si>
  <si>
    <t>Catherine wangari mbugua</t>
  </si>
  <si>
    <t>Joseph Njuguna gatumbi</t>
  </si>
  <si>
    <t>Erick Mwangi gitonga</t>
  </si>
  <si>
    <t>Bonface mwaniki ngando</t>
  </si>
  <si>
    <t>Teresiah Njeri wakairu</t>
  </si>
  <si>
    <t>James Maina mwaniki</t>
  </si>
  <si>
    <t>Nancy Wanjiku</t>
  </si>
  <si>
    <t>Dennis Muchiri gakure</t>
  </si>
  <si>
    <t>John Ichangai kabui</t>
  </si>
  <si>
    <t>Francis Gichuhi githengu</t>
  </si>
  <si>
    <t>Salome Wangari mbugua</t>
  </si>
  <si>
    <t>Patric Mbugua</t>
  </si>
  <si>
    <t>Stephen Wangogu ngugi</t>
  </si>
  <si>
    <t>Rev. peter Rev. peter Karanja</t>
  </si>
  <si>
    <t>Onesmus Philip muiruri</t>
  </si>
  <si>
    <t>Peter Kaboro kahuta</t>
  </si>
  <si>
    <t>Francis Ndai karanja</t>
  </si>
  <si>
    <t>Winfred Wambui</t>
  </si>
  <si>
    <t>Regina Waithera</t>
  </si>
  <si>
    <t>Ann Waithaka</t>
  </si>
  <si>
    <t>Jane Mukami ichangui</t>
  </si>
  <si>
    <t>Geofrey k Njane</t>
  </si>
  <si>
    <t>Daniel kago waithiru</t>
  </si>
  <si>
    <t>Simon Gathuru kimani</t>
  </si>
  <si>
    <t>Rose Wambui kungu</t>
  </si>
  <si>
    <t>Francis muigai kamuri</t>
  </si>
  <si>
    <t>Vincent Njoroge</t>
  </si>
  <si>
    <t>Ruth Wanjiru [26861379]</t>
  </si>
  <si>
    <t>Kamau Chomba</t>
  </si>
  <si>
    <t>James Thuo</t>
  </si>
  <si>
    <t>Teresiah Murugi [20009246]</t>
  </si>
  <si>
    <t>Peter Kinyanjui kiguru</t>
  </si>
  <si>
    <t>Samuel Mbugua</t>
  </si>
  <si>
    <t>Paul Mburu njoroge</t>
  </si>
  <si>
    <t>John Kinyanjui mariba</t>
  </si>
  <si>
    <t>Thomas Kinyanjui</t>
  </si>
  <si>
    <t>Eunice Wangui kimani</t>
  </si>
  <si>
    <t>Peter Peter Mondo</t>
  </si>
  <si>
    <t>Grace Wambui</t>
  </si>
  <si>
    <t>Patrick Munyambu kamau</t>
  </si>
  <si>
    <t>ALBERT MUIRURI</t>
  </si>
  <si>
    <t>Paul Waiyaki wanjiku</t>
  </si>
  <si>
    <t>Joseph Kungu kuria</t>
  </si>
  <si>
    <t>John Kairu ngonyoro</t>
  </si>
  <si>
    <t>Anthony mwangi mboti</t>
  </si>
  <si>
    <t>Samuel Mburu waweru</t>
  </si>
  <si>
    <t>Pasqalina nyakio ndungu</t>
  </si>
  <si>
    <t>Sarah Sarah Wanjiru kiarie</t>
  </si>
  <si>
    <t>Damaris W kionji</t>
  </si>
  <si>
    <t>Alice Alice W muthoni</t>
  </si>
  <si>
    <t>Nancy Njeri</t>
  </si>
  <si>
    <t>Peter Muhoho mungai</t>
  </si>
  <si>
    <t>Paul Waiyaki nduta</t>
  </si>
  <si>
    <t>Mary Wangari ngurugwe</t>
  </si>
  <si>
    <t>Elijah Ndungu</t>
  </si>
  <si>
    <t>Teresiah Wanjiru</t>
  </si>
  <si>
    <t>Rahab Wanjiru</t>
  </si>
  <si>
    <t>Francis Francis Karanja mugi</t>
  </si>
  <si>
    <t>Felistas Felistas Kanyi w [12989264]</t>
  </si>
  <si>
    <t>Margret Wanjiku</t>
  </si>
  <si>
    <t>Bedan Kagia thiru</t>
  </si>
  <si>
    <t>Joseph Kariuki</t>
  </si>
  <si>
    <t>Jacinta Kabura muikamba</t>
  </si>
  <si>
    <t>Steven Githaiga ng'ang'a</t>
  </si>
  <si>
    <t>Peter Karanja kairu</t>
  </si>
  <si>
    <t>Harun Gitau mungai</t>
  </si>
  <si>
    <t>Pauline Pauline Njoki njuguna</t>
  </si>
  <si>
    <t>Moses Mugo kimachu</t>
  </si>
  <si>
    <t>Moses Kariuki</t>
  </si>
  <si>
    <t>Michael karanja mbugua</t>
  </si>
  <si>
    <t>James Kimani gituku</t>
  </si>
  <si>
    <t>Richard Gachau mburu</t>
  </si>
  <si>
    <t>Teresiah Wambui ndichu</t>
  </si>
  <si>
    <t>Mary Njambi githuku</t>
  </si>
  <si>
    <t>Beth Wanja njunge</t>
  </si>
  <si>
    <t>Joseph Waweru</t>
  </si>
  <si>
    <t>David N kimani</t>
  </si>
  <si>
    <t>Grace Wairimu</t>
  </si>
  <si>
    <t>Joseph Wainaina mungai</t>
  </si>
  <si>
    <t>Patrick Gitau ndung'u</t>
  </si>
  <si>
    <t>Fredrick Kirika wainaina</t>
  </si>
  <si>
    <t>Paul Njoroge nyabara</t>
  </si>
  <si>
    <t>John Kinyanjui mucheru</t>
  </si>
  <si>
    <t>Alice Wanjiru ciuma</t>
  </si>
  <si>
    <t>Pius Kioi kinyanjui</t>
  </si>
  <si>
    <t>Benard Waweru kironji</t>
  </si>
  <si>
    <t>Stanely Mburu</t>
  </si>
  <si>
    <t>David Ng'ang'a mbugua</t>
  </si>
  <si>
    <t>Hosea Njoroge n</t>
  </si>
  <si>
    <t>John John Maina thuo</t>
  </si>
  <si>
    <t>Sebastian Wainaina mwaniki</t>
  </si>
  <si>
    <t>Mary Njeri ndung'u</t>
  </si>
  <si>
    <t>George Ngigi</t>
  </si>
  <si>
    <t>Joseph Mukora m</t>
  </si>
  <si>
    <t>John Muhoro</t>
  </si>
  <si>
    <t>Pius Kamau</t>
  </si>
  <si>
    <t>Gabriel Ndegwa mungai</t>
  </si>
  <si>
    <t>Rosemary Rosemary Njoki muhia</t>
  </si>
  <si>
    <t>Stephen Gichia kamau</t>
  </si>
  <si>
    <t>Charles Njogu n</t>
  </si>
  <si>
    <t>MARY WANGARI RUNO</t>
  </si>
  <si>
    <t>SIMON CHEGE</t>
  </si>
  <si>
    <t>PETER WAWERU</t>
  </si>
  <si>
    <t>Samuel Ndonye mburu</t>
  </si>
  <si>
    <t>Michael Kamuni mburu</t>
  </si>
  <si>
    <t>Charles Njenga</t>
  </si>
  <si>
    <t>Francis Mutonga muchai</t>
  </si>
  <si>
    <t>Beatrice Wanjiru kimani</t>
  </si>
  <si>
    <t>Jane Wairimu muiyoro</t>
  </si>
  <si>
    <t>Samuel Ngigi</t>
  </si>
  <si>
    <t>Jane Wanjiku m</t>
  </si>
  <si>
    <t>Judy Nyambura</t>
  </si>
  <si>
    <t>Mathew Matheri</t>
  </si>
  <si>
    <t>Peter Peter Muigai njenga [4510450]</t>
  </si>
  <si>
    <t>Moses Mureithi wambui</t>
  </si>
  <si>
    <t>Joseph Gituku wainaina</t>
  </si>
  <si>
    <t>John kimani kague</t>
  </si>
  <si>
    <t>Faith Wanjiru kinyanjui</t>
  </si>
  <si>
    <t>Andrew Andrew Ichangua njuguna</t>
  </si>
  <si>
    <t>Damaris Damaris Njoki [3105750]</t>
  </si>
  <si>
    <t>Margret Nditu</t>
  </si>
  <si>
    <t>Esther Esther Mwihaki magondu [23332017]</t>
  </si>
  <si>
    <t>Lucy Waithera kago</t>
  </si>
  <si>
    <t>George George Koigi waweru</t>
  </si>
  <si>
    <t>Joseph Kimani kimani</t>
  </si>
  <si>
    <t>Teresiah njeri Ndotono</t>
  </si>
  <si>
    <t>Joseph ndungu n</t>
  </si>
  <si>
    <t>Paul Wainaina</t>
  </si>
  <si>
    <t>David Macharia wanjiku</t>
  </si>
  <si>
    <t>Grace Nduta</t>
  </si>
  <si>
    <t>Frashia Mbogo</t>
  </si>
  <si>
    <t>Joseph Njoroge</t>
  </si>
  <si>
    <t>Caroline Kinuthia</t>
  </si>
  <si>
    <t>Peter Kuria karanja</t>
  </si>
  <si>
    <t>Simon Gititu</t>
  </si>
  <si>
    <t>Margret wamaitha muiruri</t>
  </si>
  <si>
    <t>Geoffrey Gacheru mungai</t>
  </si>
  <si>
    <t>Obadiah karika chege</t>
  </si>
  <si>
    <t>George George Mbugua thiogo</t>
  </si>
  <si>
    <t>Simon Ndabi kiburi</t>
  </si>
  <si>
    <t>George Maina m</t>
  </si>
  <si>
    <t>Gerald Mburu</t>
  </si>
  <si>
    <t>Fredrick Muiruri ndungu</t>
  </si>
  <si>
    <t>Jane Nduta muuge</t>
  </si>
  <si>
    <t>Paul Mungai muchibi</t>
  </si>
  <si>
    <t>Mercy Njeri muchangiru</t>
  </si>
  <si>
    <t>Lucy Wanjiru mburu</t>
  </si>
  <si>
    <t>Immaculate Njeri kiarie</t>
  </si>
  <si>
    <t>Ruth Mbuiya</t>
  </si>
  <si>
    <t>Peter Kamau munyua</t>
  </si>
  <si>
    <t>Regina Njeri mwangi</t>
  </si>
  <si>
    <t>Pharis Ndungu</t>
  </si>
  <si>
    <t>Margret Wambui kamau</t>
  </si>
  <si>
    <t>John John Ngige kafaru [1850881]</t>
  </si>
  <si>
    <t>Rosemary wangari m</t>
  </si>
  <si>
    <t>Beth Njeri k</t>
  </si>
  <si>
    <t>Joseph Gikonyo</t>
  </si>
  <si>
    <t>John Njoroge</t>
  </si>
  <si>
    <t>Gabriel Nyori njuguna</t>
  </si>
  <si>
    <t>Marting Njihia kariuki</t>
  </si>
  <si>
    <t>Rahab wanjiku muthere</t>
  </si>
  <si>
    <t>Hiram Nganga kamau</t>
  </si>
  <si>
    <t>Mary Njeri njoroge [10645156]</t>
  </si>
  <si>
    <t>Stephen thuo njoroge</t>
  </si>
  <si>
    <t>Hannah Muthoni</t>
  </si>
  <si>
    <t>Sophia Waithera kahuro</t>
  </si>
  <si>
    <t>Simon Kamau ng'endo</t>
  </si>
  <si>
    <t>Julius Kagiri</t>
  </si>
  <si>
    <t>Leah Nyamugoro</t>
  </si>
  <si>
    <t>Moses Kimani</t>
  </si>
  <si>
    <t>Peter Gatimu</t>
  </si>
  <si>
    <t>Annah Njoki n</t>
  </si>
  <si>
    <t>Irene Njuguna</t>
  </si>
  <si>
    <t>Hellen mwihaki mugo</t>
  </si>
  <si>
    <t>Felista Njeri kagori</t>
  </si>
  <si>
    <t>John Kariuki nganga</t>
  </si>
  <si>
    <t>Jeremiah thiru kimani</t>
  </si>
  <si>
    <t>Samuel Kamau</t>
  </si>
  <si>
    <t>John Maina [6485712]</t>
  </si>
  <si>
    <t>Erastus Karanja k</t>
  </si>
  <si>
    <t>Josphat Nguti n</t>
  </si>
  <si>
    <t>Eunice Wanjiru</t>
  </si>
  <si>
    <t>Josephine Wangari</t>
  </si>
  <si>
    <t>Carolyne Wambui gitundu</t>
  </si>
  <si>
    <t>Joseph Gatehi njuguna</t>
  </si>
  <si>
    <t>Rosemary Mugure ngugi</t>
  </si>
  <si>
    <t>Grace Nyanjui</t>
  </si>
  <si>
    <t>David David Mbugua</t>
  </si>
  <si>
    <t>Allan Wakabochi kangethe</t>
  </si>
  <si>
    <t>Jeremiah Gachoka</t>
  </si>
  <si>
    <t>Joseph muchina mungai</t>
  </si>
  <si>
    <t>Tirus thiongo githama</t>
  </si>
  <si>
    <t>Peter Kamau</t>
  </si>
  <si>
    <t>Rosemary njoki muthoni</t>
  </si>
  <si>
    <t>Jean Vera wambui</t>
  </si>
  <si>
    <t>Teresiah Teresiah njeri m</t>
  </si>
  <si>
    <t>Joseph macharia thuku</t>
  </si>
  <si>
    <t>Zachary njoroge kimotho</t>
  </si>
  <si>
    <t>Samuel njoroge gitau</t>
  </si>
  <si>
    <t>Jane Jane Nungari</t>
  </si>
  <si>
    <t>Simon Njoroge</t>
  </si>
  <si>
    <t>Titus Kabogoro naomi</t>
  </si>
  <si>
    <t>Martin Ihugo</t>
  </si>
  <si>
    <t>Naomi Nyambura nyaga</t>
  </si>
  <si>
    <t>John John Ndukuyu [22880027]</t>
  </si>
  <si>
    <t>John gitau gathunduru</t>
  </si>
  <si>
    <t>Samson kimani njihia</t>
  </si>
  <si>
    <t>Hannah Nyambura mungai</t>
  </si>
  <si>
    <t>Magdaline Wanjiru njoroge</t>
  </si>
  <si>
    <t>Gerald mwangi ngirichi</t>
  </si>
  <si>
    <t>Stephen Mucheru</t>
  </si>
  <si>
    <t>Penninah Kariuki</t>
  </si>
  <si>
    <t>Mary Waithira</t>
  </si>
  <si>
    <t>Lucy Wanjiru</t>
  </si>
  <si>
    <t>Philomena Nyambura njoroge</t>
  </si>
  <si>
    <t>Samuel Kamau cubi</t>
  </si>
  <si>
    <t>Julia Njeri m</t>
  </si>
  <si>
    <t>Jane Wanjiru mwangi</t>
  </si>
  <si>
    <t>Geoffrey Githahu kibe</t>
  </si>
  <si>
    <t>Henry Thiongo mwaniki</t>
  </si>
  <si>
    <t>Nelson N githinji</t>
  </si>
  <si>
    <t>Benson kimani gitau</t>
  </si>
  <si>
    <t>Timothy kariuki mbugua</t>
  </si>
  <si>
    <t>George Thuku</t>
  </si>
  <si>
    <t>Doris Wanjiru</t>
  </si>
  <si>
    <t>Teresiah Wangari</t>
  </si>
  <si>
    <t>James Moko</t>
  </si>
  <si>
    <t>Hosea Njoroge k</t>
  </si>
  <si>
    <t>Patrick Njoroge g</t>
  </si>
  <si>
    <t>Mburu ism gitau</t>
  </si>
  <si>
    <t>Margret Nyambura</t>
  </si>
  <si>
    <t>Michael Njoroge</t>
  </si>
  <si>
    <t>Daniel Gachau karanja</t>
  </si>
  <si>
    <t>Grace Gathoni kamau</t>
  </si>
  <si>
    <t>Joseph Mukuna kigiri</t>
  </si>
  <si>
    <t>Robert Gitau Ng'ang'a</t>
  </si>
  <si>
    <t>Isaac Gitonga wainaina</t>
  </si>
  <si>
    <t>Mary Gitonga</t>
  </si>
  <si>
    <t>Elena gathoni kimaru</t>
  </si>
  <si>
    <t>Roman Wamburu bonface</t>
  </si>
  <si>
    <t>Margret Murugi</t>
  </si>
  <si>
    <t>John Thairu njuguna</t>
  </si>
  <si>
    <t>DANSON RUGAMI</t>
  </si>
  <si>
    <t>KENNETH RWEYEMAMU</t>
  </si>
  <si>
    <t>Stephen Mbiru</t>
  </si>
  <si>
    <t>Samson Karuu ng'aru</t>
  </si>
  <si>
    <t>Lewis Mbiyu ibongo</t>
  </si>
  <si>
    <t>Georgina njeri wakimuhu</t>
  </si>
  <si>
    <t>George Mwangi gathuna</t>
  </si>
  <si>
    <t>Jedida Wambui njau</t>
  </si>
  <si>
    <t>Alexander Njuguna muiruri</t>
  </si>
  <si>
    <t>Fredrick Mariga</t>
  </si>
  <si>
    <t>Catherine Mwendwa</t>
  </si>
  <si>
    <t>Beatrice Kinya</t>
  </si>
  <si>
    <t>Purity Kiogora</t>
  </si>
  <si>
    <t>Victoria wanja njagi</t>
  </si>
  <si>
    <t>Winnie Wanjiru wanyoike</t>
  </si>
  <si>
    <t>James Karanja miringu</t>
  </si>
  <si>
    <t>Margret Wanjiru njambi</t>
  </si>
  <si>
    <t>Jane Wanjira gichuki</t>
  </si>
  <si>
    <t>Peter Muiruri kungu</t>
  </si>
  <si>
    <t>Daniel Mwangi mburu</t>
  </si>
  <si>
    <t>Gerald Njenga ngigi</t>
  </si>
  <si>
    <t>Patrick Muiruri kiarie</t>
  </si>
  <si>
    <t>Bedan N gachie</t>
  </si>
  <si>
    <t>John njuguna ndungu</t>
  </si>
  <si>
    <t>John Kamau kamatu</t>
  </si>
  <si>
    <t>Phylis Kamau rua</t>
  </si>
  <si>
    <t>Victoria Muthoni kiarie</t>
  </si>
  <si>
    <t>John Murigi kamau</t>
  </si>
  <si>
    <t>John maina ngunjiri</t>
  </si>
  <si>
    <t>John ndonga mburu</t>
  </si>
  <si>
    <t>Naomi Wambui kamau</t>
  </si>
  <si>
    <t>Jassan Mwangi mbari</t>
  </si>
  <si>
    <t>Nancy Wairimu kamau</t>
  </si>
  <si>
    <t>Elizabeth wairimu kinyita</t>
  </si>
  <si>
    <t>Bernard Munenge kiruki</t>
  </si>
  <si>
    <t>Mary njeri karanja</t>
  </si>
  <si>
    <t>Hannah Hannah Hannah Njeri [25935402]</t>
  </si>
  <si>
    <t>Christine Wanjiru</t>
  </si>
  <si>
    <t>Peter Peter Nyanjui muiruri [3087021]</t>
  </si>
  <si>
    <t>Moses kuria kiambuthi</t>
  </si>
  <si>
    <t>Susan njeri mwangi</t>
  </si>
  <si>
    <t>Elizabeth Mwihaki thairu</t>
  </si>
  <si>
    <t>Ann Nyokabi</t>
  </si>
  <si>
    <t>Josephine Nduta kirunge</t>
  </si>
  <si>
    <t>Janniffer Wanjiru</t>
  </si>
  <si>
    <t>Peter nduati mwangi</t>
  </si>
  <si>
    <t>Elizebeth Njogu</t>
  </si>
  <si>
    <t>Agnes Agnes Wambui karanja</t>
  </si>
  <si>
    <t>Peter Gathuru karanja</t>
  </si>
  <si>
    <t>David Kimani itotia</t>
  </si>
  <si>
    <t>Moses Karori gichau</t>
  </si>
  <si>
    <t>Robert muniu m</t>
  </si>
  <si>
    <t>Kuria Kiruku</t>
  </si>
  <si>
    <t>Isaac Karanja</t>
  </si>
  <si>
    <t>Julius Gicheha</t>
  </si>
  <si>
    <t>Shem Macharia</t>
  </si>
  <si>
    <t>Catherine Catherine Catherine nduta kibera [3607300]</t>
  </si>
  <si>
    <t>James n kiome</t>
  </si>
  <si>
    <t>Edward Kimani ndungu</t>
  </si>
  <si>
    <t>Rachael Wangari njoroge</t>
  </si>
  <si>
    <t>William mburu mungai</t>
  </si>
  <si>
    <t>Edward Kabue wamwea</t>
  </si>
  <si>
    <t>Lucy Nyawira gitonga</t>
  </si>
  <si>
    <t>David Nganga kamau</t>
  </si>
  <si>
    <t>Monicah wambui Kuria</t>
  </si>
  <si>
    <t>Joseph Ndungu</t>
  </si>
  <si>
    <t>Esther Wangui mwangi</t>
  </si>
  <si>
    <t>Evans Njuguna ngae</t>
  </si>
  <si>
    <t>Michael Macharia karanga</t>
  </si>
  <si>
    <t>John John Gitengo wanuna</t>
  </si>
  <si>
    <t>Charles Muruga wamaitha</t>
  </si>
  <si>
    <t>Julius Mwaka nyamu</t>
  </si>
  <si>
    <t>Linus Kiogora</t>
  </si>
  <si>
    <t>James Mwaura kuria</t>
  </si>
  <si>
    <t>Mary Wangari muniu</t>
  </si>
  <si>
    <t>Joseph Wanjohi kaniaru</t>
  </si>
  <si>
    <t>Daniel maina kariuki</t>
  </si>
  <si>
    <t>Martin Kangi</t>
  </si>
  <si>
    <t>Magdaline wanjiku karanja</t>
  </si>
  <si>
    <t>Estery Nyagiko kienji</t>
  </si>
  <si>
    <t>George Mbugua muriithi</t>
  </si>
  <si>
    <t>Paul Gakinya gacheru</t>
  </si>
  <si>
    <t>John Mwangi k</t>
  </si>
  <si>
    <t>James Gaitho</t>
  </si>
  <si>
    <t>Mary Wahu njenga</t>
  </si>
  <si>
    <t>John Mathukia gathanji</t>
  </si>
  <si>
    <t>George Kariuki</t>
  </si>
  <si>
    <t>Bernad Ireri</t>
  </si>
  <si>
    <t>Lawrence Mwaniki</t>
  </si>
  <si>
    <t>Josephine Mbula mutua</t>
  </si>
  <si>
    <t>Robert Mbunyi</t>
  </si>
  <si>
    <t>Mercy Kathuri</t>
  </si>
  <si>
    <t>Michael njagi njeru</t>
  </si>
  <si>
    <t>Justa waweru muthee</t>
  </si>
  <si>
    <t>Sabina Wanjovi samuel</t>
  </si>
  <si>
    <t>Veronica wangui kamau</t>
  </si>
  <si>
    <t>John Nganga kariuki</t>
  </si>
  <si>
    <t>Joseph Mukabi njuguna</t>
  </si>
  <si>
    <t>Ibrahim kamau njuguna</t>
  </si>
  <si>
    <t>Leah mwihaki njuguna</t>
  </si>
  <si>
    <t>Joseph Kiarie mungai</t>
  </si>
  <si>
    <t>Daniel Kinene jomo</t>
  </si>
  <si>
    <t>John Ndegwa</t>
  </si>
  <si>
    <t>Jacinta Wanjiru m</t>
  </si>
  <si>
    <t>Florence Muthoni</t>
  </si>
  <si>
    <t>Reginah Mwangi</t>
  </si>
  <si>
    <t>James Gitau</t>
  </si>
  <si>
    <t>Susan Kimwaki</t>
  </si>
  <si>
    <t>Simon Mathaara mugende</t>
  </si>
  <si>
    <t>Julius Mwangi kimemia</t>
  </si>
  <si>
    <t>Julia njeri kinuthia</t>
  </si>
  <si>
    <t>Rosemary Wanjira maina</t>
  </si>
  <si>
    <t>Rose Emma mwigana</t>
  </si>
  <si>
    <t>Doris Doris Mugure kirimi [10146967]</t>
  </si>
  <si>
    <t>JAMES CHIURI</t>
  </si>
  <si>
    <t>Janniffer kamande wanjiku</t>
  </si>
  <si>
    <t>Peterson Maina g</t>
  </si>
  <si>
    <t>James Kinyua</t>
  </si>
  <si>
    <t>Teresiah njoki nyanjui</t>
  </si>
  <si>
    <t>James Muriithi</t>
  </si>
  <si>
    <t>Yoken Sacco ltd</t>
  </si>
  <si>
    <t>Grace Wanjiku muniu</t>
  </si>
  <si>
    <t>Florence wambui muchui</t>
  </si>
  <si>
    <t>Beth Muthoni maina</t>
  </si>
  <si>
    <t>Michael mwangi kamau</t>
  </si>
  <si>
    <t>Josephine Waithera</t>
  </si>
  <si>
    <t>John Gituu NJOROGE</t>
  </si>
  <si>
    <t>Anthony Muriuki w</t>
  </si>
  <si>
    <t>Daniel Kimani kuria</t>
  </si>
  <si>
    <t>Margret Wanjiru gateri</t>
  </si>
  <si>
    <t>Francis Mwaura ndai</t>
  </si>
  <si>
    <t>Francis Ireri nyaga</t>
  </si>
  <si>
    <t>Francis Nyaga njeru</t>
  </si>
  <si>
    <t>Tabitha gicuku martime</t>
  </si>
  <si>
    <t>Albert Muriithi</t>
  </si>
  <si>
    <t>Mburugu Kathurima</t>
  </si>
  <si>
    <t>Susan Athuban musa</t>
  </si>
  <si>
    <t>Joseph Joseph Wanyoike m</t>
  </si>
  <si>
    <t>Mary Wambui Njoroge</t>
  </si>
  <si>
    <t>Jacinta wanjiru njau</t>
  </si>
  <si>
    <t>James Wanjema nderi</t>
  </si>
  <si>
    <t>Grace Wambui njuguna</t>
  </si>
  <si>
    <t>Zipporah Zipporah Ngendo kamau [27000972]</t>
  </si>
  <si>
    <t>Faith wangui mwangi</t>
  </si>
  <si>
    <t>Ruth Wanjiku buri</t>
  </si>
  <si>
    <t>Rosemary Muchiri</t>
  </si>
  <si>
    <t>Mathew kiningi wambugu</t>
  </si>
  <si>
    <t>James Kago</t>
  </si>
  <si>
    <t>Nancy Wambui wanjiru</t>
  </si>
  <si>
    <t>Jane Wanderwa</t>
  </si>
  <si>
    <t>Monica Monica Muiru</t>
  </si>
  <si>
    <t>Samuel kamore marigi</t>
  </si>
  <si>
    <t>Judy njoki njenga</t>
  </si>
  <si>
    <t>Stanley Kathurima</t>
  </si>
  <si>
    <t>Sabina Gacheri</t>
  </si>
  <si>
    <t>Samuel Njoroge kamau</t>
  </si>
  <si>
    <t>James James Murigi w [7553928]</t>
  </si>
  <si>
    <t>Stanley Mugwe</t>
  </si>
  <si>
    <t>Thomas Kithinji</t>
  </si>
  <si>
    <t>Edward njuguna g</t>
  </si>
  <si>
    <t>James kariuki m</t>
  </si>
  <si>
    <t>Abiud Njeru</t>
  </si>
  <si>
    <t>Nelton ngondi nelson</t>
  </si>
  <si>
    <t>Michael Mbogo njue</t>
  </si>
  <si>
    <t>Silvester Silvester Mbugua kuria</t>
  </si>
  <si>
    <t>Janet Wairimu</t>
  </si>
  <si>
    <t>Annah Njeri m</t>
  </si>
  <si>
    <t>Joseph Guchu</t>
  </si>
  <si>
    <t>Paul KAMAU kinuthia</t>
  </si>
  <si>
    <t>Jane Njoki kamau</t>
  </si>
  <si>
    <t>Joyce Mwihaki</t>
  </si>
  <si>
    <t>Mercy Muthoni</t>
  </si>
  <si>
    <t>Erick Kirimi nkonge</t>
  </si>
  <si>
    <t>Japhet Mwiti</t>
  </si>
  <si>
    <t>Saumu mutito mwangi</t>
  </si>
  <si>
    <t>Fidelis Waithera ndungu</t>
  </si>
  <si>
    <t>Erick Kingori</t>
  </si>
  <si>
    <t>Elius Muiru</t>
  </si>
  <si>
    <t>Catherine Wambugi</t>
  </si>
  <si>
    <t>Cecilia Wanjiru kangethe</t>
  </si>
  <si>
    <t>Polly Muchau</t>
  </si>
  <si>
    <t>Peter Kamau wagutha</t>
  </si>
  <si>
    <t>Eva wanjiku ngugi</t>
  </si>
  <si>
    <t>Cathreen muthoni ndwiga</t>
  </si>
  <si>
    <t>Jane Nyokabi githiuri</t>
  </si>
  <si>
    <t>Ruth Wangui nduati</t>
  </si>
  <si>
    <t>HBGC-2153</t>
  </si>
  <si>
    <t>Catherine Wanjiru njau</t>
  </si>
  <si>
    <t>Peter Njoroge kubai</t>
  </si>
  <si>
    <t>Damaris Nyokabi</t>
  </si>
  <si>
    <t>George Kamau</t>
  </si>
  <si>
    <t>Juliah Karanja</t>
  </si>
  <si>
    <t>Nicoleta Wanjovi rutere</t>
  </si>
  <si>
    <t>John Waweru</t>
  </si>
  <si>
    <t>Jane Njeri kigera</t>
  </si>
  <si>
    <t>John John njugia kagai [22203355]</t>
  </si>
  <si>
    <t>Dr. mungai john</t>
  </si>
  <si>
    <t>Julius mwangi n</t>
  </si>
  <si>
    <t>John mburu g</t>
  </si>
  <si>
    <t>Henry Maina nganga</t>
  </si>
  <si>
    <t>George George Mbugua kimani</t>
  </si>
  <si>
    <t>James muriithi mwaniki</t>
  </si>
  <si>
    <t>John Ndwiga mugo</t>
  </si>
  <si>
    <t>Esther Muthoni zakaria</t>
  </si>
  <si>
    <t>Benson Gicovi</t>
  </si>
  <si>
    <t>James James gicovi ireri [21033738]</t>
  </si>
  <si>
    <t>Jerusha Ruguru</t>
  </si>
  <si>
    <t>Margret Wanjiru</t>
  </si>
  <si>
    <t>Elizabeth Chege</t>
  </si>
  <si>
    <t>Francis Njuru ngugi</t>
  </si>
  <si>
    <t>Cicilia Cicilia Wambui kamau</t>
  </si>
  <si>
    <t>Julius Kariuki macharia</t>
  </si>
  <si>
    <t>Janet Kiarie</t>
  </si>
  <si>
    <t>Winnie Wanjiku ndeto</t>
  </si>
  <si>
    <t>Paul Nthiga munyi</t>
  </si>
  <si>
    <t>Dennis mukundi njangi</t>
  </si>
  <si>
    <t>Mary Karwitha</t>
  </si>
  <si>
    <t>Betty Magaju</t>
  </si>
  <si>
    <t>Njewa Kathambi</t>
  </si>
  <si>
    <t>Isaac Isaac Njoroge mwaura</t>
  </si>
  <si>
    <t>George Ngige njoroge</t>
  </si>
  <si>
    <t>Elijah Muturi njoroge</t>
  </si>
  <si>
    <t>Fraciah Fraciah Kibui [22679087]</t>
  </si>
  <si>
    <t>Moses Wanderi n</t>
  </si>
  <si>
    <t>Peterson wamwea karii</t>
  </si>
  <si>
    <t>Bonface Kirimi</t>
  </si>
  <si>
    <t>Francis Mbugua</t>
  </si>
  <si>
    <t>Ann wanjiru wambui</t>
  </si>
  <si>
    <t>Titus Kuria</t>
  </si>
  <si>
    <t>Henry Kungu wambui</t>
  </si>
  <si>
    <t>Beatrice njura macira</t>
  </si>
  <si>
    <t>Edward Gibui mutegi</t>
  </si>
  <si>
    <t>Hannah Waringa githinji</t>
  </si>
  <si>
    <t>John Gachunga</t>
  </si>
  <si>
    <t>James Mwaura</t>
  </si>
  <si>
    <t>Samuel Githaiga</t>
  </si>
  <si>
    <t>Gichano eliud nganga</t>
  </si>
  <si>
    <t>Mary Wairimu</t>
  </si>
  <si>
    <t>Joseph Nduti mbuthia</t>
  </si>
  <si>
    <t>Tabitha Wairimu thuo</t>
  </si>
  <si>
    <t>Mary Kimathi</t>
  </si>
  <si>
    <t>Joshua Joshua Mutwiri [9097872]</t>
  </si>
  <si>
    <t>Stella Stella Nkirote edward</t>
  </si>
  <si>
    <t>Paul Nthiga mbogo</t>
  </si>
  <si>
    <t>Hilda Wambeti</t>
  </si>
  <si>
    <t>Bannared Mwingi</t>
  </si>
  <si>
    <t>Karen Bundi</t>
  </si>
  <si>
    <t>Esther Wanjiku nganga</t>
  </si>
  <si>
    <t>Edward Mugambi</t>
  </si>
  <si>
    <t>John Maingi</t>
  </si>
  <si>
    <t>Gladys Gichange</t>
  </si>
  <si>
    <t>Isabella Kathambi</t>
  </si>
  <si>
    <t>Rachael njeri kimani</t>
  </si>
  <si>
    <t>Patrick Mutuma</t>
  </si>
  <si>
    <t>Samson thuo n</t>
  </si>
  <si>
    <t>Patrick mutugu kinyua</t>
  </si>
  <si>
    <t>Peter Muturi kariuki</t>
  </si>
  <si>
    <t>Fred Wamwea kamau</t>
  </si>
  <si>
    <t>Francis Mate</t>
  </si>
  <si>
    <t>Glory Kinya</t>
  </si>
  <si>
    <t>Judson Mwenda</t>
  </si>
  <si>
    <t>Purity Muriungi</t>
  </si>
  <si>
    <t>Gabriel Gatonye ndukui</t>
  </si>
  <si>
    <t>Martin kimani mwangi</t>
  </si>
  <si>
    <t>Leah Wanjiru ndungu</t>
  </si>
  <si>
    <t>Annestea Muthoni mwenda</t>
  </si>
  <si>
    <t>HBGC-2287</t>
  </si>
  <si>
    <t>Margret Wanjira</t>
  </si>
  <si>
    <t>James cyrus nyaga</t>
  </si>
  <si>
    <t>Jane Muthoni</t>
  </si>
  <si>
    <t>Pius murithi njagi</t>
  </si>
  <si>
    <t>Lucy Kavari njiru</t>
  </si>
  <si>
    <t>Paul Mucheru</t>
  </si>
  <si>
    <t>Misheck mbugua kuria</t>
  </si>
  <si>
    <t>Stephen Mwenda</t>
  </si>
  <si>
    <t>Irene Kinyua</t>
  </si>
  <si>
    <t>Charles njoroge munga [11770277]</t>
  </si>
  <si>
    <t>Joseph Nganga mwangi</t>
  </si>
  <si>
    <t>George ndibaru kagoo</t>
  </si>
  <si>
    <t>Patrick Kirema</t>
  </si>
  <si>
    <t>Catherine Catherine Jadiel mwirigi</t>
  </si>
  <si>
    <t>Hesbon muchiri ireri</t>
  </si>
  <si>
    <t>Loise wanjiru kungu</t>
  </si>
  <si>
    <t>Lucy Mwangi</t>
  </si>
  <si>
    <t>George Ngando goto</t>
  </si>
  <si>
    <t>PURITY MUTHIORI</t>
  </si>
  <si>
    <t>Abiud Njue moses</t>
  </si>
  <si>
    <t>Mercy wangari Njoroge</t>
  </si>
  <si>
    <t>Antony Wacira</t>
  </si>
  <si>
    <t>Bonface mburu Kimani</t>
  </si>
  <si>
    <t>Julius kariuki Wang'ondu</t>
  </si>
  <si>
    <t>Jesse mwangi Gacheru</t>
  </si>
  <si>
    <t>Jacob wagacha Ngaruiya [24709924]</t>
  </si>
  <si>
    <t>Esther Njoki</t>
  </si>
  <si>
    <t>Joyce kagwiria Muguna</t>
  </si>
  <si>
    <t>Regina Ndiba</t>
  </si>
  <si>
    <t>Priscillah Mugambi</t>
  </si>
  <si>
    <t>Silas Nkonja</t>
  </si>
  <si>
    <t>Jacinta wanjeri nganga</t>
  </si>
  <si>
    <t>Stanley Mwaura</t>
  </si>
  <si>
    <t>Francis Macharia k</t>
  </si>
  <si>
    <t>David ikonya mugo</t>
  </si>
  <si>
    <t>Nancy Wangari matungu</t>
  </si>
  <si>
    <t>Paul Muhia boro</t>
  </si>
  <si>
    <t>Mary Mary Wanjiru karanja [5178620]</t>
  </si>
  <si>
    <t>John Mungai kiruki</t>
  </si>
  <si>
    <t>George Githiora muchai</t>
  </si>
  <si>
    <t>Catherine njeri kamau</t>
  </si>
  <si>
    <t>Simon Kiburi chigua</t>
  </si>
  <si>
    <t>Joseph kimani minyeru</t>
  </si>
  <si>
    <t>Wanjiru Kamau</t>
  </si>
  <si>
    <t>Caroline wanjira kuthii</t>
  </si>
  <si>
    <t>Davis mucira njugu</t>
  </si>
  <si>
    <t>Edward Ngari</t>
  </si>
  <si>
    <t>Jadiel g. mbijiwe</t>
  </si>
  <si>
    <t>Peter Macharia njoroge</t>
  </si>
  <si>
    <t>Anastacia Thimba</t>
  </si>
  <si>
    <t>Sarah Kajuju kiriamiti</t>
  </si>
  <si>
    <t>JANE RIUNGU</t>
  </si>
  <si>
    <t>Daniel Mugambi</t>
  </si>
  <si>
    <t>Rahab Wanja njagi</t>
  </si>
  <si>
    <t>Joseph Makumi</t>
  </si>
  <si>
    <t>Robert Kori ndegwa</t>
  </si>
  <si>
    <t>Esther Kariuki w</t>
  </si>
  <si>
    <t>James Mbaabu</t>
  </si>
  <si>
    <t>Joyce wanjiku njoroge</t>
  </si>
  <si>
    <t>Hellen Njeru</t>
  </si>
  <si>
    <t>Purity Karambu</t>
  </si>
  <si>
    <t>Edmund Ngaruiya</t>
  </si>
  <si>
    <t>Eliud ndua mwangi</t>
  </si>
  <si>
    <t>John Njoroge kamau</t>
  </si>
  <si>
    <t>Peter muthari kuria</t>
  </si>
  <si>
    <t>Ann Mwiti</t>
  </si>
  <si>
    <t>Stephen Gitau muikiria</t>
  </si>
  <si>
    <t>Peter Mwangi kimani</t>
  </si>
  <si>
    <t>Veronicah njeri njau</t>
  </si>
  <si>
    <t>Mary Wanjiru kinuthia</t>
  </si>
  <si>
    <t>Zablon Mwangi</t>
  </si>
  <si>
    <t>Julius Mubindi kabenya</t>
  </si>
  <si>
    <t>Gilbert Gicobi</t>
  </si>
  <si>
    <t>Gilford Micheni</t>
  </si>
  <si>
    <t>Grace Akata</t>
  </si>
  <si>
    <t>Daniel wainaina michoro</t>
  </si>
  <si>
    <t>Robert Kithumbe</t>
  </si>
  <si>
    <t>Margret Wanjiku kungu</t>
  </si>
  <si>
    <t>Timothy Muhiu thondu</t>
  </si>
  <si>
    <t>Paul Gitonga</t>
  </si>
  <si>
    <t>HBGC-2413</t>
  </si>
  <si>
    <t>Joseph Gathogo nganga</t>
  </si>
  <si>
    <t>Hannah wangari njoroge</t>
  </si>
  <si>
    <t>Rosemary Gathoni</t>
  </si>
  <si>
    <t>HBGC-2417</t>
  </si>
  <si>
    <t>Ronald Muiruri</t>
  </si>
  <si>
    <t>Martin Kirimi</t>
  </si>
  <si>
    <t>Margret n njue</t>
  </si>
  <si>
    <t>Helenic Kinyua</t>
  </si>
  <si>
    <t>Margret Wanjiru githae</t>
  </si>
  <si>
    <t>James Mwenda</t>
  </si>
  <si>
    <t>Samuel mutua mburu</t>
  </si>
  <si>
    <t>George George Njuguna kuria</t>
  </si>
  <si>
    <t>Peter Gitau njoroge</t>
  </si>
  <si>
    <t>Faith wanjiru njogu</t>
  </si>
  <si>
    <t>Muriira Mungathia</t>
  </si>
  <si>
    <t>Michael Mwigii</t>
  </si>
  <si>
    <t>Benson Mwangi muriuki</t>
  </si>
  <si>
    <t>Stephen Mugo</t>
  </si>
  <si>
    <t>Joyce Mukami</t>
  </si>
  <si>
    <t>Hannah Wanjiku njuguna</t>
  </si>
  <si>
    <t>Benson gachoka kiarie</t>
  </si>
  <si>
    <t>Joyce nyambura mbua</t>
  </si>
  <si>
    <t>Lawrence Mukundi karemeri</t>
  </si>
  <si>
    <t>Rafael ndirangu mburu</t>
  </si>
  <si>
    <t>Maria Wanjiru kiguru</t>
  </si>
  <si>
    <t>Samuel Njeru nyaga</t>
  </si>
  <si>
    <t>Rose Rose Muthanji mucangi [24070068]</t>
  </si>
  <si>
    <t>Monica Wanjiku gitau</t>
  </si>
  <si>
    <t>Mary Nyambura irungu</t>
  </si>
  <si>
    <t>Gibson Gacheru mwangi</t>
  </si>
  <si>
    <t>Jackson kiguro kamau</t>
  </si>
  <si>
    <t>Lucy Nduta kiairia</t>
  </si>
  <si>
    <t>Thomas kamau Mwika</t>
  </si>
  <si>
    <t>Joyce Wangari wanjogu</t>
  </si>
  <si>
    <t>Galadys njoki kuria</t>
  </si>
  <si>
    <t>Judith ndegi njeru</t>
  </si>
  <si>
    <t>Frasidia Nyawira</t>
  </si>
  <si>
    <t>James Mbugua kabee</t>
  </si>
  <si>
    <t>Ben Ben Maara karugu [1867912]</t>
  </si>
  <si>
    <t>Moses chege Kabee</t>
  </si>
  <si>
    <t>James Ngugi muchugu</t>
  </si>
  <si>
    <t>Doreen Kagendo mugambi</t>
  </si>
  <si>
    <t>Lucyline Gakii</t>
  </si>
  <si>
    <t>Rhoda Kinanu</t>
  </si>
  <si>
    <t>Faith Marete</t>
  </si>
  <si>
    <t>Roxana wairimu Kiriro</t>
  </si>
  <si>
    <t>Fredrick kimathi Muriungi</t>
  </si>
  <si>
    <t>Evans gichuhi Kariuki</t>
  </si>
  <si>
    <t>Irene wanjiru Njue</t>
  </si>
  <si>
    <t>Bernard kihiko Nguya</t>
  </si>
  <si>
    <t>Lucy njeri Kimani</t>
  </si>
  <si>
    <t>Francis njuguna Francis njuguna Muchina</t>
  </si>
  <si>
    <t>Emily Kiende</t>
  </si>
  <si>
    <t>Niceta njoki Ndungu</t>
  </si>
  <si>
    <t>Irene wanjiku Muturi</t>
  </si>
  <si>
    <t>Agnes njoki King'ori</t>
  </si>
  <si>
    <t>Jane rima Fredrick</t>
  </si>
  <si>
    <t>Daisy murugi Ireri</t>
  </si>
  <si>
    <t>Michael Muya</t>
  </si>
  <si>
    <t>David kahoro Mwangi</t>
  </si>
  <si>
    <t>Patrick Mwiti</t>
  </si>
  <si>
    <t>Andrew gikunda Mwongo</t>
  </si>
  <si>
    <t>Hilda karea Kinoti</t>
  </si>
  <si>
    <t>Michael Ngobu</t>
  </si>
  <si>
    <t>Caroline Nguta</t>
  </si>
  <si>
    <t>Peter m Munyi</t>
  </si>
  <si>
    <t>Agnes Kirera</t>
  </si>
  <si>
    <t>Jane Wanjiru</t>
  </si>
  <si>
    <t>Fredrick kinyua Thambu</t>
  </si>
  <si>
    <t>Sammy mungai Njoroge</t>
  </si>
  <si>
    <t>Eunice wangui Kamande</t>
  </si>
  <si>
    <t>Mary Wambui</t>
  </si>
  <si>
    <t>Esther wambui Gichuki</t>
  </si>
  <si>
    <t>Elizabeth Muthoni</t>
  </si>
  <si>
    <t>Douglas Douglas Kaburu</t>
  </si>
  <si>
    <t>Hannah wambui Gichia</t>
  </si>
  <si>
    <t>Patrick Kariuki</t>
  </si>
  <si>
    <t>Lucy muthoni</t>
  </si>
  <si>
    <t>Margaret ndumba Riungu</t>
  </si>
  <si>
    <t>Jackson Barine</t>
  </si>
  <si>
    <t>Esther Kiruthi</t>
  </si>
  <si>
    <t>Bernard kariuki Karage</t>
  </si>
  <si>
    <t>Doras muthoni Kamau</t>
  </si>
  <si>
    <t>AGNES WAMUCII</t>
  </si>
  <si>
    <t>Lucy wacuka Ndiritu</t>
  </si>
  <si>
    <t>Alice karimi Kinoti</t>
  </si>
  <si>
    <t>Rachel nduta Mwangi</t>
  </si>
  <si>
    <t>Priscilla wanjiku Njau</t>
  </si>
  <si>
    <t>Salome muthanje Katharia</t>
  </si>
  <si>
    <t>Damaris Damaris Phineas [7469591]</t>
  </si>
  <si>
    <t>Pamella Nkonge</t>
  </si>
  <si>
    <t>Teresia wanjiru James</t>
  </si>
  <si>
    <t>Paul mukuna ndumbi</t>
  </si>
  <si>
    <t>JOHN MURIITHI</t>
  </si>
  <si>
    <t>Fridah Makena</t>
  </si>
  <si>
    <t>Elijah mwirigi Muriithi</t>
  </si>
  <si>
    <t>Josephine nyambura Nguata</t>
  </si>
  <si>
    <t>Monicah wangari Mukabi</t>
  </si>
  <si>
    <t>Ruth wanjiru Mburu</t>
  </si>
  <si>
    <t>Samuel mwaura Samuel mwaura Wanyoike</t>
  </si>
  <si>
    <t>Geoffery g Kinyanjui</t>
  </si>
  <si>
    <t>Esther wanjiru Ndugi</t>
  </si>
  <si>
    <t>Mirriam njeri Kihora</t>
  </si>
  <si>
    <t>Peter macharia Kirungu</t>
  </si>
  <si>
    <t>Nelson Mwirigi</t>
  </si>
  <si>
    <t>Faith Gakii</t>
  </si>
  <si>
    <t>Ruth Nguno</t>
  </si>
  <si>
    <t>Purity wambui Kamande</t>
  </si>
  <si>
    <t>ANTONY ANTONY MUGA M [10975544]</t>
  </si>
  <si>
    <t>Patrick Mutugi</t>
  </si>
  <si>
    <t>Faith Kaigongi</t>
  </si>
  <si>
    <t>Maina Ngobu</t>
  </si>
  <si>
    <t>Christopher mwangi Ngobu</t>
  </si>
  <si>
    <t>Mercy Wangari</t>
  </si>
  <si>
    <t>Naftaly Ndereba</t>
  </si>
  <si>
    <t>Zipporah Karambu</t>
  </si>
  <si>
    <t>John muchiri Gakuyo</t>
  </si>
  <si>
    <t>David maina Mbogo</t>
  </si>
  <si>
    <t>Bernard Kingori</t>
  </si>
  <si>
    <t>Florence Naitore</t>
  </si>
  <si>
    <t>Mercy kinanu Gitonga</t>
  </si>
  <si>
    <t>Emily Kirimi</t>
  </si>
  <si>
    <t>David irungu John</t>
  </si>
  <si>
    <t>Stephen maina Githinji</t>
  </si>
  <si>
    <t>Patrick kinyua Nyaga</t>
  </si>
  <si>
    <t>Charles maina Ndungu</t>
  </si>
  <si>
    <t>Teresia Mukami</t>
  </si>
  <si>
    <t>David murimi nyaga</t>
  </si>
  <si>
    <t>Nazarina Gicuku</t>
  </si>
  <si>
    <t>Robert Mwangi</t>
  </si>
  <si>
    <t>Antony Muchai</t>
  </si>
  <si>
    <t>Samuel Muriuki m'ibutu</t>
  </si>
  <si>
    <t>JOAN KARIMI</t>
  </si>
  <si>
    <t>MARY THUO</t>
  </si>
  <si>
    <t>Eunice Njeri</t>
  </si>
  <si>
    <t>Felista waithera kigo</t>
  </si>
  <si>
    <t>Francis Gitau</t>
  </si>
  <si>
    <t>Anthony Wamwondoe</t>
  </si>
  <si>
    <t>Catherine Murugi n.</t>
  </si>
  <si>
    <t>LAWRENCE KIARIE</t>
  </si>
  <si>
    <t>Lucy Muthoni kuria</t>
  </si>
  <si>
    <t>Rose njoki g</t>
  </si>
  <si>
    <t>Polly Wanja</t>
  </si>
  <si>
    <t>Mary Nkatha</t>
  </si>
  <si>
    <t>Nicholas Muriuki</t>
  </si>
  <si>
    <t>David Wainaina</t>
  </si>
  <si>
    <t>Michael Ouma msando</t>
  </si>
  <si>
    <t>Wilson Kinyanjui njihia</t>
  </si>
  <si>
    <t>Esther k. Maina</t>
  </si>
  <si>
    <t>Moses Muriuki</t>
  </si>
  <si>
    <t>Samuel Njoroge</t>
  </si>
  <si>
    <t>Nathan ngonjo Aurther</t>
  </si>
  <si>
    <t>Minneh Wanjuhi.k</t>
  </si>
  <si>
    <t>Samuel Ndungu.w</t>
  </si>
  <si>
    <t>Simon Thuo</t>
  </si>
  <si>
    <t>John ndichu Mbugua</t>
  </si>
  <si>
    <t>Cecilia Wangechi n</t>
  </si>
  <si>
    <t>Nemasio Narua</t>
  </si>
  <si>
    <t>Moses Gucu ndungu</t>
  </si>
  <si>
    <t>James gituma Mwirichia</t>
  </si>
  <si>
    <t>Priscilla njeri Kamau</t>
  </si>
  <si>
    <t>Charles Kiruri</t>
  </si>
  <si>
    <t>Joyce wambui Mwangi</t>
  </si>
  <si>
    <t>John Wambugu</t>
  </si>
  <si>
    <t>Jane gakii Kathurima</t>
  </si>
  <si>
    <t>Jane Wanjiku.m.</t>
  </si>
  <si>
    <t>Ann muthoni Kinyua</t>
  </si>
  <si>
    <t>Selesta mbogo Ndwiga</t>
  </si>
  <si>
    <t>Dishon Mwangi</t>
  </si>
  <si>
    <t>Joel Muthee</t>
  </si>
  <si>
    <t>Wallace ngugi Mwaura</t>
  </si>
  <si>
    <t>Francis Njeru</t>
  </si>
  <si>
    <t>Daniel Njagi</t>
  </si>
  <si>
    <t>Catherine Njoki</t>
  </si>
  <si>
    <t>Hellen Kagwiria</t>
  </si>
  <si>
    <t>Patrick Mbogo</t>
  </si>
  <si>
    <t>Henry mwangi Ngotu</t>
  </si>
  <si>
    <t>Gilbert kiruja Kiugu</t>
  </si>
  <si>
    <t>Purity muturi Ngari</t>
  </si>
  <si>
    <t>Sophia Gatitu</t>
  </si>
  <si>
    <t>Martin Muriungi</t>
  </si>
  <si>
    <t>Faith Njeri w</t>
  </si>
  <si>
    <t>Wilson Njoroge m</t>
  </si>
  <si>
    <t>Hellen Karanu</t>
  </si>
  <si>
    <t>John Njue</t>
  </si>
  <si>
    <t>Solomon ngethe Kuria</t>
  </si>
  <si>
    <t>Fredrick Mwaniki</t>
  </si>
  <si>
    <t>Francis Kinyua kiara</t>
  </si>
  <si>
    <t>Madalena Gakii</t>
  </si>
  <si>
    <t>Daniel Muriungi anampiu</t>
  </si>
  <si>
    <t>John njiru A njeru</t>
  </si>
  <si>
    <t>Gidraf Gidraf Gachung. N</t>
  </si>
  <si>
    <t>HBGC-2657</t>
  </si>
  <si>
    <t>Felistar Warimba</t>
  </si>
  <si>
    <t>Jeniffer Wambui gacanja</t>
  </si>
  <si>
    <t>Martin gitonga Muthee</t>
  </si>
  <si>
    <t>Abraham Mukaria</t>
  </si>
  <si>
    <t>Martha Kinyajui</t>
  </si>
  <si>
    <t>Eric Kamau</t>
  </si>
  <si>
    <t>Stephen Stephen Muiruri.m</t>
  </si>
  <si>
    <t>Teresiah nyambura Muchiri</t>
  </si>
  <si>
    <t>Hellen Mueke</t>
  </si>
  <si>
    <t>Peter njorio Mugure</t>
  </si>
  <si>
    <t>Mary njeri Ngarama</t>
  </si>
  <si>
    <t>Hellen Kathambi</t>
  </si>
  <si>
    <t>Godfrey njoguh Gichuki</t>
  </si>
  <si>
    <t>Moses .n. Mwangi</t>
  </si>
  <si>
    <t>Robert gikunda Ikiugu</t>
  </si>
  <si>
    <t>Susan Karwitha</t>
  </si>
  <si>
    <t>Rose Mwirigi</t>
  </si>
  <si>
    <t>Slyvia Kinoti</t>
  </si>
  <si>
    <t>Esther Gakii</t>
  </si>
  <si>
    <t>Gitonga Gitonga Kiraithe</t>
  </si>
  <si>
    <t>Eunice Kanini</t>
  </si>
  <si>
    <t>Stephen nyaga Stephen nyaga Gatama [23659326]</t>
  </si>
  <si>
    <t>Antony Mugendi</t>
  </si>
  <si>
    <t>Rosemary Wanja</t>
  </si>
  <si>
    <t>Peter kimani Wanjiku</t>
  </si>
  <si>
    <t>Martha kinya Mutua</t>
  </si>
  <si>
    <t>Charles Kamau</t>
  </si>
  <si>
    <t>Henry Gitonga</t>
  </si>
  <si>
    <t>Douglas mutuma mbui</t>
  </si>
  <si>
    <t>Nicholas Miritu</t>
  </si>
  <si>
    <t>Jackson kibe jahaziel</t>
  </si>
  <si>
    <t>Julius Kimathi marangu</t>
  </si>
  <si>
    <t>Jane Gathoni</t>
  </si>
  <si>
    <t>Monica Wanjiru kamande</t>
  </si>
  <si>
    <t>Mary Mary Gacheri mi'gutari</t>
  </si>
  <si>
    <t>Beatrice Kaburu</t>
  </si>
  <si>
    <t>Lawrence Kihanya</t>
  </si>
  <si>
    <t>Joshua Mwenda</t>
  </si>
  <si>
    <t>Joses Mwiti</t>
  </si>
  <si>
    <t>James Kiiru mwangi</t>
  </si>
  <si>
    <t>Ibrahim Kinoti mathiu</t>
  </si>
  <si>
    <t>Juliana Kigetu mboguria</t>
  </si>
  <si>
    <t>Priscah Wangare macharia</t>
  </si>
  <si>
    <t>Cecily W ireri</t>
  </si>
  <si>
    <t>Pexy Wanjiru</t>
  </si>
  <si>
    <t>Ann Ngima njuguna</t>
  </si>
  <si>
    <t>John kimemia kane</t>
  </si>
  <si>
    <t>Ruth Wawira njeru</t>
  </si>
  <si>
    <t>James Rugendo</t>
  </si>
  <si>
    <t>Judith makena kamakia</t>
  </si>
  <si>
    <t>CATHERINE WANJIRU</t>
  </si>
  <si>
    <t>Barnabas Njuguna</t>
  </si>
  <si>
    <t>John Njeru</t>
  </si>
  <si>
    <t>James gitau karanja</t>
  </si>
  <si>
    <t>HBGC-2730</t>
  </si>
  <si>
    <t>Ann Nkatha</t>
  </si>
  <si>
    <t>Charles Gitau g</t>
  </si>
  <si>
    <t>Mary wangeci ngambi</t>
  </si>
  <si>
    <t>Peter mbijiwe Mathiu</t>
  </si>
  <si>
    <t>Julius Muriungi</t>
  </si>
  <si>
    <t>Magdalene Muthoni.k</t>
  </si>
  <si>
    <t>Julius Karanja m.</t>
  </si>
  <si>
    <t>Peter Peter Ndabi [11748121]</t>
  </si>
  <si>
    <t>Moses Njuguna</t>
  </si>
  <si>
    <t>William Munyugui.r</t>
  </si>
  <si>
    <t>Beatrice Wangui.n</t>
  </si>
  <si>
    <t>Dorcas Tirindi</t>
  </si>
  <si>
    <t>Ephantus Mwangi g</t>
  </si>
  <si>
    <t>Joseph Karagu</t>
  </si>
  <si>
    <t>Kennedy Mutuma</t>
  </si>
  <si>
    <t>Henry kiriinya Ntoribi</t>
  </si>
  <si>
    <t>Martin Ngugi</t>
  </si>
  <si>
    <t>James macharia Nganga</t>
  </si>
  <si>
    <t>Eric macharia Mureri</t>
  </si>
  <si>
    <t>Julia Julia Mugure</t>
  </si>
  <si>
    <t>Ezra Maithima</t>
  </si>
  <si>
    <t>Duncan ndubi Arimi</t>
  </si>
  <si>
    <t>Judy mweni Joseph</t>
  </si>
  <si>
    <t>Lawrence maina Gitimu</t>
  </si>
  <si>
    <t>Charles mathenge Miano</t>
  </si>
  <si>
    <t>Samuel mutugi Njogu</t>
  </si>
  <si>
    <t>Peter fredrick Nthiga</t>
  </si>
  <si>
    <t>Julius mutuma Magatu</t>
  </si>
  <si>
    <t>Esther Muthoni gaitathi</t>
  </si>
  <si>
    <t>Benson Muriithi</t>
  </si>
  <si>
    <t>Gidraph Kinyua mutonyi</t>
  </si>
  <si>
    <t>Esther wangeci githinji</t>
  </si>
  <si>
    <t>Paul Muthee gitimu</t>
  </si>
  <si>
    <t>Isabella Mwarania m'marangu</t>
  </si>
  <si>
    <t>Peter Mungai k.</t>
  </si>
  <si>
    <t>James James Mungai</t>
  </si>
  <si>
    <t>Geoffrey Githinji</t>
  </si>
  <si>
    <t>Rodah Wanjiru</t>
  </si>
  <si>
    <t>David gitogo migwi</t>
  </si>
  <si>
    <t>Nguyo Kareithi</t>
  </si>
  <si>
    <t>Hiram Muiruri mwii</t>
  </si>
  <si>
    <t>Moses Thuku g</t>
  </si>
  <si>
    <t>Anthony Mwangi</t>
  </si>
  <si>
    <t>Beatrice Wanjiku m</t>
  </si>
  <si>
    <t>Grace Gicuru</t>
  </si>
  <si>
    <t>HBGC-2784</t>
  </si>
  <si>
    <t>Godfrey Rubia moritu</t>
  </si>
  <si>
    <t>Moses Njagi</t>
  </si>
  <si>
    <t>Rose Wanjiru muriuki</t>
  </si>
  <si>
    <t>Lucy Njambi njuguna</t>
  </si>
  <si>
    <t>Jesca Muthanje</t>
  </si>
  <si>
    <t>Lydia nyawira</t>
  </si>
  <si>
    <t>Agriphina C. mbarithi</t>
  </si>
  <si>
    <t>Gladys Kaida mugambi</t>
  </si>
  <si>
    <t>Jane Gakana japhet</t>
  </si>
  <si>
    <t>James Murerwa mutwiri</t>
  </si>
  <si>
    <t>Geoffrey Geoffrey Kariri</t>
  </si>
  <si>
    <t>Gerishon githuyo Hitha</t>
  </si>
  <si>
    <t>Teresiah watiri Wokabi</t>
  </si>
  <si>
    <t>Emma Wanjiru</t>
  </si>
  <si>
    <t>Samuel kimari Mwangi</t>
  </si>
  <si>
    <t>Elijah githinji Kinyua</t>
  </si>
  <si>
    <t>Stephen Njoroge</t>
  </si>
  <si>
    <t>Stephen kimani Ndungu</t>
  </si>
  <si>
    <t>Jackson njoroge Kamau</t>
  </si>
  <si>
    <t>David Kariuki m</t>
  </si>
  <si>
    <t>JOSEPH MUTHEE NJAGI</t>
  </si>
  <si>
    <t>Gedion mugambi Njiru</t>
  </si>
  <si>
    <t>Justus kibutu Muriuki</t>
  </si>
  <si>
    <t>Peter kioi Muriuki</t>
  </si>
  <si>
    <t>Olive wacuka Karimi</t>
  </si>
  <si>
    <t>David kinyua Ngwere</t>
  </si>
  <si>
    <t>Julius gichara Gitonga</t>
  </si>
  <si>
    <t>Susan karimi Mwiti</t>
  </si>
  <si>
    <t>Felicity kathambi Gatobu</t>
  </si>
  <si>
    <t>Lawrence Mwirigi</t>
  </si>
  <si>
    <t>Eunice Nkirote</t>
  </si>
  <si>
    <t>Serah Wairimu</t>
  </si>
  <si>
    <t>Peter thande Kuria</t>
  </si>
  <si>
    <t>David irungu Thandi</t>
  </si>
  <si>
    <t>Patrick kiarie Kimani</t>
  </si>
  <si>
    <t>Antony Mutuku</t>
  </si>
  <si>
    <t>Jason kinoti M'rimbere</t>
  </si>
  <si>
    <t>Ajelika igandu Ndwiga</t>
  </si>
  <si>
    <t>Catheline Catheline Njeri .m</t>
  </si>
  <si>
    <t>Onesmus Mwangi</t>
  </si>
  <si>
    <t>Alex Mwenda</t>
  </si>
  <si>
    <t>Catherine Wanjiku mwangi</t>
  </si>
  <si>
    <t>Lucy wangere Kamau</t>
  </si>
  <si>
    <t>Lucy Muthoni</t>
  </si>
  <si>
    <t>Jamleck Mwatha</t>
  </si>
  <si>
    <t>Lucia Wambui m</t>
  </si>
  <si>
    <t>Moses muthui Musyoka</t>
  </si>
  <si>
    <t>Antony mburu Ngatia</t>
  </si>
  <si>
    <t>Aluisia Muthoni</t>
  </si>
  <si>
    <t>Gilbert Kinyua</t>
  </si>
  <si>
    <t>Doris Makandi</t>
  </si>
  <si>
    <t>Raphael mutuma Raphael mutuma Gitonga [29355315]</t>
  </si>
  <si>
    <t>Eunice gakii Muriithi</t>
  </si>
  <si>
    <t>Nkumbu josphat Kinyua</t>
  </si>
  <si>
    <t>Florence gakii Naman</t>
  </si>
  <si>
    <t>Jane mugairi Muugi</t>
  </si>
  <si>
    <t>Christiopher gikubia Gitonga</t>
  </si>
  <si>
    <t>Thomas thinwa Karoki</t>
  </si>
  <si>
    <t>David nganga Ndungu</t>
  </si>
  <si>
    <t>Amos ndungu Njoroge</t>
  </si>
  <si>
    <t>Charity wathitu Kingangi</t>
  </si>
  <si>
    <t>Ann Njambi kamau</t>
  </si>
  <si>
    <t>Caroline muthoni koome</t>
  </si>
  <si>
    <t>Joseph kamau Nyaga</t>
  </si>
  <si>
    <t>Samuel Muturi</t>
  </si>
  <si>
    <t>Ronny mwiti Gitonga</t>
  </si>
  <si>
    <t>Agnes kananu Muchena</t>
  </si>
  <si>
    <t>Japhet gatobu M'inoti</t>
  </si>
  <si>
    <t>Lucy gakii Kamanga</t>
  </si>
  <si>
    <t>Mutuma M'mubwika</t>
  </si>
  <si>
    <t>Japheth mutuma Muguongo</t>
  </si>
  <si>
    <t>William mburugu Rukaria</t>
  </si>
  <si>
    <t>Faith Gacheri</t>
  </si>
  <si>
    <t>Julius maingi Manyara</t>
  </si>
  <si>
    <t>Jeremiah Gakuru</t>
  </si>
  <si>
    <t>Michael Rweria</t>
  </si>
  <si>
    <t>Esther njambi Ngige</t>
  </si>
  <si>
    <t>Sophia Wanjiku</t>
  </si>
  <si>
    <t>Veronica W. githinji</t>
  </si>
  <si>
    <t>Peter njoroge Mburu</t>
  </si>
  <si>
    <t>Damaris wambui Kamau</t>
  </si>
  <si>
    <t>Jane wangare Macharia</t>
  </si>
  <si>
    <t>Ham gaturi Mwangi</t>
  </si>
  <si>
    <t>Nancy wanjiru Njihia</t>
  </si>
  <si>
    <t>Nancy muthoni Ndumi</t>
  </si>
  <si>
    <t>Samuel Kimama</t>
  </si>
  <si>
    <t>Muniu Mbatia</t>
  </si>
  <si>
    <t>Patrick Njenga .k</t>
  </si>
  <si>
    <t>Peter mwaniki Chege</t>
  </si>
  <si>
    <t>James Mbogo</t>
  </si>
  <si>
    <t>Mary mwarania Kimathi</t>
  </si>
  <si>
    <t>Caroline Kanyua</t>
  </si>
  <si>
    <t>Francis njoroge Gathega</t>
  </si>
  <si>
    <t>Elijah Elijah Mugendi</t>
  </si>
  <si>
    <t>Esther Wangui</t>
  </si>
  <si>
    <t>Esther Nyaguthii</t>
  </si>
  <si>
    <t>HBGC-2895</t>
  </si>
  <si>
    <t>Christopher njeru Muruana</t>
  </si>
  <si>
    <t>John kiilu Kaleli</t>
  </si>
  <si>
    <t>Joseph g. Kahwai</t>
  </si>
  <si>
    <t>Catherine waruinu Chege</t>
  </si>
  <si>
    <t>John Mwangi Gathanga</t>
  </si>
  <si>
    <t>Alice njoki Kariuki</t>
  </si>
  <si>
    <t>Mary wambui Mwangi</t>
  </si>
  <si>
    <t>Lucy wambui Mwangi</t>
  </si>
  <si>
    <t>George Wanjogu</t>
  </si>
  <si>
    <t>Geoffrey gitogo Kabuagi</t>
  </si>
  <si>
    <t>Edith Edith Gakii [9215090]</t>
  </si>
  <si>
    <t>Peter muoria Peter muoria Ngugi</t>
  </si>
  <si>
    <t>David mwangi Mwai</t>
  </si>
  <si>
    <t>James Gitau.k</t>
  </si>
  <si>
    <t>Joseph Mureithi</t>
  </si>
  <si>
    <t>Godfrey gitonga Muthuuri</t>
  </si>
  <si>
    <t>Catherine Njeri [11372821]</t>
  </si>
  <si>
    <t>Ezekiel Murira</t>
  </si>
  <si>
    <t>Alezander Gitonga</t>
  </si>
  <si>
    <t>Joel Murithi</t>
  </si>
  <si>
    <t>Purity Gakii</t>
  </si>
  <si>
    <t>STANLEY NJERU Mbogo</t>
  </si>
  <si>
    <t>Jane w. Ndungu</t>
  </si>
  <si>
    <t>Rahab Waithira njuguna</t>
  </si>
  <si>
    <t>Evans Irungu mwai</t>
  </si>
  <si>
    <t>Lydia Kagendo</t>
  </si>
  <si>
    <t>Festus Gikunda</t>
  </si>
  <si>
    <t>Charity naitore mugambi</t>
  </si>
  <si>
    <t>Stephen Nyambega</t>
  </si>
  <si>
    <t>Japhet ngai Mukindia</t>
  </si>
  <si>
    <t>Samuel kimathi Kiriinya</t>
  </si>
  <si>
    <t>Paul mwangi Machunu</t>
  </si>
  <si>
    <t>Jane waithira Kibuchi</t>
  </si>
  <si>
    <t>Justus mwangi Kihara</t>
  </si>
  <si>
    <t>HBGC-2948</t>
  </si>
  <si>
    <t>Ann gaturi Mugo</t>
  </si>
  <si>
    <t>Lucy mumbi Mwara</t>
  </si>
  <si>
    <t>HBGC-2951</t>
  </si>
  <si>
    <t>Nancy Wanja</t>
  </si>
  <si>
    <t>Peninah njoki Peninah njoki Mwara</t>
  </si>
  <si>
    <t>HBGC-2953</t>
  </si>
  <si>
    <t>James kagwe Ndungu</t>
  </si>
  <si>
    <t>Nahason mbugua Kirika</t>
  </si>
  <si>
    <t>Charles muchiri Kariuki</t>
  </si>
  <si>
    <t>Monica wanja Kirenyo</t>
  </si>
  <si>
    <t>John Mukabi</t>
  </si>
  <si>
    <t>Martha wangui Muniu</t>
  </si>
  <si>
    <t>Peter ndungu Ngugi</t>
  </si>
  <si>
    <t>Ann wanjira Kariuki</t>
  </si>
  <si>
    <t>Isico holding Limited</t>
  </si>
  <si>
    <t>Jonathan njue Mugo</t>
  </si>
  <si>
    <t>Jencinta wangui Waweru</t>
  </si>
  <si>
    <t>Hannah nailoyia M</t>
  </si>
  <si>
    <t>Mary Mary Wambui n</t>
  </si>
  <si>
    <t>Ruth Kagiri</t>
  </si>
  <si>
    <t>Lucy wawira Kagane</t>
  </si>
  <si>
    <t>James njuguna James njuguna Nganga [3110229]</t>
  </si>
  <si>
    <t>Elizabeth njeri Kimiti</t>
  </si>
  <si>
    <t>HBGC-2982</t>
  </si>
  <si>
    <t>Zakayo Gikunda</t>
  </si>
  <si>
    <t>Zachary kareru Kabugi</t>
  </si>
  <si>
    <t>Kelvin Chege njoroge</t>
  </si>
  <si>
    <t>Peter irungu Kamande</t>
  </si>
  <si>
    <t>Peter gicuiri Mugambi</t>
  </si>
  <si>
    <t>David Mugendi kamau</t>
  </si>
  <si>
    <t>Winfred Mukami n</t>
  </si>
  <si>
    <t>Eric Ndereba muchai</t>
  </si>
  <si>
    <t>Catherine Ngugi</t>
  </si>
  <si>
    <t>John Maingi mberia</t>
  </si>
  <si>
    <t>Thomas Mureithi David</t>
  </si>
  <si>
    <t>Beatrice Makena</t>
  </si>
  <si>
    <t>John Kinyua Muthuuri</t>
  </si>
  <si>
    <t>HBGC-2998</t>
  </si>
  <si>
    <t>Fredrick Guantai</t>
  </si>
  <si>
    <t>Peter Macharia</t>
  </si>
  <si>
    <t>Antony Mwangi m</t>
  </si>
  <si>
    <t>Titus Mbugua</t>
  </si>
  <si>
    <t>Gichuki benjamin Gachachi</t>
  </si>
  <si>
    <t>Teresiah Kimani</t>
  </si>
  <si>
    <t>Charles g muchina</t>
  </si>
  <si>
    <t>DAMARIS KINYA</t>
  </si>
  <si>
    <t>LUCY GAKII</t>
  </si>
  <si>
    <t>Paul Munyi</t>
  </si>
  <si>
    <t>Stephen Muovuki mutiria</t>
  </si>
  <si>
    <t>Eric Wamburu njung'e</t>
  </si>
  <si>
    <t>Peter Ruchuiya wanjohi</t>
  </si>
  <si>
    <t>Hannah Wambui m</t>
  </si>
  <si>
    <t>Evanson Kimani m</t>
  </si>
  <si>
    <t>Stella Kathure kirima</t>
  </si>
  <si>
    <t>Daphin Kathambi bundi</t>
  </si>
  <si>
    <t>Mathew Ndung'u</t>
  </si>
  <si>
    <t>Catherine Wanjiru njunguna</t>
  </si>
  <si>
    <t>HBGC-3024</t>
  </si>
  <si>
    <t>JONES NGARI</t>
  </si>
  <si>
    <t>Virginia waithera K</t>
  </si>
  <si>
    <t>Joseph Njenga k</t>
  </si>
  <si>
    <t>HBGC-3028</t>
  </si>
  <si>
    <t>Nicholas Rimiri</t>
  </si>
  <si>
    <t>Victor Kinoti muatoriba</t>
  </si>
  <si>
    <t>HBGC-3031</t>
  </si>
  <si>
    <t>Joshua Mbaabu wambugu</t>
  </si>
  <si>
    <t>MONICAH WAMBUI</t>
  </si>
  <si>
    <t>David Gichuru kiriga</t>
  </si>
  <si>
    <t>Salome wanjiru waithaka</t>
  </si>
  <si>
    <t>Millicent Wanja Nyagah</t>
  </si>
  <si>
    <t>Esther Warue</t>
  </si>
  <si>
    <t>Stanely Macharia</t>
  </si>
  <si>
    <t>Mugo Nganga</t>
  </si>
  <si>
    <t>Ann Wanjiru Kabaka</t>
  </si>
  <si>
    <t>Elizabeth wangari mwenda</t>
  </si>
  <si>
    <t>HBGC-3046</t>
  </si>
  <si>
    <t>Harrison mugo nyaga</t>
  </si>
  <si>
    <t>Antony muturi kamau</t>
  </si>
  <si>
    <t>Alice Kiende</t>
  </si>
  <si>
    <t>Ann Kathure</t>
  </si>
  <si>
    <t>Moses maina m</t>
  </si>
  <si>
    <t>Regina gikuyu mwai</t>
  </si>
  <si>
    <t>Isaac Mwangi njihia</t>
  </si>
  <si>
    <t>PETER MWANGI</t>
  </si>
  <si>
    <t>Dennis kamau muthu</t>
  </si>
  <si>
    <t>HENRY Mburu</t>
  </si>
  <si>
    <t>Edwin njagi gachoki</t>
  </si>
  <si>
    <t>Steve Kariuki gachie</t>
  </si>
  <si>
    <t>Stanley Macharia</t>
  </si>
  <si>
    <t>Anna wanjogu Kariuki</t>
  </si>
  <si>
    <t>HBGC-3063</t>
  </si>
  <si>
    <t>Njeru Kimani</t>
  </si>
  <si>
    <t>LYDIAH WAIRIMU MUIRURI</t>
  </si>
  <si>
    <t>Henry muchri Menene</t>
  </si>
  <si>
    <t>Samuel Muriithi</t>
  </si>
  <si>
    <t>Mary wanjiru Karithi</t>
  </si>
  <si>
    <t>James kimotho Kori</t>
  </si>
  <si>
    <t>David l Nyaga</t>
  </si>
  <si>
    <t>Fridah kiende Kirimi</t>
  </si>
  <si>
    <t>Peter mwangi Kibandi</t>
  </si>
  <si>
    <t>John Mucoki njeru</t>
  </si>
  <si>
    <t>Patrick Muiruri</t>
  </si>
  <si>
    <t>Stanley Manyara</t>
  </si>
  <si>
    <t>Joshua Nteere</t>
  </si>
  <si>
    <t>M'muthuri M'ithinya</t>
  </si>
  <si>
    <t>Elias Maganju</t>
  </si>
  <si>
    <t>ANN KIHARA</t>
  </si>
  <si>
    <t>Samuel mwangi Samuel mwangi Njuguna [27074614]</t>
  </si>
  <si>
    <t>Closed loop Partners</t>
  </si>
  <si>
    <t>PURITY NYANGUTHII N</t>
  </si>
  <si>
    <t>Gibson Kamau mugo</t>
  </si>
  <si>
    <t>Patrick Muturi</t>
  </si>
  <si>
    <t>Dr nahashon Mwirigi</t>
  </si>
  <si>
    <t>HBGC-3094</t>
  </si>
  <si>
    <t>Rosemary wanjiru Kinuthia</t>
  </si>
  <si>
    <t>SERAH NYOKABI</t>
  </si>
  <si>
    <t>James Mwangi</t>
  </si>
  <si>
    <t>Andrew Kiogora</t>
  </si>
  <si>
    <t>John kenneth Nyaga</t>
  </si>
  <si>
    <t>Faith kinya Mugambi</t>
  </si>
  <si>
    <t>Teresia igoki Kiambi</t>
  </si>
  <si>
    <t>Mary Ngugi gikunda</t>
  </si>
  <si>
    <t>Mercy Marira</t>
  </si>
  <si>
    <t>Ravi Vafsta</t>
  </si>
  <si>
    <t>Jane Jane Wanjiru mathari</t>
  </si>
  <si>
    <t>Jane w Kungu</t>
  </si>
  <si>
    <t>HBGC-3110</t>
  </si>
  <si>
    <t>Humprey Mbathi</t>
  </si>
  <si>
    <t>HBGC-3111</t>
  </si>
  <si>
    <t>Florence kathure Gatobu</t>
  </si>
  <si>
    <t>Zipporah Gakii</t>
  </si>
  <si>
    <t>HBGC-3113</t>
  </si>
  <si>
    <t>Ezekiel kobia Itabara</t>
  </si>
  <si>
    <t>Bundi Morris john</t>
  </si>
  <si>
    <t>Jane Murage</t>
  </si>
  <si>
    <t>Eunice wamucii Mugi</t>
  </si>
  <si>
    <t>HBGC-3120</t>
  </si>
  <si>
    <t>Joel Kimani</t>
  </si>
  <si>
    <t>Hellen Muthoni mahinda</t>
  </si>
  <si>
    <t>HBGC-3122</t>
  </si>
  <si>
    <t>Rachael karimi Kimotho</t>
  </si>
  <si>
    <t>Stephen m Huria</t>
  </si>
  <si>
    <t>Daniel muigai Kuria</t>
  </si>
  <si>
    <t>Edward ndung'u G</t>
  </si>
  <si>
    <t>Jamleck njugi Kimwea</t>
  </si>
  <si>
    <t>John muchiri Wanjero</t>
  </si>
  <si>
    <t>Philip kimani Maina</t>
  </si>
  <si>
    <t>Victoria Wambui g</t>
  </si>
  <si>
    <t>Maryann Wanjiku nganga</t>
  </si>
  <si>
    <t>HBGC-3135</t>
  </si>
  <si>
    <t>Mary Waithera</t>
  </si>
  <si>
    <t>Charles Mbau</t>
  </si>
  <si>
    <t>HBGC-3137</t>
  </si>
  <si>
    <t>James Gathua</t>
  </si>
  <si>
    <t>HBGC-3138</t>
  </si>
  <si>
    <t>Purity nyoroka</t>
  </si>
  <si>
    <t>Joyce karoki M'mungania</t>
  </si>
  <si>
    <t>Irene njoki Waithaka</t>
  </si>
  <si>
    <t>Doris Kendi</t>
  </si>
  <si>
    <t>Gacomba Njoka</t>
  </si>
  <si>
    <t>Dennis wangondu</t>
  </si>
  <si>
    <t>James Kabiru kihara</t>
  </si>
  <si>
    <t>Charity Karimi</t>
  </si>
  <si>
    <t>Nancy Wairimu k</t>
  </si>
  <si>
    <t>JOYANN KARIUKI</t>
  </si>
  <si>
    <t>Eunice Wandiri njoka</t>
  </si>
  <si>
    <t>Faith Karimi njururi</t>
  </si>
  <si>
    <t>HBGC-3154</t>
  </si>
  <si>
    <t>Jane Wambui m</t>
  </si>
  <si>
    <t>Agnes Ntibuka muthomi</t>
  </si>
  <si>
    <t>Penina muthoni Mucangi</t>
  </si>
  <si>
    <t>Tirus Mukuria</t>
  </si>
  <si>
    <t>George Kagunyo</t>
  </si>
  <si>
    <t>Antony Irungu</t>
  </si>
  <si>
    <t>Alice njeri Alice njeri Gachane</t>
  </si>
  <si>
    <t>Mwangi elias Kamau</t>
  </si>
  <si>
    <t>Ann Mboo m</t>
  </si>
  <si>
    <t>Kenpol n Chege</t>
  </si>
  <si>
    <t>Johnson kinyua Ireri</t>
  </si>
  <si>
    <t>Dr tom Wanyama</t>
  </si>
  <si>
    <t>Patrick ireri Njamiu</t>
  </si>
  <si>
    <t>Peter ndung'u Muthuri</t>
  </si>
  <si>
    <t>Grace Muthoni m</t>
  </si>
  <si>
    <t>HBGC-3175</t>
  </si>
  <si>
    <t>Jane w Thiga</t>
  </si>
  <si>
    <t>Kananu Esther</t>
  </si>
  <si>
    <t>Gladys Gacheri</t>
  </si>
  <si>
    <t>HBGC-3178</t>
  </si>
  <si>
    <t>David Mwenda</t>
  </si>
  <si>
    <t>JANE KANYUA</t>
  </si>
  <si>
    <t>Peter njegah Peter njegah Karanjah</t>
  </si>
  <si>
    <t>Joyce wairimu Macharia</t>
  </si>
  <si>
    <t>HBGC-3182</t>
  </si>
  <si>
    <t>Erastus mbugua Kibugu</t>
  </si>
  <si>
    <t>HBGC-3185</t>
  </si>
  <si>
    <t>STEPHEN MUINGAI</t>
  </si>
  <si>
    <t>CELINE KAIGONGI</t>
  </si>
  <si>
    <t>Grace Muthuri</t>
  </si>
  <si>
    <t>Alfred Mwenda</t>
  </si>
  <si>
    <t>Paul Mwaura</t>
  </si>
  <si>
    <t>John kagwi Mathu</t>
  </si>
  <si>
    <t>Annah wangari Gatiba</t>
  </si>
  <si>
    <t>Alice wangui Kombani</t>
  </si>
  <si>
    <t>Joseph gachoki Gichobi</t>
  </si>
  <si>
    <t>John maina Kabiru</t>
  </si>
  <si>
    <t>Teresia njoki Mugo</t>
  </si>
  <si>
    <t>Beatrice Kainda</t>
  </si>
  <si>
    <t>HBGC-3202</t>
  </si>
  <si>
    <t>Julius Kaaria</t>
  </si>
  <si>
    <t>Andrew Macharia g</t>
  </si>
  <si>
    <t>Alois Nyaga mbogo</t>
  </si>
  <si>
    <t>Flora Wanjiru ngubu</t>
  </si>
  <si>
    <t>Thomas kariuki Nyaga</t>
  </si>
  <si>
    <t>PATRICIA NJOKI</t>
  </si>
  <si>
    <t>Robert kimaru Kariuki</t>
  </si>
  <si>
    <t>Grace wairimu C</t>
  </si>
  <si>
    <t>Josphine Gatwiri</t>
  </si>
  <si>
    <t>Doreen Makena</t>
  </si>
  <si>
    <t>Geoffrey Gikundi</t>
  </si>
  <si>
    <t>Nguchie Kamau</t>
  </si>
  <si>
    <t>James maina Kimama</t>
  </si>
  <si>
    <t>Obadiah gicobi Muriuki</t>
  </si>
  <si>
    <t>Hellen wanjiru Kimama</t>
  </si>
  <si>
    <t>Nancy wangari Maina</t>
  </si>
  <si>
    <t>Milka wangui Ngure</t>
  </si>
  <si>
    <t>Irene gaiti Magiri</t>
  </si>
  <si>
    <t>Martin kinyua M'mbogori</t>
  </si>
  <si>
    <t>Caroline Nkirote</t>
  </si>
  <si>
    <t>Johnson mukuru Murage</t>
  </si>
  <si>
    <t>Dominic ngari Kibata</t>
  </si>
  <si>
    <t>Veronica Ngugi</t>
  </si>
  <si>
    <t>Dominic Marika.m</t>
  </si>
  <si>
    <t>Peter nyoro Ndungu</t>
  </si>
  <si>
    <t>Daniel Gathira.c</t>
  </si>
  <si>
    <t>Prof. japheth m. Githaiga</t>
  </si>
  <si>
    <t>Miriam Karambu</t>
  </si>
  <si>
    <t>Eunice wanjiku Wahigi</t>
  </si>
  <si>
    <t>Arthur kamau Mburu</t>
  </si>
  <si>
    <t>Salesio k Kaberia</t>
  </si>
  <si>
    <t>John Kaberia</t>
  </si>
  <si>
    <t>Margaret Margaret Margaret Njoki</t>
  </si>
  <si>
    <t>Bernard wagetha Mwana</t>
  </si>
  <si>
    <t>Alexander Mahindi.k</t>
  </si>
  <si>
    <t>Charles mwangi Githinji</t>
  </si>
  <si>
    <t>HBGC-3257</t>
  </si>
  <si>
    <t>Mergery r. Njeru</t>
  </si>
  <si>
    <t>Ann wanjiru Mugo</t>
  </si>
  <si>
    <t>Francis ndwiga Njeru</t>
  </si>
  <si>
    <t>S.kago p. Wairera</t>
  </si>
  <si>
    <t>Emilio Murithi</t>
  </si>
  <si>
    <t>MAUREEN MUGAMBI</t>
  </si>
  <si>
    <t>Justine Munene</t>
  </si>
  <si>
    <t>Joe kiugu Kugea</t>
  </si>
  <si>
    <t>Jairus Nyamamba</t>
  </si>
  <si>
    <t>Francis Ngigi.n</t>
  </si>
  <si>
    <t>Ann Gatwiri</t>
  </si>
  <si>
    <t>Joaninah kaimuri Rintari</t>
  </si>
  <si>
    <t>Francis kihara Ngugi</t>
  </si>
  <si>
    <t>Stanely kungu njuguna</t>
  </si>
  <si>
    <t>Joseph mwaura Joseph mwaura Mwanja [5362214]</t>
  </si>
  <si>
    <t>Pius kimathi Njagi</t>
  </si>
  <si>
    <t>JAMES MUCHIRI</t>
  </si>
  <si>
    <t>Paul nyoro Mbuthi</t>
  </si>
  <si>
    <t>Priscilla Kaario</t>
  </si>
  <si>
    <t>Margret Kabuli</t>
  </si>
  <si>
    <t>James gathoga James gathoga Ndungu [10645818]</t>
  </si>
  <si>
    <t>Eliud Mbugua</t>
  </si>
  <si>
    <t>Virginiah n Kamau</t>
  </si>
  <si>
    <t>Bernard chera Mbugua</t>
  </si>
  <si>
    <t>Kamuku david Murithii</t>
  </si>
  <si>
    <t>Samuel Kamau.n</t>
  </si>
  <si>
    <t>HBGC-3296</t>
  </si>
  <si>
    <t>Rose Nyamathira</t>
  </si>
  <si>
    <t>HBGC-3297</t>
  </si>
  <si>
    <t>Peter mwangi Njuguna</t>
  </si>
  <si>
    <t>Titus kamau Kiai</t>
  </si>
  <si>
    <t>Dyana wanjiku Nganga</t>
  </si>
  <si>
    <t>David kamau Wanarua</t>
  </si>
  <si>
    <t>HBGC-3301</t>
  </si>
  <si>
    <t>Wycliffe Momanyi</t>
  </si>
  <si>
    <t>Joel gichuru Maina</t>
  </si>
  <si>
    <t>HBGC-3307</t>
  </si>
  <si>
    <t>Lucy gacheri Mwirigi</t>
  </si>
  <si>
    <t>HBGC-3310</t>
  </si>
  <si>
    <t>Jobson kiambi Mugambi</t>
  </si>
  <si>
    <t>Jackline mukami Mutegi</t>
  </si>
  <si>
    <t>HBGC-3312</t>
  </si>
  <si>
    <t>Christine gathiru Ndungu</t>
  </si>
  <si>
    <t>Hellen gicuku Nthiga</t>
  </si>
  <si>
    <t>Grape cafe School</t>
  </si>
  <si>
    <t>Agusta.w Mugo</t>
  </si>
  <si>
    <t>Joyce muthoni Njoroge</t>
  </si>
  <si>
    <t>Sarah wanja Ndwiga</t>
  </si>
  <si>
    <t>Jacob nyaga Gachau</t>
  </si>
  <si>
    <t>Pius k. Ndwiga</t>
  </si>
  <si>
    <t>HBGC-3327</t>
  </si>
  <si>
    <t>Josphat kamau Ngure</t>
  </si>
  <si>
    <t>Margret Wambui</t>
  </si>
  <si>
    <t>HBGC-3329</t>
  </si>
  <si>
    <t>Patrick mwangi Wanjau</t>
  </si>
  <si>
    <t>Evaline wanjiku Wanjiru</t>
  </si>
  <si>
    <t>Geoffrey muriuki Njogu</t>
  </si>
  <si>
    <t>HBGC-3332</t>
  </si>
  <si>
    <t>Francis kirema Karwegi</t>
  </si>
  <si>
    <t>Samuel kimathi Turuchiu</t>
  </si>
  <si>
    <t>Joshua m Narangwa</t>
  </si>
  <si>
    <t>Joseph Kaimenyi</t>
  </si>
  <si>
    <t>Julius Mutuma</t>
  </si>
  <si>
    <t>David mati David mati Mwenda</t>
  </si>
  <si>
    <t>Peter Ngugi</t>
  </si>
  <si>
    <t>Alice waithera Maina</t>
  </si>
  <si>
    <t>Kenneth mutwiri Ngari</t>
  </si>
  <si>
    <t>HBGC-3345</t>
  </si>
  <si>
    <t>Mathew kariuki Njoki</t>
  </si>
  <si>
    <t>Bernard m Gituru</t>
  </si>
  <si>
    <t>HBGC-3348</t>
  </si>
  <si>
    <t>Priscilla Kagendo</t>
  </si>
  <si>
    <t>Rosiline kajuju Muthee</t>
  </si>
  <si>
    <t>HBGC-3351</t>
  </si>
  <si>
    <t>Catherine naitore Marete</t>
  </si>
  <si>
    <t>ELIPHAS MUCHENI</t>
  </si>
  <si>
    <t>John mugendi Mbogo</t>
  </si>
  <si>
    <t>Irene njeri Ndirangu</t>
  </si>
  <si>
    <t>Mary wanjiku Munyi</t>
  </si>
  <si>
    <t>HBGC-3362</t>
  </si>
  <si>
    <t>Douglas Muriungi</t>
  </si>
  <si>
    <t>Charles Githiha</t>
  </si>
  <si>
    <t>Mary wanjiku Kimani</t>
  </si>
  <si>
    <t>HBGC-3368</t>
  </si>
  <si>
    <t>Elizabeth Wawira p</t>
  </si>
  <si>
    <t>Mary wanjiku Njoroge</t>
  </si>
  <si>
    <t>Margaret wanjiku Muhia</t>
  </si>
  <si>
    <t>Nancy wanjiru Karanja</t>
  </si>
  <si>
    <t>HBGC-3374</t>
  </si>
  <si>
    <t>John gachienja m'imanene</t>
  </si>
  <si>
    <t>Kithinji rutere Joshua</t>
  </si>
  <si>
    <t>Duncan mutugi Wacira</t>
  </si>
  <si>
    <t>HBGC-3381</t>
  </si>
  <si>
    <t>Catherine muthoni Njiru</t>
  </si>
  <si>
    <t>Ngige gitau Solomon</t>
  </si>
  <si>
    <t>HBGC-3384</t>
  </si>
  <si>
    <t>Joseph kimani Nyoike</t>
  </si>
  <si>
    <t>HBGC-3385</t>
  </si>
  <si>
    <t>Job Kinyua</t>
  </si>
  <si>
    <t>HBGC-3386</t>
  </si>
  <si>
    <t>Florah Karei</t>
  </si>
  <si>
    <t>HBGC-3388</t>
  </si>
  <si>
    <t>Lusiana wanja Nkanata</t>
  </si>
  <si>
    <t>HBGC-3389</t>
  </si>
  <si>
    <t>Godfrey Godfrey Githuku n [1902787]</t>
  </si>
  <si>
    <t>Mary wanja Nicasio</t>
  </si>
  <si>
    <t>David mungai Kiberenge</t>
  </si>
  <si>
    <t>HBGC-3393</t>
  </si>
  <si>
    <t>John gicohi Njogu</t>
  </si>
  <si>
    <t>Nicholas ng'ang'a</t>
  </si>
  <si>
    <t>HBGC-3395</t>
  </si>
  <si>
    <t>PAMELA KAWERA</t>
  </si>
  <si>
    <t>Esther thabu Irungu</t>
  </si>
  <si>
    <t>Grace wanjiru Grace wanjiru Ngome</t>
  </si>
  <si>
    <t>HBGC-3400</t>
  </si>
  <si>
    <t>Priscilla kagendo Rutere</t>
  </si>
  <si>
    <t>Shadrack mwebia</t>
  </si>
  <si>
    <t>HBGC-3403</t>
  </si>
  <si>
    <t>Arthur njaraba Nduru</t>
  </si>
  <si>
    <t>HBGC-3404</t>
  </si>
  <si>
    <t>James kinyua Karimi</t>
  </si>
  <si>
    <t>Susan gacheri Mutuma</t>
  </si>
  <si>
    <t>Simon karanja Kamotho</t>
  </si>
  <si>
    <t>HBGC-3411</t>
  </si>
  <si>
    <t>Peninah Ngugi</t>
  </si>
  <si>
    <t>Lilian nyoroka Miriti</t>
  </si>
  <si>
    <t>HBGC-3415</t>
  </si>
  <si>
    <t>Zipporah Gitonga</t>
  </si>
  <si>
    <t>Jasper Makanga</t>
  </si>
  <si>
    <t>HBGC-3417</t>
  </si>
  <si>
    <t>James Kariuki</t>
  </si>
  <si>
    <t>Robert Wachira</t>
  </si>
  <si>
    <t>Angeline muthoni Kinyua</t>
  </si>
  <si>
    <t>Irene wawira benson</t>
  </si>
  <si>
    <t>Peter njagi Munyi</t>
  </si>
  <si>
    <t>HBGC-3425</t>
  </si>
  <si>
    <t>Jean gitiri Kiviu</t>
  </si>
  <si>
    <t>Loise karware gatimu</t>
  </si>
  <si>
    <t>Harun mwaura kiarie</t>
  </si>
  <si>
    <t>John Nkanata</t>
  </si>
  <si>
    <t>Stanley nyaga Njeru</t>
  </si>
  <si>
    <t>HBGC-3432</t>
  </si>
  <si>
    <t>Margaret Wanjiru</t>
  </si>
  <si>
    <t>Harrison gathogo Kiuru</t>
  </si>
  <si>
    <t>Jane Wambui</t>
  </si>
  <si>
    <t>Jennifer Mwirigi</t>
  </si>
  <si>
    <t>Rehab Wairimu n</t>
  </si>
  <si>
    <t>Daniel Miano</t>
  </si>
  <si>
    <t>Eunice wanjiku Maara</t>
  </si>
  <si>
    <t>Jane Muthoni n</t>
  </si>
  <si>
    <t>Molly wanjiru Wanjohi</t>
  </si>
  <si>
    <t>Joshua Kibacha</t>
  </si>
  <si>
    <t>Alexander Mungai m</t>
  </si>
  <si>
    <t>Dickson kamiti Gathachu</t>
  </si>
  <si>
    <t>Robert waweru Mburu</t>
  </si>
  <si>
    <t>Augustus njoroge Kaganjo</t>
  </si>
  <si>
    <t>HBGC-3452</t>
  </si>
  <si>
    <t>Wilfred Kinoti</t>
  </si>
  <si>
    <t>Louis kinyua Gitau</t>
  </si>
  <si>
    <t>Jane waruguru Nyaga</t>
  </si>
  <si>
    <t>David ngugi Gitau</t>
  </si>
  <si>
    <t>Lucy wacuka Ndirangu</t>
  </si>
  <si>
    <t>Simon Mwiti</t>
  </si>
  <si>
    <t>Jane wambui Maina</t>
  </si>
  <si>
    <t>Samuel Mburu m</t>
  </si>
  <si>
    <t>HBGC-3465</t>
  </si>
  <si>
    <t>Loise Nduta n</t>
  </si>
  <si>
    <t>Tabitha Wairimu k</t>
  </si>
  <si>
    <t>Josephine njeri Mburu</t>
  </si>
  <si>
    <t>Beth wanjiru Gatana</t>
  </si>
  <si>
    <t>Virginia wangui Kahiga</t>
  </si>
  <si>
    <t>Veronica w Mwangi</t>
  </si>
  <si>
    <t>HBGC-3474</t>
  </si>
  <si>
    <t>Peter maitima m'muuraa</t>
  </si>
  <si>
    <t>Jylene Muthoni</t>
  </si>
  <si>
    <t>HBGC-3476</t>
  </si>
  <si>
    <t>Mercy wambui Kuria</t>
  </si>
  <si>
    <t>Karen wangui Kimani</t>
  </si>
  <si>
    <t>HBGC-3478</t>
  </si>
  <si>
    <t>John Maina 1 [10266658]</t>
  </si>
  <si>
    <t>Nancy wangari Ngoru</t>
  </si>
  <si>
    <t>Grace wangu Gikonyo</t>
  </si>
  <si>
    <t>HBGC-3482</t>
  </si>
  <si>
    <t>HBGC-3485</t>
  </si>
  <si>
    <t>Charles mwangi Murugi</t>
  </si>
  <si>
    <t>HBGC-3486</t>
  </si>
  <si>
    <t>HBGC-3487</t>
  </si>
  <si>
    <t>Dorothy Dorothy Korea</t>
  </si>
  <si>
    <t>Christine Nkirote [32867024]</t>
  </si>
  <si>
    <t>Isaiah Mwirichia</t>
  </si>
  <si>
    <t>Nancy m Ireri</t>
  </si>
  <si>
    <t>Sammy wagura Muriu</t>
  </si>
  <si>
    <t>HBGC-3493</t>
  </si>
  <si>
    <t>Joseph mwangi Karani</t>
  </si>
  <si>
    <t>HBGC-3494</t>
  </si>
  <si>
    <t>Agnes gitiri Njeru</t>
  </si>
  <si>
    <t>Samuel n Waithaka</t>
  </si>
  <si>
    <t>Alfred gitonga Njagi</t>
  </si>
  <si>
    <t>Teddy rukenya francis</t>
  </si>
  <si>
    <t>Dorcas Wanjiru</t>
  </si>
  <si>
    <t>HBGC-3502</t>
  </si>
  <si>
    <t>Jane wanjiru Kituku</t>
  </si>
  <si>
    <t>Mercy Wanjiku k</t>
  </si>
  <si>
    <t>HBGC-3505</t>
  </si>
  <si>
    <t>Teregina Kanyua</t>
  </si>
  <si>
    <t>Ides wairimu Mburu</t>
  </si>
  <si>
    <t>James ngugi William</t>
  </si>
  <si>
    <t>HBGC-3508</t>
  </si>
  <si>
    <t>Damiano Gitonga</t>
  </si>
  <si>
    <t>James James mwathi w</t>
  </si>
  <si>
    <t>Robert ngacha Ng'ang'a</t>
  </si>
  <si>
    <t>Boniface Maitethia</t>
  </si>
  <si>
    <t>Fredrick kimathi</t>
  </si>
  <si>
    <t>HBGC-3518</t>
  </si>
  <si>
    <t>Eliud waithaka Muturi</t>
  </si>
  <si>
    <t>HBGC-3519</t>
  </si>
  <si>
    <t>St teresa catholic Church</t>
  </si>
  <si>
    <t>HBGC-3520</t>
  </si>
  <si>
    <t>Tomson Onkendi</t>
  </si>
  <si>
    <t>Wycliffe Mukundi</t>
  </si>
  <si>
    <t>HBGC-3523</t>
  </si>
  <si>
    <t>Caroline njeri Thairu</t>
  </si>
  <si>
    <t>HBGC-3525</t>
  </si>
  <si>
    <t>Francis muriithi Kiura</t>
  </si>
  <si>
    <t>Kariuki Mwangi</t>
  </si>
  <si>
    <t>HBGC-3528</t>
  </si>
  <si>
    <t>Joseph wanjau Wambugu</t>
  </si>
  <si>
    <t>Asunta wanja njagi</t>
  </si>
  <si>
    <t>HBGC-3530</t>
  </si>
  <si>
    <t>Charles mugambi Charles mugambi Elizaphn</t>
  </si>
  <si>
    <t>HBGC-3531</t>
  </si>
  <si>
    <t>Simon gichovi Njiru</t>
  </si>
  <si>
    <t>Susan nkirote Kithinji</t>
  </si>
  <si>
    <t>Margaret mumu Njogu</t>
  </si>
  <si>
    <t>Ann lily wanja Ireri</t>
  </si>
  <si>
    <t>John Muriira</t>
  </si>
  <si>
    <t>Mercy kagwiria Ndereba</t>
  </si>
  <si>
    <t>Salome gacheri Mwirigi</t>
  </si>
  <si>
    <t>Joseph kamau ng'ang'a</t>
  </si>
  <si>
    <t>Anthony maina muturi</t>
  </si>
  <si>
    <t>Racheal mwihaki Chege</t>
  </si>
  <si>
    <t>Laban gatitu Mwangi</t>
  </si>
  <si>
    <t>HBGC-3547</t>
  </si>
  <si>
    <t>Paul ndungu Mbugua</t>
  </si>
  <si>
    <t>HBGC-3548</t>
  </si>
  <si>
    <t>Elias ng'ang'a Kabuki</t>
  </si>
  <si>
    <t>HBGC-3549</t>
  </si>
  <si>
    <t>Peter karanja Kibitio</t>
  </si>
  <si>
    <t>Margaret wanjiru Nganjui</t>
  </si>
  <si>
    <t>Patrick Kamau</t>
  </si>
  <si>
    <t>Esoner njeri Gichengo</t>
  </si>
  <si>
    <t>HBGC-3554</t>
  </si>
  <si>
    <t>Stella kagwiria Nteere</t>
  </si>
  <si>
    <t>Joseph Maina</t>
  </si>
  <si>
    <t>HBGC-3556</t>
  </si>
  <si>
    <t>Idah mwihaki Kimani</t>
  </si>
  <si>
    <t>HBGC-3557</t>
  </si>
  <si>
    <t>Benjamin kiarie Kamanu</t>
  </si>
  <si>
    <t>Josphine joyce karimi</t>
  </si>
  <si>
    <t>HBGC-3559</t>
  </si>
  <si>
    <t>Wilson kamami Kirathi</t>
  </si>
  <si>
    <t>Lucy wairimu mwaniki</t>
  </si>
  <si>
    <t>Catherine wangedi karanja</t>
  </si>
  <si>
    <t>HBGC-3564</t>
  </si>
  <si>
    <t>Hezron Kamau mwaniki</t>
  </si>
  <si>
    <t>HBGC-3567</t>
  </si>
  <si>
    <t>Susan Mukami</t>
  </si>
  <si>
    <t>Lucy Maina</t>
  </si>
  <si>
    <t>HBGC-3571</t>
  </si>
  <si>
    <t>Jecinta Warui</t>
  </si>
  <si>
    <t>Edward Kimani njoroge</t>
  </si>
  <si>
    <t>Zacharia Nyaga mugwimi [3525837]</t>
  </si>
  <si>
    <t>Cyrus Githaiga</t>
  </si>
  <si>
    <t>HBGC-3576</t>
  </si>
  <si>
    <t>Peter Wamanye maina</t>
  </si>
  <si>
    <t>HBGC-3577</t>
  </si>
  <si>
    <t>Rapids Camp ltd</t>
  </si>
  <si>
    <t>HBGC-3578</t>
  </si>
  <si>
    <t>George Mwaura</t>
  </si>
  <si>
    <t>HBGC-3579</t>
  </si>
  <si>
    <t>Peter Murithi gachengo</t>
  </si>
  <si>
    <t>Moses Mutahi muhoro</t>
  </si>
  <si>
    <t>HBGC-3582</t>
  </si>
  <si>
    <t>Regina Wanjiru nganga</t>
  </si>
  <si>
    <t>HBGC-3584</t>
  </si>
  <si>
    <t>Mugendi Nkuene</t>
  </si>
  <si>
    <t>HBGC-3586</t>
  </si>
  <si>
    <t>Mary Kaari ndeke</t>
  </si>
  <si>
    <t>HBGC-3587</t>
  </si>
  <si>
    <t>Wraysford Mwandiki naivasha</t>
  </si>
  <si>
    <t>Francis Waithaka nganju</t>
  </si>
  <si>
    <t>Samuel Samuel Wainaina wanarua</t>
  </si>
  <si>
    <t>HBGC-3592</t>
  </si>
  <si>
    <t>Alice Njoki muriithi</t>
  </si>
  <si>
    <t>John Mwai matu</t>
  </si>
  <si>
    <t>David Wadore mwaniki</t>
  </si>
  <si>
    <t>Lawrence Kithinji</t>
  </si>
  <si>
    <t>Obadiah Mutuma</t>
  </si>
  <si>
    <t>HBGC-3597</t>
  </si>
  <si>
    <t>Peter Mutethia mugambi</t>
  </si>
  <si>
    <t>HBGC-3599</t>
  </si>
  <si>
    <t>Cathrine wanja Cathrine wanja Njoka [21781774]</t>
  </si>
  <si>
    <t>Margaret N. mwangi</t>
  </si>
  <si>
    <t>Catherine Kaari</t>
  </si>
  <si>
    <t>Stephen gichuhi Wachira</t>
  </si>
  <si>
    <t>Geoffrey njuki Geoffrey njuki Murigu</t>
  </si>
  <si>
    <t>HBGC-3605</t>
  </si>
  <si>
    <t>Jim njuguna</t>
  </si>
  <si>
    <t>James kamau Gathiu</t>
  </si>
  <si>
    <t>HBGC-3608</t>
  </si>
  <si>
    <t>James irungu Muiruri</t>
  </si>
  <si>
    <t>HBGC-3609</t>
  </si>
  <si>
    <t>Charles Githige</t>
  </si>
  <si>
    <t>Michael murithi Nyaga</t>
  </si>
  <si>
    <t>Keziah njoki Mbugua</t>
  </si>
  <si>
    <t>HBGC-3614</t>
  </si>
  <si>
    <t>Anthony Mbugua k</t>
  </si>
  <si>
    <t>Onesmus Muiruri. m</t>
  </si>
  <si>
    <t>Purity gatwiri Gitoga</t>
  </si>
  <si>
    <t>Patrick mbaka Rwigi</t>
  </si>
  <si>
    <t>HBGC-3618</t>
  </si>
  <si>
    <t>Gacigi Njagi</t>
  </si>
  <si>
    <t>Asunta wanja Njagi</t>
  </si>
  <si>
    <t>HBGC-3620</t>
  </si>
  <si>
    <t>Martha Kirigo</t>
  </si>
  <si>
    <t>HBGC-3621</t>
  </si>
  <si>
    <t>Pauline Wamweru</t>
  </si>
  <si>
    <t>HBGC-3622</t>
  </si>
  <si>
    <t>James chomba Wamwangi</t>
  </si>
  <si>
    <t>Winnie murugi Kagari</t>
  </si>
  <si>
    <t>HBGC-3624</t>
  </si>
  <si>
    <t>Ismael gakungi Njagi</t>
  </si>
  <si>
    <t>Zephaniah Rwamba</t>
  </si>
  <si>
    <t>Doris mukwanyaga Mwandiki</t>
  </si>
  <si>
    <t>Hilder gatakaa Muongera</t>
  </si>
  <si>
    <t>HBGC-3628</t>
  </si>
  <si>
    <t>Antony ireri Ndwiga</t>
  </si>
  <si>
    <t>Antony Kamando</t>
  </si>
  <si>
    <t>HBGC-3630</t>
  </si>
  <si>
    <t>Mary wanjiru Kuria</t>
  </si>
  <si>
    <t>Naumi njura Nyaga</t>
  </si>
  <si>
    <t>Jackson wachira Ndintu</t>
  </si>
  <si>
    <t>HBGC-3634</t>
  </si>
  <si>
    <t>Davis Mwirigi</t>
  </si>
  <si>
    <t>HBGC-3635</t>
  </si>
  <si>
    <t>Kevin Kamau</t>
  </si>
  <si>
    <t>HBGC-3636</t>
  </si>
  <si>
    <t>Gedion ngari Mwangi</t>
  </si>
  <si>
    <t>HBGC-3638</t>
  </si>
  <si>
    <t>Jackson Kagua</t>
  </si>
  <si>
    <t>Faith karimi Njeru</t>
  </si>
  <si>
    <t>Jane wathimu Karimi</t>
  </si>
  <si>
    <t>Leonard mugo Kaburu</t>
  </si>
  <si>
    <t>HBGC-3644</t>
  </si>
  <si>
    <t>Purity mukami Karungari</t>
  </si>
  <si>
    <t>HBGC-3645</t>
  </si>
  <si>
    <t>Emilio nderu Kiura</t>
  </si>
  <si>
    <t>Charles Gichini</t>
  </si>
  <si>
    <t>HBGC-3652</t>
  </si>
  <si>
    <t>Mary wairimu Waita</t>
  </si>
  <si>
    <t>HBGC-3653</t>
  </si>
  <si>
    <t>Catherine makena Mutuma</t>
  </si>
  <si>
    <t>HBGC-3655</t>
  </si>
  <si>
    <t>Julius Mwangi</t>
  </si>
  <si>
    <t>Mungai Mwaura</t>
  </si>
  <si>
    <t>HBGC-3657</t>
  </si>
  <si>
    <t>Joseph kirimi M'njuki</t>
  </si>
  <si>
    <t>Charles ngugi Ndungu</t>
  </si>
  <si>
    <t>HBGC-3659</t>
  </si>
  <si>
    <t>Anis karimi Kimathi</t>
  </si>
  <si>
    <t>Purity Karimi</t>
  </si>
  <si>
    <t>John mwangi Kiambi [25735954]</t>
  </si>
  <si>
    <t>HBGC-3663</t>
  </si>
  <si>
    <t>Anthony Kimathi</t>
  </si>
  <si>
    <t>HBGC-3664</t>
  </si>
  <si>
    <t>Doris nkirote Doris nkirote Kimathi</t>
  </si>
  <si>
    <t>Fridah Gatakaa</t>
  </si>
  <si>
    <t>James murigi Mwangi</t>
  </si>
  <si>
    <t>HBGC-3669</t>
  </si>
  <si>
    <t>Hezron muiru Wimbia</t>
  </si>
  <si>
    <t>HBGC-3670</t>
  </si>
  <si>
    <t>James njega Mwangi</t>
  </si>
  <si>
    <t>HBGC-3671</t>
  </si>
  <si>
    <t>Lilian nkirote Marete</t>
  </si>
  <si>
    <t>HBGC-3672</t>
  </si>
  <si>
    <t>Obadia Kubai</t>
  </si>
  <si>
    <t>HBGC-3673</t>
  </si>
  <si>
    <t>Micheni RUCHA</t>
  </si>
  <si>
    <t>Stephen kithinji Kariuki</t>
  </si>
  <si>
    <t>Purity k. Muchunku</t>
  </si>
  <si>
    <t>HBGC-3678</t>
  </si>
  <si>
    <t>Prisca karia Julius</t>
  </si>
  <si>
    <t>Samuel Mbogo</t>
  </si>
  <si>
    <t>HBGC-3680</t>
  </si>
  <si>
    <t>George mbugua Kahiga</t>
  </si>
  <si>
    <t>Gitahi Steven</t>
  </si>
  <si>
    <t>HBGC-3687</t>
  </si>
  <si>
    <t>Magrate Magrate Wangui</t>
  </si>
  <si>
    <t>Raphael Gathogo</t>
  </si>
  <si>
    <t>HBGC-3690</t>
  </si>
  <si>
    <t>David Kaneiya</t>
  </si>
  <si>
    <t>HBGC-3691</t>
  </si>
  <si>
    <t>Jane Mwangi</t>
  </si>
  <si>
    <t>HBGC-3692</t>
  </si>
  <si>
    <t>Faith Muriuki</t>
  </si>
  <si>
    <t>Jeremiah Mungatia</t>
  </si>
  <si>
    <t>Owen rutere Njeru</t>
  </si>
  <si>
    <t>Stephen kimani Stephen kimani Kandenye</t>
  </si>
  <si>
    <t>Timothy gicheru Njaragani</t>
  </si>
  <si>
    <t>Mary waithira Githua</t>
  </si>
  <si>
    <t>Fridah scholastica Kairuthi</t>
  </si>
  <si>
    <t>Pamela Kathure</t>
  </si>
  <si>
    <t>Bernard gathura Njaga</t>
  </si>
  <si>
    <t>HBGC-3705</t>
  </si>
  <si>
    <t>Peter Peter Ndirangu m</t>
  </si>
  <si>
    <t>Rashid kimotho Muriuki</t>
  </si>
  <si>
    <t>Peter Mutugi</t>
  </si>
  <si>
    <t>Teresia mukami Njeru</t>
  </si>
  <si>
    <t>Joseph njuge Muchina</t>
  </si>
  <si>
    <t>George Githinji</t>
  </si>
  <si>
    <t>HBGC-3712</t>
  </si>
  <si>
    <t>Zacharia mutonya Kimwaki</t>
  </si>
  <si>
    <t>HBGC-3713</t>
  </si>
  <si>
    <t>Gabriel mwangi Ruhiu</t>
  </si>
  <si>
    <t>Catherine wanjugu Ndegwa</t>
  </si>
  <si>
    <t>David Riungu</t>
  </si>
  <si>
    <t>Virginia wanjiru Chege</t>
  </si>
  <si>
    <t>HBGC-3719</t>
  </si>
  <si>
    <t>Ann nyambura Ann nyambura Mwangi [10976430]</t>
  </si>
  <si>
    <t>Julia Kimayiu</t>
  </si>
  <si>
    <t>Afaxard mugo M'anyiri</t>
  </si>
  <si>
    <t>Beatrice Karimi</t>
  </si>
  <si>
    <t>Stephen n Kungania</t>
  </si>
  <si>
    <t>Millicent njeri Kinyanjui</t>
  </si>
  <si>
    <t>HBGC-3728</t>
  </si>
  <si>
    <t>Annacieta ndinda Musyoki</t>
  </si>
  <si>
    <t>Gladys nduta Kariuki</t>
  </si>
  <si>
    <t>Martha wanjiru Kariuki</t>
  </si>
  <si>
    <t>HBGC-3735</t>
  </si>
  <si>
    <t>Stella wanjiku Kimicha</t>
  </si>
  <si>
    <t>HBGC-3736</t>
  </si>
  <si>
    <t>Beatrice njeri Mwangi</t>
  </si>
  <si>
    <t>HBGC-3737</t>
  </si>
  <si>
    <t>Edward muiruri Chomba</t>
  </si>
  <si>
    <t>HBGC-3739</t>
  </si>
  <si>
    <t>Martin Mutugi</t>
  </si>
  <si>
    <t>Jeremiah wahome Mwai</t>
  </si>
  <si>
    <t>Dinah Kawira</t>
  </si>
  <si>
    <t>Anthony gitonga Mwirichia</t>
  </si>
  <si>
    <t>Gabriel Kamau</t>
  </si>
  <si>
    <t>HBGC-3744</t>
  </si>
  <si>
    <t>Doris karimi Mworia</t>
  </si>
  <si>
    <t>HBGC-3745</t>
  </si>
  <si>
    <t>Stanley mwangi w Stanley mwangi w Kariuki [3412691]</t>
  </si>
  <si>
    <t>Jane phyllis Gathoni</t>
  </si>
  <si>
    <t>Alice wangeci Ngethia</t>
  </si>
  <si>
    <t>HBGC-3749</t>
  </si>
  <si>
    <t>Boniface kamau Kanyi</t>
  </si>
  <si>
    <t>HBGC-3750</t>
  </si>
  <si>
    <t>John paul Thiong'o</t>
  </si>
  <si>
    <t>HBGC-3751</t>
  </si>
  <si>
    <t>Irene njoki Guari</t>
  </si>
  <si>
    <t>HBGC-3753</t>
  </si>
  <si>
    <t>Patrick Micheni</t>
  </si>
  <si>
    <t>HBGC-3755</t>
  </si>
  <si>
    <t>Asford a muchunku M'ribu</t>
  </si>
  <si>
    <t>HBGC-3757</t>
  </si>
  <si>
    <t>Virginia njeri Mbuko</t>
  </si>
  <si>
    <t>Hellen gacheri Mutuota</t>
  </si>
  <si>
    <t>Mary gichiku Nyagah</t>
  </si>
  <si>
    <t>Jane wairimu Mugo</t>
  </si>
  <si>
    <t>Gitari dennis Mwilaria</t>
  </si>
  <si>
    <t>Florence karimi Muthaura</t>
  </si>
  <si>
    <t>Japhet kiambi Muthuri</t>
  </si>
  <si>
    <t>Samuel Gachunga m</t>
  </si>
  <si>
    <t>HBGC-3768</t>
  </si>
  <si>
    <t>Martha nyambura m</t>
  </si>
  <si>
    <t>HBGC-3769</t>
  </si>
  <si>
    <t>Edward Mucai</t>
  </si>
  <si>
    <t>Rachael Muthoni</t>
  </si>
  <si>
    <t>HBGC-3775</t>
  </si>
  <si>
    <t>Samuel Gathima g</t>
  </si>
  <si>
    <t>HBGC-3776</t>
  </si>
  <si>
    <t>Benson mbuthia Kiiru</t>
  </si>
  <si>
    <t>HBGC-3777</t>
  </si>
  <si>
    <t>Samuel murigi Samuel murigi Wanjiku</t>
  </si>
  <si>
    <t>Joseph wainaina Mugechi</t>
  </si>
  <si>
    <t>HBGC-3780</t>
  </si>
  <si>
    <t>Rosebell Mweru</t>
  </si>
  <si>
    <t>Stephen ngethe Kangunda</t>
  </si>
  <si>
    <t>HBGC-3782</t>
  </si>
  <si>
    <t>Edward kamau Nyoori</t>
  </si>
  <si>
    <t>Gilbert paul Muya</t>
  </si>
  <si>
    <t>HBGC-3784</t>
  </si>
  <si>
    <t>Catherine kiendi Mwirigi</t>
  </si>
  <si>
    <t>Martin mburu Murungi</t>
  </si>
  <si>
    <t>HBGC-3787</t>
  </si>
  <si>
    <t>Alban chege Muturu</t>
  </si>
  <si>
    <t>Paul njenga Kimama</t>
  </si>
  <si>
    <t>Joseph kamuri Muiruri</t>
  </si>
  <si>
    <t>James muriithi Mwaniki</t>
  </si>
  <si>
    <t>Peter nyika Muchiri</t>
  </si>
  <si>
    <t>Penina wanjiru Kihara</t>
  </si>
  <si>
    <t>Peter macharia Njeru</t>
  </si>
  <si>
    <t>Caroline Gakii</t>
  </si>
  <si>
    <t>Julius gikunda Kiugu</t>
  </si>
  <si>
    <t>Japhet nteere Muguna</t>
  </si>
  <si>
    <t>Josphat Gitonga</t>
  </si>
  <si>
    <t>Margaret nyawira Kamau</t>
  </si>
  <si>
    <t>Joyreen kagure Njue</t>
  </si>
  <si>
    <t>Junious ruchia Mpaka</t>
  </si>
  <si>
    <t>James kinyua Kaari</t>
  </si>
  <si>
    <t>Lucy kananu Kiulio</t>
  </si>
  <si>
    <t>Naomi kaburo Kiambi</t>
  </si>
  <si>
    <t>HBGC-3810</t>
  </si>
  <si>
    <t>Grace muthoni Thuo</t>
  </si>
  <si>
    <t>HBGC-3812</t>
  </si>
  <si>
    <t>Joseph githua Wainaina</t>
  </si>
  <si>
    <t>Fabian muriuki Kathurima</t>
  </si>
  <si>
    <t>Grace gakii Muthuri</t>
  </si>
  <si>
    <t>HBGC-3816</t>
  </si>
  <si>
    <t>George njau Gitau</t>
  </si>
  <si>
    <t>HBGC-3817</t>
  </si>
  <si>
    <t>Esther muthoni Muthiora</t>
  </si>
  <si>
    <t>Anselimina Igoki</t>
  </si>
  <si>
    <t>HBGC-3820</t>
  </si>
  <si>
    <t>Patrick maina Njane</t>
  </si>
  <si>
    <t>Timothy munyie Kanabiu</t>
  </si>
  <si>
    <t>Julius nyaga Mwiathitha</t>
  </si>
  <si>
    <t>Irene wangui Njeru</t>
  </si>
  <si>
    <t>Benson mwangi Kimani</t>
  </si>
  <si>
    <t>Jane wanjugu Mwangi</t>
  </si>
  <si>
    <t>Millicent Wanjiku</t>
  </si>
  <si>
    <t>Jacob maina Wachira</t>
  </si>
  <si>
    <t>HBGC-3829</t>
  </si>
  <si>
    <t>Charles maina Mukoma</t>
  </si>
  <si>
    <t>HBGC-3830</t>
  </si>
  <si>
    <t>Godfrey Mutembei</t>
  </si>
  <si>
    <t>Gladwell nyaga Njeri</t>
  </si>
  <si>
    <t>HBGC-3832</t>
  </si>
  <si>
    <t>Albert muchene Waweru</t>
  </si>
  <si>
    <t>Damaris njeri Chege</t>
  </si>
  <si>
    <t>David ndaire Gatuto</t>
  </si>
  <si>
    <t>David njoroge Ngigie</t>
  </si>
  <si>
    <t>HBGC-3836</t>
  </si>
  <si>
    <t>Joyce muthoni Munohe</t>
  </si>
  <si>
    <t>Daniel kinyua Mbolo</t>
  </si>
  <si>
    <t>Margaret wajiru Mugo</t>
  </si>
  <si>
    <t>Mary wakuthi Mbiriai</t>
  </si>
  <si>
    <t>Bancy wanja Nyaga</t>
  </si>
  <si>
    <t>Faith wanjiru Kabui</t>
  </si>
  <si>
    <t>Mercy wangui Mugo</t>
  </si>
  <si>
    <t>HBGC-3843</t>
  </si>
  <si>
    <t>Simon Mwangi</t>
  </si>
  <si>
    <t>Charles kinyua Muuna</t>
  </si>
  <si>
    <t>HBGC-3846</t>
  </si>
  <si>
    <t>Paul mutembei Kinoti</t>
  </si>
  <si>
    <t>HBGC-3847</t>
  </si>
  <si>
    <t>Hellen muthoni Kuria</t>
  </si>
  <si>
    <t>Jenniffer waithira Ngugi</t>
  </si>
  <si>
    <t>Florence muthoni Irungu</t>
  </si>
  <si>
    <t>Rahab wageci Nduati</t>
  </si>
  <si>
    <t>HBGC-3851</t>
  </si>
  <si>
    <t>HBGC-3852</t>
  </si>
  <si>
    <t>George wakabu Gathiro [5362314]</t>
  </si>
  <si>
    <t>Martin kinyua Njagi</t>
  </si>
  <si>
    <t>Caroline Kaari</t>
  </si>
  <si>
    <t>Isabella mbuya M'muthara</t>
  </si>
  <si>
    <t>HBGC-3857</t>
  </si>
  <si>
    <t>Rawland ndwiga Mbogo</t>
  </si>
  <si>
    <t>HBGC-3861</t>
  </si>
  <si>
    <t>Joyce gakii Muriungi</t>
  </si>
  <si>
    <t>HBGC-3862</t>
  </si>
  <si>
    <t>Harriet gatune Maingi</t>
  </si>
  <si>
    <t>HBGC-3863</t>
  </si>
  <si>
    <t>Philis mwari Muthuri</t>
  </si>
  <si>
    <t>HBGC-3864</t>
  </si>
  <si>
    <t>Lydia karimi Maingi</t>
  </si>
  <si>
    <t>HBGC-3865</t>
  </si>
  <si>
    <t>Susan Kimathi</t>
  </si>
  <si>
    <t>HBGC-3866</t>
  </si>
  <si>
    <t>Gladys Munene</t>
  </si>
  <si>
    <t>HBGC-3867</t>
  </si>
  <si>
    <t>Catherine Karimi</t>
  </si>
  <si>
    <t>Florence kagwiria Edward</t>
  </si>
  <si>
    <t>Joseph kivuti Ngondi</t>
  </si>
  <si>
    <t>Margaret gaceri Muriungi</t>
  </si>
  <si>
    <t>HBGC-3871</t>
  </si>
  <si>
    <t>Rosemary wambuge Njeru</t>
  </si>
  <si>
    <t>Charles maina Kimani</t>
  </si>
  <si>
    <t>John irungu Mwangi</t>
  </si>
  <si>
    <t>HBGC-3878</t>
  </si>
  <si>
    <t>Robison Kamenjo</t>
  </si>
  <si>
    <t>HBGC-3879</t>
  </si>
  <si>
    <t>Ibrahim gitau Chira</t>
  </si>
  <si>
    <t>Antony kariuki Ng'ang'a</t>
  </si>
  <si>
    <t>Lucy wanjiru Gitonga</t>
  </si>
  <si>
    <t>HBGC-3884</t>
  </si>
  <si>
    <t>Jennifer kathambi Mwirigi</t>
  </si>
  <si>
    <t>HBGC-3885</t>
  </si>
  <si>
    <t>Michael ndungu Ngotho</t>
  </si>
  <si>
    <t>George kinyua Thuranira</t>
  </si>
  <si>
    <t>HBGC-3888</t>
  </si>
  <si>
    <t>Deborah muthoni kanyotu</t>
  </si>
  <si>
    <t>Joram kuruga kabbara</t>
  </si>
  <si>
    <t>Edward gitonga Njeru</t>
  </si>
  <si>
    <t>Obadiah k</t>
  </si>
  <si>
    <t>Samuel nguku Ndeku</t>
  </si>
  <si>
    <t>Felisters wanjiku Mwaura</t>
  </si>
  <si>
    <t>Peter warari Njuguna</t>
  </si>
  <si>
    <t>Joseph oj Njeru</t>
  </si>
  <si>
    <t>Patrick macharia Kimemia</t>
  </si>
  <si>
    <t>HBGC-3904</t>
  </si>
  <si>
    <t>John kinuthia John kinuthia Ngugi</t>
  </si>
  <si>
    <t>HBGC-3905</t>
  </si>
  <si>
    <t>Mary Gathoni</t>
  </si>
  <si>
    <t>HBGC-3906</t>
  </si>
  <si>
    <t>Josphine makandi Mwiti</t>
  </si>
  <si>
    <t>HBGC-3908</t>
  </si>
  <si>
    <t>Michael kinyanjui Muturi</t>
  </si>
  <si>
    <t>HBGC-3909</t>
  </si>
  <si>
    <t>Mary njeri Njoroge2 [0257925]</t>
  </si>
  <si>
    <t>HBGC-3910</t>
  </si>
  <si>
    <t>William kimemia Muturi</t>
  </si>
  <si>
    <t>Peter kiundu Ngugi</t>
  </si>
  <si>
    <t>HBGC-3912</t>
  </si>
  <si>
    <t>Moses onesmus mugo Gatura</t>
  </si>
  <si>
    <t>HBGC-3913</t>
  </si>
  <si>
    <t>Dickson mawira Mbae</t>
  </si>
  <si>
    <t>HBGC-3914</t>
  </si>
  <si>
    <t>James gichuti Kabongo</t>
  </si>
  <si>
    <t>John waweru Ngari</t>
  </si>
  <si>
    <t>HBGC-3916</t>
  </si>
  <si>
    <t>Mary Wangari</t>
  </si>
  <si>
    <t>HBGC-3917</t>
  </si>
  <si>
    <t>Mariam Wambui</t>
  </si>
  <si>
    <t>HBGC-3918</t>
  </si>
  <si>
    <t>Irene wangui Nganga</t>
  </si>
  <si>
    <t>HBGC-3921</t>
  </si>
  <si>
    <t>Peter macharia Gikuru</t>
  </si>
  <si>
    <t>HBGC-3923</t>
  </si>
  <si>
    <t>Moses kamau Mwangi</t>
  </si>
  <si>
    <t>HBGC-3924</t>
  </si>
  <si>
    <t>Joseph gachinju Ngugi</t>
  </si>
  <si>
    <t>Hezekiah Gachanga</t>
  </si>
  <si>
    <t>HBGC-3928</t>
  </si>
  <si>
    <t>Alice purity Wanja</t>
  </si>
  <si>
    <t>HBGC-3929</t>
  </si>
  <si>
    <t>Gladys Kiaruthi</t>
  </si>
  <si>
    <t>HBGC-3930</t>
  </si>
  <si>
    <t>Kihara Karimi</t>
  </si>
  <si>
    <t>Flora mutitu Njue</t>
  </si>
  <si>
    <t>HBGC-3933</t>
  </si>
  <si>
    <t>Angela wanja Gichumu</t>
  </si>
  <si>
    <t>Job s kariuki Njiru</t>
  </si>
  <si>
    <t>HBGC-3936</t>
  </si>
  <si>
    <t>Lucy njoki Mungai</t>
  </si>
  <si>
    <t>Hellen muthoni Katharane</t>
  </si>
  <si>
    <t>Ruth wanja Ireri</t>
  </si>
  <si>
    <t>Stephen kariuki Mahugu</t>
  </si>
  <si>
    <t>Pauline mumbi Mwaura</t>
  </si>
  <si>
    <t>HBGC-3942</t>
  </si>
  <si>
    <t>Nathan watoro Mnyota</t>
  </si>
  <si>
    <t>Kungu Karanja</t>
  </si>
  <si>
    <t>HBGC-3945</t>
  </si>
  <si>
    <t>Teresiah Wairimu t</t>
  </si>
  <si>
    <t>John John Munene m</t>
  </si>
  <si>
    <t>HBGC-3947</t>
  </si>
  <si>
    <t>Jacinta mutare Muchiri</t>
  </si>
  <si>
    <t>HBGC-3949</t>
  </si>
  <si>
    <t>Annebeaty gathigia Githinji</t>
  </si>
  <si>
    <t>HBGC-3950</t>
  </si>
  <si>
    <t>Paul ngugi Gitau</t>
  </si>
  <si>
    <t>HBGC-3951</t>
  </si>
  <si>
    <t>Gilbert ndwiga Nyaga</t>
  </si>
  <si>
    <t>HBGC-3952</t>
  </si>
  <si>
    <t>Francis njoroge Muiri</t>
  </si>
  <si>
    <t>Margaret nyambura Kiriti [14572689]</t>
  </si>
  <si>
    <t>HBGC-3954</t>
  </si>
  <si>
    <t>Kenneth kaunda Gitonga</t>
  </si>
  <si>
    <t>HBGC-3955</t>
  </si>
  <si>
    <t>Monicah muthoni Ngure</t>
  </si>
  <si>
    <t>HBGC-3957</t>
  </si>
  <si>
    <t>Mary wanjiku M</t>
  </si>
  <si>
    <t>HBGC-3958</t>
  </si>
  <si>
    <t>Peris muthoni Gatu</t>
  </si>
  <si>
    <t>Simon mwangi Gachiri</t>
  </si>
  <si>
    <t>HBGC-3960</t>
  </si>
  <si>
    <t>Tabitha wangui Ngugi</t>
  </si>
  <si>
    <t>Geoffrey Njue</t>
  </si>
  <si>
    <t>Gerald muriu Gerald muriu muthukiu</t>
  </si>
  <si>
    <t>HBGC-3964</t>
  </si>
  <si>
    <t>Peter mbui Kimani</t>
  </si>
  <si>
    <t>HBGC-3965</t>
  </si>
  <si>
    <t>Juma kiragu Kariuki</t>
  </si>
  <si>
    <t>Loise kithie Mbugua</t>
  </si>
  <si>
    <t>HBGC-3967</t>
  </si>
  <si>
    <t>John gitari Marachi</t>
  </si>
  <si>
    <t>HBGC-3969</t>
  </si>
  <si>
    <t>HBGC-3971</t>
  </si>
  <si>
    <t>Esther wawira Kiura</t>
  </si>
  <si>
    <t>Catherine wanja Mbiti</t>
  </si>
  <si>
    <t>Jane njeri Kimata</t>
  </si>
  <si>
    <t>Zakayo kirimi Kirera</t>
  </si>
  <si>
    <t>HBGC-3977</t>
  </si>
  <si>
    <t>Esther Wagikondi</t>
  </si>
  <si>
    <t>HBGC-3978</t>
  </si>
  <si>
    <t>Felix Kimathi</t>
  </si>
  <si>
    <t>Harun thuranira Kiunga</t>
  </si>
  <si>
    <t>HBGC-3980</t>
  </si>
  <si>
    <t>Paul Macharia</t>
  </si>
  <si>
    <t>Damaris Miriti</t>
  </si>
  <si>
    <t>HBGC-3982</t>
  </si>
  <si>
    <t>Mutwiri m Marete</t>
  </si>
  <si>
    <t>HBGC-3983</t>
  </si>
  <si>
    <t>Catherine nkirote Festus</t>
  </si>
  <si>
    <t>Harriet Kairuthi</t>
  </si>
  <si>
    <t>HBGC-3985</t>
  </si>
  <si>
    <t>Charles muriithi Kinyua</t>
  </si>
  <si>
    <t>HBGC-3986</t>
  </si>
  <si>
    <t>Doris ruguru Joel</t>
  </si>
  <si>
    <t>Julius maina Mukora</t>
  </si>
  <si>
    <t>HBGC-3988</t>
  </si>
  <si>
    <t>George gitau Mwangi</t>
  </si>
  <si>
    <t>HBGC-3989</t>
  </si>
  <si>
    <t>Elijah marangu Mrinkana</t>
  </si>
  <si>
    <t>HBGC-3990</t>
  </si>
  <si>
    <t>Maryseta Mwithimbu</t>
  </si>
  <si>
    <t>HBGC-3991</t>
  </si>
  <si>
    <t>Daniel kathurima Kiara</t>
  </si>
  <si>
    <t>HBGC-3992</t>
  </si>
  <si>
    <t>Josephine Muthoni</t>
  </si>
  <si>
    <t>Rebecca nyakeru Rebecca nyakeru Kagka [30306413]</t>
  </si>
  <si>
    <t>HBGC-3996</t>
  </si>
  <si>
    <t>Hellen wanjiru Kihura</t>
  </si>
  <si>
    <t>HBGC-3999</t>
  </si>
  <si>
    <t>Lucy wanjiku Lucy wanjiku Nduguti</t>
  </si>
  <si>
    <t>Jane wanjiru Ndungu</t>
  </si>
  <si>
    <t>Gladys nyakinyua karanja</t>
  </si>
  <si>
    <t>HBGC-4002</t>
  </si>
  <si>
    <t>Jane mumbi Waiharo</t>
  </si>
  <si>
    <t>HBGC-4003</t>
  </si>
  <si>
    <t>Elizabeth n Kihungu</t>
  </si>
  <si>
    <t>James Kibandi</t>
  </si>
  <si>
    <t>HBGC-4005</t>
  </si>
  <si>
    <t>Dorcas mugure Rimungi</t>
  </si>
  <si>
    <t>HBGC-4006</t>
  </si>
  <si>
    <t>Solomon mbaabu Munyua</t>
  </si>
  <si>
    <t>HBGC-4008</t>
  </si>
  <si>
    <t>Fredrick Karani</t>
  </si>
  <si>
    <t>Junis Wanja mwaniki</t>
  </si>
  <si>
    <t>HBGC-4014</t>
  </si>
  <si>
    <t>Lilian karimi Ndwiga</t>
  </si>
  <si>
    <t>HBGC-4016</t>
  </si>
  <si>
    <t>Francis kibe Njengsa</t>
  </si>
  <si>
    <t>Gideon gitungo Kingangi</t>
  </si>
  <si>
    <t>Damaris Wairimu k</t>
  </si>
  <si>
    <t>HBGC-4020</t>
  </si>
  <si>
    <t>John kamau Njoroge</t>
  </si>
  <si>
    <t>HBGC-4021</t>
  </si>
  <si>
    <t>Jacob magiri Mwongera</t>
  </si>
  <si>
    <t>Michael Michael kimathi [30050442]</t>
  </si>
  <si>
    <t>Godfrey gitonga rukaria</t>
  </si>
  <si>
    <t>HBGC-4025</t>
  </si>
  <si>
    <t>Isaiah mitheu</t>
  </si>
  <si>
    <t>HBGC-4026</t>
  </si>
  <si>
    <t>Julius Marete</t>
  </si>
  <si>
    <t>HBGC-4028</t>
  </si>
  <si>
    <t>Lenity Kainyu</t>
  </si>
  <si>
    <t>HBGC-4029</t>
  </si>
  <si>
    <t>Alice kiende Murungi</t>
  </si>
  <si>
    <t>HBGC-4030</t>
  </si>
  <si>
    <t>Nelly Kendi</t>
  </si>
  <si>
    <t>HBGC-4031</t>
  </si>
  <si>
    <t>Moses mburugu Mwirigi</t>
  </si>
  <si>
    <t>HBGC-4032</t>
  </si>
  <si>
    <t>Samuel gaceru wainaina</t>
  </si>
  <si>
    <t>Hannah wanjiru Kimani</t>
  </si>
  <si>
    <t>HBGC-4035</t>
  </si>
  <si>
    <t>Mary wanjiku Kinyajui</t>
  </si>
  <si>
    <t>HBGC-4036</t>
  </si>
  <si>
    <t>Margaret njeri Margaret njeri Margaret njeri Gaitho [5708672]</t>
  </si>
  <si>
    <t>HBGC-4037</t>
  </si>
  <si>
    <t>Monicah nungari kamau Kamau</t>
  </si>
  <si>
    <t>HBGC-4038</t>
  </si>
  <si>
    <t>Silas gicovi Nyaga</t>
  </si>
  <si>
    <t>HBGC-4041</t>
  </si>
  <si>
    <t>Jane Maitha</t>
  </si>
  <si>
    <t>HBGC-4042</t>
  </si>
  <si>
    <t>Pramwel Mwaniki</t>
  </si>
  <si>
    <t>HBGC-4043</t>
  </si>
  <si>
    <t>Adriano Njiru</t>
  </si>
  <si>
    <t>HBGC-4044</t>
  </si>
  <si>
    <t>Chrispus Ngari</t>
  </si>
  <si>
    <t>HBGC-4045</t>
  </si>
  <si>
    <t>Jedida Wanjiru k</t>
  </si>
  <si>
    <t>HBGC-4046</t>
  </si>
  <si>
    <t>Beth wanjiru Kinyajui [13799469]</t>
  </si>
  <si>
    <t>HBGC-4047</t>
  </si>
  <si>
    <t>Catherine wangari Mugo</t>
  </si>
  <si>
    <t>HBGC-4048</t>
  </si>
  <si>
    <t>Kaimuri k Njeru</t>
  </si>
  <si>
    <t>HBGC-4049</t>
  </si>
  <si>
    <t>Ann c wangari Munene</t>
  </si>
  <si>
    <t>HBGC-4050</t>
  </si>
  <si>
    <t>Stephen kithinji Murega</t>
  </si>
  <si>
    <t>Michael gathanga Kingori</t>
  </si>
  <si>
    <t>HBGC-4053</t>
  </si>
  <si>
    <t>HBGC-4055</t>
  </si>
  <si>
    <t>Esther Wangacha</t>
  </si>
  <si>
    <t>HBGC-4060</t>
  </si>
  <si>
    <t>Stephen Githaiga Kinyua</t>
  </si>
  <si>
    <t>HBGC-4061</t>
  </si>
  <si>
    <t>George Njagi</t>
  </si>
  <si>
    <t>HBGC-4062</t>
  </si>
  <si>
    <t>Kairu Bachia</t>
  </si>
  <si>
    <t>HBGC-4063</t>
  </si>
  <si>
    <t>Edward waweru Njoroge</t>
  </si>
  <si>
    <t>HBGC-4064</t>
  </si>
  <si>
    <t>HBGC-4065</t>
  </si>
  <si>
    <t>John Macharia</t>
  </si>
  <si>
    <t>HBGC-4066</t>
  </si>
  <si>
    <t>Ericson Mwangi</t>
  </si>
  <si>
    <t>HBGC-4068</t>
  </si>
  <si>
    <t>Purity Mbirithi [9908602]</t>
  </si>
  <si>
    <t>HBGC-4070</t>
  </si>
  <si>
    <t>Erick Mugambi</t>
  </si>
  <si>
    <t>HBGC-4071</t>
  </si>
  <si>
    <t>Wilfred Kimathi</t>
  </si>
  <si>
    <t>HBGC-4072</t>
  </si>
  <si>
    <t>Lucy kabeti Mutua</t>
  </si>
  <si>
    <t>HBGC-4073</t>
  </si>
  <si>
    <t>Susan Nkirote</t>
  </si>
  <si>
    <t>HBGC-4075</t>
  </si>
  <si>
    <t>Beatrice Mutwiri</t>
  </si>
  <si>
    <t>HBGC-4077</t>
  </si>
  <si>
    <t>Alex ndiga Kariuki</t>
  </si>
  <si>
    <t>HBGC-4079</t>
  </si>
  <si>
    <t>Fredrick njiru Fredrick njiru Njeru</t>
  </si>
  <si>
    <t>HBGC-4080</t>
  </si>
  <si>
    <t>Mary wanjiru Maina</t>
  </si>
  <si>
    <t>HBGC-4081</t>
  </si>
  <si>
    <t>Margaret wanja Gichuki</t>
  </si>
  <si>
    <t>HBGC-4082</t>
  </si>
  <si>
    <t>Monicah njeri Kinuthia</t>
  </si>
  <si>
    <t>HBGC-4083</t>
  </si>
  <si>
    <t>James githumbi James githumbi Kihara</t>
  </si>
  <si>
    <t>HBGC-4084</t>
  </si>
  <si>
    <t>Polly mukami Gitonga</t>
  </si>
  <si>
    <t>HBGC-4085</t>
  </si>
  <si>
    <t>Jackline muhonja</t>
  </si>
  <si>
    <t>HBGC-4086</t>
  </si>
  <si>
    <t>John nganga Karanja</t>
  </si>
  <si>
    <t>HBGC-4088</t>
  </si>
  <si>
    <t>Julius njagi Kathuri</t>
  </si>
  <si>
    <t>HBGC-4091</t>
  </si>
  <si>
    <t>HBGC-4092</t>
  </si>
  <si>
    <t>Mercy kamuty Wambui</t>
  </si>
  <si>
    <t>HBGC-4093</t>
  </si>
  <si>
    <t>Mirriam Wambui</t>
  </si>
  <si>
    <t>HBGC-4094</t>
  </si>
  <si>
    <t>Faith karwirwa Murithi</t>
  </si>
  <si>
    <t>HBGC-4095</t>
  </si>
  <si>
    <t>HBGC-4096</t>
  </si>
  <si>
    <t>Sarah wanja Amurwithania</t>
  </si>
  <si>
    <t>HBGC-4097</t>
  </si>
  <si>
    <t>Robert kiambi kithinji kithinji</t>
  </si>
  <si>
    <t>HBGC-4098</t>
  </si>
  <si>
    <t>Henry Mutembei</t>
  </si>
  <si>
    <t>HBGC-4100</t>
  </si>
  <si>
    <t>Lucy Nduta</t>
  </si>
  <si>
    <t>HBGC-4101</t>
  </si>
  <si>
    <t>HBGC-4102</t>
  </si>
  <si>
    <t>John njuguna Mwangi</t>
  </si>
  <si>
    <t>HBGC-4103</t>
  </si>
  <si>
    <t>Mwambi Mongare</t>
  </si>
  <si>
    <t>HBGC-4105</t>
  </si>
  <si>
    <t>Veronicah wangechi Maingi</t>
  </si>
  <si>
    <t>HBGC-4106</t>
  </si>
  <si>
    <t>Benard kamau Njora</t>
  </si>
  <si>
    <t>HBGC-4107</t>
  </si>
  <si>
    <t>Eunice njoki kimani</t>
  </si>
  <si>
    <t>HBGC-4108</t>
  </si>
  <si>
    <t>Ann wakariko Ndambiri</t>
  </si>
  <si>
    <t>HBGC-4109</t>
  </si>
  <si>
    <t>Manassehs mbogo Nyaga [21918544]</t>
  </si>
  <si>
    <t>HBGC-4110</t>
  </si>
  <si>
    <t>Henry Ikiara</t>
  </si>
  <si>
    <t>HBGC-4113</t>
  </si>
  <si>
    <t>Dorcas Murathani</t>
  </si>
  <si>
    <t>HBGC-4114</t>
  </si>
  <si>
    <t>Patrick muthee Mukira</t>
  </si>
  <si>
    <t>HBGC-4115</t>
  </si>
  <si>
    <t>HBGC-4116</t>
  </si>
  <si>
    <t>John mwaniki karari</t>
  </si>
  <si>
    <t>HBGC-4117</t>
  </si>
  <si>
    <t>Peter Ndegwa</t>
  </si>
  <si>
    <t>HBGC-4118</t>
  </si>
  <si>
    <t>Harriet wambui Chuma</t>
  </si>
  <si>
    <t>HBGC-4119</t>
  </si>
  <si>
    <t>Joseph ngugi Kamau</t>
  </si>
  <si>
    <t>HBGC-4120</t>
  </si>
  <si>
    <t>Samuel Wachira</t>
  </si>
  <si>
    <t>HBGC-4121</t>
  </si>
  <si>
    <t>Peninah kagendo Njagi</t>
  </si>
  <si>
    <t>HBGC-4122</t>
  </si>
  <si>
    <t>John njagi Njoka</t>
  </si>
  <si>
    <t>HBGC-4123</t>
  </si>
  <si>
    <t>Lilian Wairimu Mutahi</t>
  </si>
  <si>
    <t>HBGC-4124</t>
  </si>
  <si>
    <t>Shenan Nkatha</t>
  </si>
  <si>
    <t>HBGC-4125</t>
  </si>
  <si>
    <t>Charles Kaburi</t>
  </si>
  <si>
    <t>HBGC-4127</t>
  </si>
  <si>
    <t>Kagendo Kagendo Jomo</t>
  </si>
  <si>
    <t>HBGC-4128</t>
  </si>
  <si>
    <t>Esther njiri Mwangi</t>
  </si>
  <si>
    <t>HBGC-4129</t>
  </si>
  <si>
    <t>Charles wanyeki Weru</t>
  </si>
  <si>
    <t>HBGC-4130</t>
  </si>
  <si>
    <t>Kirimi mutunga Baranya</t>
  </si>
  <si>
    <t>HBGC-4131</t>
  </si>
  <si>
    <t>Lydia thaara Mbaka</t>
  </si>
  <si>
    <t>HBGC-4132</t>
  </si>
  <si>
    <t>Aniseta Gakii</t>
  </si>
  <si>
    <t>HBGC-4133</t>
  </si>
  <si>
    <t>HBGC-4135</t>
  </si>
  <si>
    <t>Rachael nduta Wanja</t>
  </si>
  <si>
    <t>HBGC-4137</t>
  </si>
  <si>
    <t>Ann wamukuria Mutugi</t>
  </si>
  <si>
    <t>HBGC-4138</t>
  </si>
  <si>
    <t>Annrose wairimu Njihia</t>
  </si>
  <si>
    <t>HBGC-4139</t>
  </si>
  <si>
    <t>IRENE WANJIKU</t>
  </si>
  <si>
    <t>HBGC-4140</t>
  </si>
  <si>
    <t>John ndungu John Ndungu Mungai</t>
  </si>
  <si>
    <t>HBGC-4142</t>
  </si>
  <si>
    <t>Samuel njuguna Karanja</t>
  </si>
  <si>
    <t>HBGC-4143</t>
  </si>
  <si>
    <t>Joseph Njuki</t>
  </si>
  <si>
    <t>HBGC-4144</t>
  </si>
  <si>
    <t>Lucy muthoni Njoka</t>
  </si>
  <si>
    <t>HBGC-4145</t>
  </si>
  <si>
    <t>Gladwin wambui Kiura</t>
  </si>
  <si>
    <t>HBGC-4146</t>
  </si>
  <si>
    <t>Pauline wawira Mugendi</t>
  </si>
  <si>
    <t>HBGC-4147</t>
  </si>
  <si>
    <t>Rosemary n Riungu</t>
  </si>
  <si>
    <t>HBGC-4148</t>
  </si>
  <si>
    <t>Kellen Kaimuri [24703936]</t>
  </si>
  <si>
    <t>HBGC-4149</t>
  </si>
  <si>
    <t>Elena nyambura kariuki</t>
  </si>
  <si>
    <t>HBGC-4150</t>
  </si>
  <si>
    <t>Doris Karanja</t>
  </si>
  <si>
    <t>HBGC-4151</t>
  </si>
  <si>
    <t>Jane muthoni Njoroge</t>
  </si>
  <si>
    <t>HBGC-4153</t>
  </si>
  <si>
    <t>Charles wanjero ndoria</t>
  </si>
  <si>
    <t>HBGC-4154</t>
  </si>
  <si>
    <t>Christopher Karikuki</t>
  </si>
  <si>
    <t>HBGC-4160</t>
  </si>
  <si>
    <t>Esther mugure Muchedu</t>
  </si>
  <si>
    <t>HBGC-4162</t>
  </si>
  <si>
    <t>Samuel fundi Njogu</t>
  </si>
  <si>
    <t>HBGC-4163</t>
  </si>
  <si>
    <t>Esther Esther Kabura n</t>
  </si>
  <si>
    <t>HBGC-4164</t>
  </si>
  <si>
    <t>Julius mbuthia Mwangi</t>
  </si>
  <si>
    <t>HBGC-4165</t>
  </si>
  <si>
    <t>Dedan Muchoki</t>
  </si>
  <si>
    <t>HBGC-4168</t>
  </si>
  <si>
    <t>James kamau Kiai</t>
  </si>
  <si>
    <t>HBGC-4169</t>
  </si>
  <si>
    <t>Joakim mbugua Mwangi</t>
  </si>
  <si>
    <t>HBGC-4170</t>
  </si>
  <si>
    <t>Virginia wairimu mwangi</t>
  </si>
  <si>
    <t>HBGC-4171</t>
  </si>
  <si>
    <t>Erick kimathi M'ngai</t>
  </si>
  <si>
    <t>HBGC-4172</t>
  </si>
  <si>
    <t>Dorcas kinanu Mutuma</t>
  </si>
  <si>
    <t>HBGC-4175</t>
  </si>
  <si>
    <t>Justus benjamin Justus benjamin Ibui</t>
  </si>
  <si>
    <t>HBGC-4177</t>
  </si>
  <si>
    <t>Naftaly mwenda Murithi</t>
  </si>
  <si>
    <t>HBGC-4178</t>
  </si>
  <si>
    <t>Joseph Karera Kimani [4488154]</t>
  </si>
  <si>
    <t>HBGC-4179</t>
  </si>
  <si>
    <t>Michael kahura Mbugua</t>
  </si>
  <si>
    <t>HBGC-4180</t>
  </si>
  <si>
    <t>Joseph mwangi Njogu</t>
  </si>
  <si>
    <t>HBGC-4181</t>
  </si>
  <si>
    <t>Mirriam wangui Matini</t>
  </si>
  <si>
    <t>HBGC-4182</t>
  </si>
  <si>
    <t>Mary Gatwiri meru</t>
  </si>
  <si>
    <t>HBGC-4183</t>
  </si>
  <si>
    <t>Michael wachira nganga</t>
  </si>
  <si>
    <t>HBGC-4184</t>
  </si>
  <si>
    <t>Simon machagua Karanja</t>
  </si>
  <si>
    <t>HBGC-4186</t>
  </si>
  <si>
    <t>Stephen kamangu m</t>
  </si>
  <si>
    <t>HBGC-4187</t>
  </si>
  <si>
    <t>Wagacha Ngethu</t>
  </si>
  <si>
    <t>HBGC-4188</t>
  </si>
  <si>
    <t>Charles maina Kinyua</t>
  </si>
  <si>
    <t>HBGC-4189</t>
  </si>
  <si>
    <t>Eldad miriti Muthuyia</t>
  </si>
  <si>
    <t>HBGC-4190</t>
  </si>
  <si>
    <t>Francis kamau Wagate</t>
  </si>
  <si>
    <t>HBGC-4191</t>
  </si>
  <si>
    <t>Joyce Mioro</t>
  </si>
  <si>
    <t>HBGC-4193</t>
  </si>
  <si>
    <t>Gabriel kangethe Mwangi</t>
  </si>
  <si>
    <t>HBGC-4194</t>
  </si>
  <si>
    <t>Purity wambui Mwangi</t>
  </si>
  <si>
    <t>HBGC-4195</t>
  </si>
  <si>
    <t>Johnfred njue njoka</t>
  </si>
  <si>
    <t>HBGC-4197</t>
  </si>
  <si>
    <t>Robert mwangi Mburu</t>
  </si>
  <si>
    <t>HBGC-4198</t>
  </si>
  <si>
    <t>Alice wanjera kamau</t>
  </si>
  <si>
    <t>HBGC-4200</t>
  </si>
  <si>
    <t>Elijah kungu Elijah kungu Kimani [10875606]</t>
  </si>
  <si>
    <t>HBGC-4201</t>
  </si>
  <si>
    <t>HBGC-4203</t>
  </si>
  <si>
    <t>Stanley nyaga Mvungu</t>
  </si>
  <si>
    <t>HBGC-4204</t>
  </si>
  <si>
    <t>Jacob gitonga Gichohi</t>
  </si>
  <si>
    <t>HBGC-4205</t>
  </si>
  <si>
    <t>Silvia kagendo Gitonga</t>
  </si>
  <si>
    <t>HBGC-4206</t>
  </si>
  <si>
    <t>Gerison Munene</t>
  </si>
  <si>
    <t>HBGC-4207</t>
  </si>
  <si>
    <t>Enid gakii Kiambi</t>
  </si>
  <si>
    <t>HBGC-4208</t>
  </si>
  <si>
    <t>Fredric njiru Gicobi</t>
  </si>
  <si>
    <t>HBGC-4210</t>
  </si>
  <si>
    <t>Fredric gicobi Njagi</t>
  </si>
  <si>
    <t>HBGC-4211</t>
  </si>
  <si>
    <t>Edwin gitonga miriti Miriti</t>
  </si>
  <si>
    <t>HBGC-4212</t>
  </si>
  <si>
    <t>HBGC-4214</t>
  </si>
  <si>
    <t>Michael mwangi Thimbui</t>
  </si>
  <si>
    <t>HBGC-4215</t>
  </si>
  <si>
    <t>Damaris wamuyu njane</t>
  </si>
  <si>
    <t>HBGC-4216</t>
  </si>
  <si>
    <t>Dorothy murugi Mburu</t>
  </si>
  <si>
    <t>HBGC-4220</t>
  </si>
  <si>
    <t>Gabriel mwaniki Ngari</t>
  </si>
  <si>
    <t>HBGC-4221</t>
  </si>
  <si>
    <t>Magret wambui Munyiri</t>
  </si>
  <si>
    <t>HBGC-4222</t>
  </si>
  <si>
    <t>HBGC-4223</t>
  </si>
  <si>
    <t>Eliud Kiuria</t>
  </si>
  <si>
    <t>HBGC-4224</t>
  </si>
  <si>
    <t>HBGC-4227</t>
  </si>
  <si>
    <t>Joseph gikunda M'mugambi</t>
  </si>
  <si>
    <t>HBGC-4229</t>
  </si>
  <si>
    <t>Dorcas Mutea</t>
  </si>
  <si>
    <t>HBGC-4230</t>
  </si>
  <si>
    <t>Raymond Kirimi</t>
  </si>
  <si>
    <t>HBGC-4231</t>
  </si>
  <si>
    <t>Kiringo M' eringoh</t>
  </si>
  <si>
    <t>HBGC-4232</t>
  </si>
  <si>
    <t>Evelyne Kitawa</t>
  </si>
  <si>
    <t>HBGC-4233</t>
  </si>
  <si>
    <t>Edith wangari Maina</t>
  </si>
  <si>
    <t>HBGC-4234</t>
  </si>
  <si>
    <t>Samson nteere</t>
  </si>
  <si>
    <t>HBGC-4237</t>
  </si>
  <si>
    <t>Millicent Murungi</t>
  </si>
  <si>
    <t>HBGC-4238</t>
  </si>
  <si>
    <t>Monica kananu Thuranira</t>
  </si>
  <si>
    <t>HBGC-4239</t>
  </si>
  <si>
    <t>Grace kagwiria Mbae</t>
  </si>
  <si>
    <t>HBGC-4240</t>
  </si>
  <si>
    <t>Joseph gathuru Kagethe</t>
  </si>
  <si>
    <t>HBGC-4241</t>
  </si>
  <si>
    <t>HBGC-4243</t>
  </si>
  <si>
    <t>Mercy Gacheru</t>
  </si>
  <si>
    <t>HBGC-4245</t>
  </si>
  <si>
    <t>Faith stephen Kinuthia</t>
  </si>
  <si>
    <t>HBGC-4246</t>
  </si>
  <si>
    <t>Patrick m Mburu</t>
  </si>
  <si>
    <t>HBGC-4247</t>
  </si>
  <si>
    <t>Martin mungai Muturi</t>
  </si>
  <si>
    <t>HBGC-4248</t>
  </si>
  <si>
    <t>Peter kamau Peter kamau Njoroge [2299215]</t>
  </si>
  <si>
    <t>HBGC-4249</t>
  </si>
  <si>
    <t>Eunice njambi Kahura</t>
  </si>
  <si>
    <t>HBGC-4250</t>
  </si>
  <si>
    <t>Monicah nzisa Waweru</t>
  </si>
  <si>
    <t>HBGC-4251</t>
  </si>
  <si>
    <t>Christopher giathi Ndungu</t>
  </si>
  <si>
    <t>HBGC-4252</t>
  </si>
  <si>
    <t>Patrick joseph Ngugi</t>
  </si>
  <si>
    <t>HBGC-4253</t>
  </si>
  <si>
    <t>Stephen ndungu Kuria</t>
  </si>
  <si>
    <t>HBGC-4254</t>
  </si>
  <si>
    <t>Rose nyawira Njoki</t>
  </si>
  <si>
    <t>HBGC-4255</t>
  </si>
  <si>
    <t>Mary wanjiku Njoki</t>
  </si>
  <si>
    <t>HBGC-4257</t>
  </si>
  <si>
    <t>Esther Macharia</t>
  </si>
  <si>
    <t>HBGC-4258</t>
  </si>
  <si>
    <t>Catherine mumbi Catherine mumbi Karueru [3387206]</t>
  </si>
  <si>
    <t>HBGC-4259</t>
  </si>
  <si>
    <t>Teresa mugure Kimaru</t>
  </si>
  <si>
    <t>HBGC-4260</t>
  </si>
  <si>
    <t>Christopher Irungu</t>
  </si>
  <si>
    <t>HBGC-4261</t>
  </si>
  <si>
    <t>Bernard karome Mburu</t>
  </si>
  <si>
    <t>HBGC-4264</t>
  </si>
  <si>
    <t>Julius njuguna Kimani</t>
  </si>
  <si>
    <t>HBGC-4266</t>
  </si>
  <si>
    <t>Mary m Wandaka</t>
  </si>
  <si>
    <t>HBGC-4267</t>
  </si>
  <si>
    <t>Richard kamau njeri</t>
  </si>
  <si>
    <t>HBGC-4268</t>
  </si>
  <si>
    <t>Naomi njeri Njoroge</t>
  </si>
  <si>
    <t>HBGC-4269</t>
  </si>
  <si>
    <t>John kamau Mbuthia</t>
  </si>
  <si>
    <t>HBGC-4272</t>
  </si>
  <si>
    <t>Shiphira wangari Kahenia</t>
  </si>
  <si>
    <t>HBGC-4273</t>
  </si>
  <si>
    <t>Phylis wanjiku Kariuki</t>
  </si>
  <si>
    <t>HBGC-4274</t>
  </si>
  <si>
    <t>Stephen theuri Kihoni</t>
  </si>
  <si>
    <t>HBGC-4275</t>
  </si>
  <si>
    <t>David kimani Kinyero</t>
  </si>
  <si>
    <t>HBGC-4276</t>
  </si>
  <si>
    <t>Naomi mwangi</t>
  </si>
  <si>
    <t>HBGC-4277</t>
  </si>
  <si>
    <t>Jane wangeci Njiru</t>
  </si>
  <si>
    <t>HBGC-4278</t>
  </si>
  <si>
    <t>Bernard jebiu Magana</t>
  </si>
  <si>
    <t>HBGC-4279</t>
  </si>
  <si>
    <t>Aloysius mwangi Kariuki</t>
  </si>
  <si>
    <t>HBGC-4280</t>
  </si>
  <si>
    <t>Peter gatimu Muchiri</t>
  </si>
  <si>
    <t>HBGC-4281</t>
  </si>
  <si>
    <t>Joyce nyambura Joyce nyambura Mwangi</t>
  </si>
  <si>
    <t>HBGC-4282</t>
  </si>
  <si>
    <t>Nazarino njagi Nicasio</t>
  </si>
  <si>
    <t>HBGC-4283</t>
  </si>
  <si>
    <t>Jinarius munene Gatimu</t>
  </si>
  <si>
    <t>HBGC-4284</t>
  </si>
  <si>
    <t>Peter mwikumia Mutirithia</t>
  </si>
  <si>
    <t>HBGC-4285</t>
  </si>
  <si>
    <t>Samuel mbogo Irura</t>
  </si>
  <si>
    <t>HBGC-4286</t>
  </si>
  <si>
    <t>Peter njeru Njiru</t>
  </si>
  <si>
    <t>HBGC-4287</t>
  </si>
  <si>
    <t>Perry njoki wanjiru</t>
  </si>
  <si>
    <t>HBGC-4288</t>
  </si>
  <si>
    <t>Alice Ndumba</t>
  </si>
  <si>
    <t>HBGC-4289</t>
  </si>
  <si>
    <t>Lena Gatiria</t>
  </si>
  <si>
    <t>HBGC-4291</t>
  </si>
  <si>
    <t>Isaac gikundi Isaac gikundi Muthamia [8963437]</t>
  </si>
  <si>
    <t>HBGC-4292</t>
  </si>
  <si>
    <t>Jane kinya Marete</t>
  </si>
  <si>
    <t>HBGC-4294</t>
  </si>
  <si>
    <t>Lilian nkatha John</t>
  </si>
  <si>
    <t>HBGC-4295</t>
  </si>
  <si>
    <t>Joanina gaicugi Mwarania</t>
  </si>
  <si>
    <t>HBGC-4297</t>
  </si>
  <si>
    <t>Jacinta kagendo Kobia</t>
  </si>
  <si>
    <t>HBGC-4298</t>
  </si>
  <si>
    <t>Ann mukiri Kobia</t>
  </si>
  <si>
    <t>HBGC-4299</t>
  </si>
  <si>
    <t>Stephen kiarie Njihia [14513195]</t>
  </si>
  <si>
    <t>HBGC-4300</t>
  </si>
  <si>
    <t>Joseph gitau Joseph gitau Njoroge [3077821]</t>
  </si>
  <si>
    <t>HBGC-4301</t>
  </si>
  <si>
    <t>Sessia Linnet</t>
  </si>
  <si>
    <t>HBGC-4305</t>
  </si>
  <si>
    <t>Michael wathira Thuo</t>
  </si>
  <si>
    <t>HBGC-4306</t>
  </si>
  <si>
    <t>Mercy wangari Kungu [21991947]</t>
  </si>
  <si>
    <t>HBGC-4308</t>
  </si>
  <si>
    <t>Stephen kiarie Ngugi</t>
  </si>
  <si>
    <t>HBGC-4309</t>
  </si>
  <si>
    <t>Eunice Kabura</t>
  </si>
  <si>
    <t>HBGC-4310</t>
  </si>
  <si>
    <t>Elizabeth wanjiru Kangai</t>
  </si>
  <si>
    <t>HBGC-4311</t>
  </si>
  <si>
    <t>Kellen wawira Njeru</t>
  </si>
  <si>
    <t>HBGC-4312</t>
  </si>
  <si>
    <t>Linas kibara Jasom</t>
  </si>
  <si>
    <t>HBGC-4313</t>
  </si>
  <si>
    <t>Douglas Muchunku</t>
  </si>
  <si>
    <t>HBGC-4314</t>
  </si>
  <si>
    <t>Susan warigia Njuguna</t>
  </si>
  <si>
    <t>HBGC-4318</t>
  </si>
  <si>
    <t>James gicheru Kunoga</t>
  </si>
  <si>
    <t>HBGC-4321</t>
  </si>
  <si>
    <t>Joe ngoroi Gakuru</t>
  </si>
  <si>
    <t>HBGC-4322</t>
  </si>
  <si>
    <t>Francis runji Karingi</t>
  </si>
  <si>
    <t>HBGC-4323</t>
  </si>
  <si>
    <t>Esther wawira</t>
  </si>
  <si>
    <t>HBGC-4324</t>
  </si>
  <si>
    <t>Bernadetie Ndungu</t>
  </si>
  <si>
    <t>HBGC-4326</t>
  </si>
  <si>
    <t>John mwaura Karanja</t>
  </si>
  <si>
    <t>HBGC-4327</t>
  </si>
  <si>
    <t>Fredrick mugambi Kiara</t>
  </si>
  <si>
    <t>HBGC-4328</t>
  </si>
  <si>
    <t>Stanley Kinyuru</t>
  </si>
  <si>
    <t>HBGC-4329</t>
  </si>
  <si>
    <t>Patrick Muriungi</t>
  </si>
  <si>
    <t>HBGC-4330</t>
  </si>
  <si>
    <t>Ruth kanja Japhet</t>
  </si>
  <si>
    <t>HBGC-4331</t>
  </si>
  <si>
    <t>Stephen Mburugu</t>
  </si>
  <si>
    <t>HBGC-4332</t>
  </si>
  <si>
    <t>Godfrey Godfrey Mwogora</t>
  </si>
  <si>
    <t>HBGC-4333</t>
  </si>
  <si>
    <t>Julius muthee Mbui</t>
  </si>
  <si>
    <t>HBGC-4334</t>
  </si>
  <si>
    <t>Fridah nchabira Mugiira</t>
  </si>
  <si>
    <t>HBGC-4335</t>
  </si>
  <si>
    <t>Mark Mutea</t>
  </si>
  <si>
    <t>HBGC-4336</t>
  </si>
  <si>
    <t>Sarah Karimi</t>
  </si>
  <si>
    <t>HBGC-4337</t>
  </si>
  <si>
    <t>Gladys nkatha Miriti</t>
  </si>
  <si>
    <t>HBGC-4338</t>
  </si>
  <si>
    <t>Stephen Njuguna 2</t>
  </si>
  <si>
    <t>HBGC-4340</t>
  </si>
  <si>
    <t>Anthony gitau Mungai</t>
  </si>
  <si>
    <t>HBGC-4342</t>
  </si>
  <si>
    <t>George muriithi Kageche</t>
  </si>
  <si>
    <t>HBGC-4343</t>
  </si>
  <si>
    <t>Jackson n. Maina</t>
  </si>
  <si>
    <t>HBGC-4344</t>
  </si>
  <si>
    <t>Mercy wanjiru Mwaniki</t>
  </si>
  <si>
    <t>HBGC-4345</t>
  </si>
  <si>
    <t>George kihara Gachuiri</t>
  </si>
  <si>
    <t>HBGC-4346</t>
  </si>
  <si>
    <t>Anastacia gacunjui Muchiri</t>
  </si>
  <si>
    <t>HBGC-4347</t>
  </si>
  <si>
    <t>Lucy wanjiru Njoroge</t>
  </si>
  <si>
    <t>HBGC-4350</t>
  </si>
  <si>
    <t>Serah wanjiku Serah wanjiku Githii [4309752]</t>
  </si>
  <si>
    <t>HBGC-4351</t>
  </si>
  <si>
    <t>Antony mwangi Karuku</t>
  </si>
  <si>
    <t>HBGC-4352</t>
  </si>
  <si>
    <t>Naomi wambui Mwangi</t>
  </si>
  <si>
    <t>HBGC-4353</t>
  </si>
  <si>
    <t>Paul njoroge Mwangi</t>
  </si>
  <si>
    <t>HBGC-4354</t>
  </si>
  <si>
    <t>Janet mukiri Mwenda</t>
  </si>
  <si>
    <t>HBGC-4355</t>
  </si>
  <si>
    <t>Wilfred kanyiri Kabangi</t>
  </si>
  <si>
    <t>HBGC-4356</t>
  </si>
  <si>
    <t>HBGC-4359</t>
  </si>
  <si>
    <t>Alexander mwangi Kiarie</t>
  </si>
  <si>
    <t>HBGC-4360</t>
  </si>
  <si>
    <t>Isaac kanyuru Mwangi</t>
  </si>
  <si>
    <t>HBGC-4361</t>
  </si>
  <si>
    <t>Judith wanjiru Judith wanjiru Gichina</t>
  </si>
  <si>
    <t>HBGC-4362</t>
  </si>
  <si>
    <t>Mungai Kimani</t>
  </si>
  <si>
    <t>HBGC-4363</t>
  </si>
  <si>
    <t>Dany kariuki Mungai</t>
  </si>
  <si>
    <t>HBGC-4364</t>
  </si>
  <si>
    <t>Penina muturi Nyaga</t>
  </si>
  <si>
    <t>HBGC-4365</t>
  </si>
  <si>
    <t>Fransisca Wanja</t>
  </si>
  <si>
    <t>HBGC-4367</t>
  </si>
  <si>
    <t>Charity kajuju M'ikiara</t>
  </si>
  <si>
    <t>HBGC-4368</t>
  </si>
  <si>
    <t>Deborah muthoni kobia</t>
  </si>
  <si>
    <t>HBGC-4369</t>
  </si>
  <si>
    <t>HBGC-4370</t>
  </si>
  <si>
    <t>Joseph kariuki Mwangi</t>
  </si>
  <si>
    <t>HBGC-4371</t>
  </si>
  <si>
    <t>Lawrencemawira Gitonga</t>
  </si>
  <si>
    <t>HBGC-4374</t>
  </si>
  <si>
    <t>Jackson njiru Jackson njiru Mwangi</t>
  </si>
  <si>
    <t>HBGC-4377</t>
  </si>
  <si>
    <t>Francis Nderitu njoki</t>
  </si>
  <si>
    <t>HBGC-4379</t>
  </si>
  <si>
    <t>Simon m Kireri</t>
  </si>
  <si>
    <t>HBGC-4380</t>
  </si>
  <si>
    <t>Burton kibui Baaru</t>
  </si>
  <si>
    <t>HBGC-4381</t>
  </si>
  <si>
    <t>Josiah ngotho Munene</t>
  </si>
  <si>
    <t>HBGC-4384</t>
  </si>
  <si>
    <t>Samuel ndirangu</t>
  </si>
  <si>
    <t>HBGC-4385</t>
  </si>
  <si>
    <t>Alfred kiura Kanyue</t>
  </si>
  <si>
    <t>HBGC-4386</t>
  </si>
  <si>
    <t>Tabitha wambui Murage</t>
  </si>
  <si>
    <t>HBGC-4387</t>
  </si>
  <si>
    <t>HBGC-4389</t>
  </si>
  <si>
    <t>HBGC-4392</t>
  </si>
  <si>
    <t>Robert Ndungu</t>
  </si>
  <si>
    <t>HBGC-4393</t>
  </si>
  <si>
    <t>HBGC-4394</t>
  </si>
  <si>
    <t>Millicent w Kareithi</t>
  </si>
  <si>
    <t>HBGC-4395</t>
  </si>
  <si>
    <t>Nelson mwangi muiruri</t>
  </si>
  <si>
    <t>HBGC-4396</t>
  </si>
  <si>
    <t>Stephen kimani Gatama</t>
  </si>
  <si>
    <t>HBGC-4397</t>
  </si>
  <si>
    <t>Michael mugambi Mburu</t>
  </si>
  <si>
    <t>HBGC-4398</t>
  </si>
  <si>
    <t>Nicholas njagi Kirathe</t>
  </si>
  <si>
    <t>HBGC-4399</t>
  </si>
  <si>
    <t>Agnes thiabi Aburuki</t>
  </si>
  <si>
    <t>HBGC-4402</t>
  </si>
  <si>
    <t>Lawrence Mutwiri</t>
  </si>
  <si>
    <t>HBGC-4403</t>
  </si>
  <si>
    <t>Jane wachuu Jane wachuu Waweru</t>
  </si>
  <si>
    <t>HBGC-4406</t>
  </si>
  <si>
    <t>Rose ngina Njeri</t>
  </si>
  <si>
    <t>HBGC-4407</t>
  </si>
  <si>
    <t>Peter kimothe Irura</t>
  </si>
  <si>
    <t>HBGC-4409</t>
  </si>
  <si>
    <t>David mugoiyi Kariuki</t>
  </si>
  <si>
    <t>HBGC-4410</t>
  </si>
  <si>
    <t>Joseph kibira muiruri</t>
  </si>
  <si>
    <t>HBGC-4411</t>
  </si>
  <si>
    <t>Joseph njoroge Wanjohi</t>
  </si>
  <si>
    <t>HBGC-4412</t>
  </si>
  <si>
    <t>Gilbert kaburu Manyara</t>
  </si>
  <si>
    <t>HBGC-4413</t>
  </si>
  <si>
    <t>George kiambi Kaburu</t>
  </si>
  <si>
    <t>HBGC-4414</t>
  </si>
  <si>
    <t>Lilian Kiende</t>
  </si>
  <si>
    <t>HBGC-4416</t>
  </si>
  <si>
    <t>Grace njuki Gikonyo</t>
  </si>
  <si>
    <t>HBGC-4417</t>
  </si>
  <si>
    <t>Richard maina Migwi</t>
  </si>
  <si>
    <t>HBGC-4419</t>
  </si>
  <si>
    <t>David muhia Kamau</t>
  </si>
  <si>
    <t>HBGC-4420</t>
  </si>
  <si>
    <t>Stephen njoroge Ndekera</t>
  </si>
  <si>
    <t>HBGC-4421</t>
  </si>
  <si>
    <t>Jannah Jannah Wanjiru.n</t>
  </si>
  <si>
    <t>HBGC-4422</t>
  </si>
  <si>
    <t>Laban kariuki Kiarie</t>
  </si>
  <si>
    <t>HBGC-4423</t>
  </si>
  <si>
    <t>Nyagah gatiri Njuno</t>
  </si>
  <si>
    <t>HBGC-4425</t>
  </si>
  <si>
    <t>Judy wangechi Judy wangechi Njeru [10378299]</t>
  </si>
  <si>
    <t>HBGC-4428</t>
  </si>
  <si>
    <t>Jane muthoni Ndungu</t>
  </si>
  <si>
    <t>HBGC-4430</t>
  </si>
  <si>
    <t>Agustino murea</t>
  </si>
  <si>
    <t>HBGC-4432</t>
  </si>
  <si>
    <t>Paul kirima M'mwitari</t>
  </si>
  <si>
    <t>HBGC-4434</t>
  </si>
  <si>
    <t>Charles Kobia</t>
  </si>
  <si>
    <t>HBGC-4435</t>
  </si>
  <si>
    <t>Paul karwanda Magambo</t>
  </si>
  <si>
    <t>HBGC-4437</t>
  </si>
  <si>
    <t>Agustino nyamu Muraga</t>
  </si>
  <si>
    <t>HBGC-4438</t>
  </si>
  <si>
    <t>John kauro M'nkanata</t>
  </si>
  <si>
    <t>HBGC-4439</t>
  </si>
  <si>
    <t>J.kinja Muri</t>
  </si>
  <si>
    <t>HBGC-4441</t>
  </si>
  <si>
    <t>Francis kinoti Magambo</t>
  </si>
  <si>
    <t>HBGC-4443</t>
  </si>
  <si>
    <t>Ann gathoni Chege</t>
  </si>
  <si>
    <t>HBGC-4447</t>
  </si>
  <si>
    <t>Geoffrey Njonge k</t>
  </si>
  <si>
    <t>HBGC-4448</t>
  </si>
  <si>
    <t>Moses kariuki Gathuru</t>
  </si>
  <si>
    <t>HBGC-4450</t>
  </si>
  <si>
    <t>Felista wanthiga njagi</t>
  </si>
  <si>
    <t>HBGC-4451</t>
  </si>
  <si>
    <t>Alexander k Njue</t>
  </si>
  <si>
    <t>HBGC-4453</t>
  </si>
  <si>
    <t>Jesse mwangi Mugo</t>
  </si>
  <si>
    <t>HBGC-4454</t>
  </si>
  <si>
    <t>Japhet Muturi</t>
  </si>
  <si>
    <t>HBGC-4458</t>
  </si>
  <si>
    <t>Diana Ntinyari</t>
  </si>
  <si>
    <t>HBGC-4459</t>
  </si>
  <si>
    <t>Kennedy muturi Gitungo</t>
  </si>
  <si>
    <t>HBGC-4465</t>
  </si>
  <si>
    <t>Antony waweru Njuku</t>
  </si>
  <si>
    <t>HBGC-4468</t>
  </si>
  <si>
    <t>Charles gituma M'riria</t>
  </si>
  <si>
    <t>HBGC-4469</t>
  </si>
  <si>
    <t>Julius mwenda Metah</t>
  </si>
  <si>
    <t>HBGC-4470</t>
  </si>
  <si>
    <t>Antony mwirigi Kibiti</t>
  </si>
  <si>
    <t>HBGC-4471</t>
  </si>
  <si>
    <t>Grace wanja Mwaja</t>
  </si>
  <si>
    <t>HBGC-4472</t>
  </si>
  <si>
    <t>Phiris nyambura Maina</t>
  </si>
  <si>
    <t>HBGC-4474</t>
  </si>
  <si>
    <t>Nthiga m'miru Njagi</t>
  </si>
  <si>
    <t>HBGC-4475</t>
  </si>
  <si>
    <t>Alvan ndwiga Mwaniki</t>
  </si>
  <si>
    <t>HBGC-4476</t>
  </si>
  <si>
    <t>Rosecate njoki Mwaniki</t>
  </si>
  <si>
    <t>HBGC-4477</t>
  </si>
  <si>
    <t>Irene wanjira Ndwiga</t>
  </si>
  <si>
    <t>HBGC-4478</t>
  </si>
  <si>
    <t>Bancy wawira Njagi</t>
  </si>
  <si>
    <t>HBGC-4479</t>
  </si>
  <si>
    <t>Evanson njue Njagi</t>
  </si>
  <si>
    <t>HBGC-4480</t>
  </si>
  <si>
    <t>Stephen wachira njagi</t>
  </si>
  <si>
    <t>HBGC-4481</t>
  </si>
  <si>
    <t>Stanley kaburu Eliesa</t>
  </si>
  <si>
    <t>HBGC-4483</t>
  </si>
  <si>
    <t>Lucy wangari Kirori</t>
  </si>
  <si>
    <t>HBGC-4484</t>
  </si>
  <si>
    <t>Joseph ngigi Ndekere</t>
  </si>
  <si>
    <t>HBGC-4485</t>
  </si>
  <si>
    <t>Margaret wairimu Kariuki</t>
  </si>
  <si>
    <t>HBGC-4487</t>
  </si>
  <si>
    <t>Kenneth wambugu Nduati</t>
  </si>
  <si>
    <t>HBGC-4488</t>
  </si>
  <si>
    <t>Flora Karimi</t>
  </si>
  <si>
    <t>HBGC-4489</t>
  </si>
  <si>
    <t>Jamleck Kirimi</t>
  </si>
  <si>
    <t>HBGC-4490</t>
  </si>
  <si>
    <t>Rose nguta Miriti</t>
  </si>
  <si>
    <t>HBGC-4491</t>
  </si>
  <si>
    <t>Kennedy Mwenda</t>
  </si>
  <si>
    <t>HBGC-4492</t>
  </si>
  <si>
    <t>Edward Thiuru</t>
  </si>
  <si>
    <t>HBGC-4493</t>
  </si>
  <si>
    <t>Joseph muchiri Mutiiria</t>
  </si>
  <si>
    <t>HBGC-4494</t>
  </si>
  <si>
    <t>Charles Nkuru</t>
  </si>
  <si>
    <t>HBGC-4495</t>
  </si>
  <si>
    <t>Faith naitore Mbae</t>
  </si>
  <si>
    <t>HBGC-4500</t>
  </si>
  <si>
    <t>Lauret Kiambi</t>
  </si>
  <si>
    <t>HBGC-4504</t>
  </si>
  <si>
    <t>Ruth wanjiru Gathara</t>
  </si>
  <si>
    <t>HBGC-4505</t>
  </si>
  <si>
    <t>Agusta muthoni Mugo</t>
  </si>
  <si>
    <t>HBGC-4511</t>
  </si>
  <si>
    <t>Esbon githwa Mwangi</t>
  </si>
  <si>
    <t>HBGC-4513</t>
  </si>
  <si>
    <t>Geoffrey muigai Mwangi</t>
  </si>
  <si>
    <t>HBGC-4516</t>
  </si>
  <si>
    <t>Catherine Njiri</t>
  </si>
  <si>
    <t>HBGC-4517</t>
  </si>
  <si>
    <t>Charise mwangi Njoroge</t>
  </si>
  <si>
    <t>HBGC-4519</t>
  </si>
  <si>
    <t>Arthur ngige Mungai</t>
  </si>
  <si>
    <t>HBGC-4520</t>
  </si>
  <si>
    <t>John gikuni Gichuki</t>
  </si>
  <si>
    <t>HBGC-4521</t>
  </si>
  <si>
    <t>James Wanyoike</t>
  </si>
  <si>
    <t>HBGC-4522</t>
  </si>
  <si>
    <t>Joseph njubi Njoroge</t>
  </si>
  <si>
    <t>HBGC-4523</t>
  </si>
  <si>
    <t>Denis Karani [33079447]</t>
  </si>
  <si>
    <t>HBGC-4524</t>
  </si>
  <si>
    <t>Mary njeri Wambui</t>
  </si>
  <si>
    <t>HBGC-4525</t>
  </si>
  <si>
    <t>Jospine mukami M'ikiara</t>
  </si>
  <si>
    <t>HBGC-4526</t>
  </si>
  <si>
    <t>Judith Judith Kathure [13554715]</t>
  </si>
  <si>
    <t>HBGC-4527</t>
  </si>
  <si>
    <t>Joyce kaari Mbae</t>
  </si>
  <si>
    <t>HBGC-4528</t>
  </si>
  <si>
    <t>Peterson Mwai</t>
  </si>
  <si>
    <t>HBGC-4530</t>
  </si>
  <si>
    <t>Josphat muuru Ringera</t>
  </si>
  <si>
    <t>HBGC-4536</t>
  </si>
  <si>
    <t>Jedidah nkirote Riungu</t>
  </si>
  <si>
    <t>HBGC-4537</t>
  </si>
  <si>
    <t>Boniface Kaunyangi</t>
  </si>
  <si>
    <t>HBGC-4538</t>
  </si>
  <si>
    <t>Jeniffer karimi Francis</t>
  </si>
  <si>
    <t>HBGC-4539</t>
  </si>
  <si>
    <t>Rose wanjiku Gititu</t>
  </si>
  <si>
    <t>HBGC-4540</t>
  </si>
  <si>
    <t>Stephen mwaura Ndahi</t>
  </si>
  <si>
    <t>HBGC-4541</t>
  </si>
  <si>
    <t>HBGC-4542</t>
  </si>
  <si>
    <t>Phillip charagu Kimani</t>
  </si>
  <si>
    <t>HBGC-4543</t>
  </si>
  <si>
    <t>James murigi Mungai</t>
  </si>
  <si>
    <t>HBGC-4544</t>
  </si>
  <si>
    <t>Elijah mwangi Thuo</t>
  </si>
  <si>
    <t>HBGC-4545</t>
  </si>
  <si>
    <t>Sicily nyawira Mutahi</t>
  </si>
  <si>
    <t>HBGC-4546</t>
  </si>
  <si>
    <t>Roseled glady Wanjiku</t>
  </si>
  <si>
    <t>HBGC-4547</t>
  </si>
  <si>
    <t>Humphruy Mwithaga</t>
  </si>
  <si>
    <t>HBGC-4551</t>
  </si>
  <si>
    <t>Ann nduta Mwangi</t>
  </si>
  <si>
    <t>HBGC-4552</t>
  </si>
  <si>
    <t>Joseph chege Matiru</t>
  </si>
  <si>
    <t>HBGC-4553</t>
  </si>
  <si>
    <t>Rosemary wanjiku Miya</t>
  </si>
  <si>
    <t>HBGC-4554</t>
  </si>
  <si>
    <t>Lucy wambui Wangeci</t>
  </si>
  <si>
    <t>HBGC-4555</t>
  </si>
  <si>
    <t>Phylis wanjiru Njunge</t>
  </si>
  <si>
    <t>HBGC-4556</t>
  </si>
  <si>
    <t>Mercy wanjiku Mburu</t>
  </si>
  <si>
    <t>HBGC-4558</t>
  </si>
  <si>
    <t>Annstella njeri Kinyanjui</t>
  </si>
  <si>
    <t>HBGC-4560</t>
  </si>
  <si>
    <t>Beatrice Nyambura</t>
  </si>
  <si>
    <t>HBGC-4562</t>
  </si>
  <si>
    <t>Felister wairimu Felister wairimu Mwangi [24350270]</t>
  </si>
  <si>
    <t>HBGC-4563</t>
  </si>
  <si>
    <t>Dorothy ngugi Saberio</t>
  </si>
  <si>
    <t>HBGC-4565</t>
  </si>
  <si>
    <t>Samuel Maina</t>
  </si>
  <si>
    <t>HBGC-4569</t>
  </si>
  <si>
    <t>Mercy kangai Irungu</t>
  </si>
  <si>
    <t>HBGC-4570</t>
  </si>
  <si>
    <t>Joseph mwangi Waithaka</t>
  </si>
  <si>
    <t>HBGC-4571</t>
  </si>
  <si>
    <t>Loice Kuria</t>
  </si>
  <si>
    <t>HBGC-4573</t>
  </si>
  <si>
    <t>David mumbura Kamau</t>
  </si>
  <si>
    <t>HBGC-4574</t>
  </si>
  <si>
    <t>Eunice nyambura Kuria</t>
  </si>
  <si>
    <t>HBGC-4575</t>
  </si>
  <si>
    <t>Mary wambui Nganga</t>
  </si>
  <si>
    <t>HBGC-4576</t>
  </si>
  <si>
    <t>Joaninah njoki Mwaura</t>
  </si>
  <si>
    <t>HBGC-4579</t>
  </si>
  <si>
    <t>Patrick Maina g</t>
  </si>
  <si>
    <t>HBGC-4580</t>
  </si>
  <si>
    <t>HBGC-4581</t>
  </si>
  <si>
    <t>Stephen Muiruri</t>
  </si>
  <si>
    <t>HBGC-4582</t>
  </si>
  <si>
    <t>Nathan mwangi Kamau [4511937]</t>
  </si>
  <si>
    <t>HBGC-4584</t>
  </si>
  <si>
    <t>George Warui</t>
  </si>
  <si>
    <t>HBGC-4585</t>
  </si>
  <si>
    <t>Kendedy Mbaabu</t>
  </si>
  <si>
    <t>HBGC-4587</t>
  </si>
  <si>
    <t>Rose Nyambura</t>
  </si>
  <si>
    <t>HBGC-4588</t>
  </si>
  <si>
    <t>HBGC-4589</t>
  </si>
  <si>
    <t>Rose nasumba Wakuthii</t>
  </si>
  <si>
    <t>HBGC-4591</t>
  </si>
  <si>
    <t>Doreen kawira Gitonga</t>
  </si>
  <si>
    <t>HBGC-4592</t>
  </si>
  <si>
    <t>Elphas murithi karani</t>
  </si>
  <si>
    <t>HBGC-4593</t>
  </si>
  <si>
    <t>David karanu kaniu</t>
  </si>
  <si>
    <t>HBGC-4594</t>
  </si>
  <si>
    <t>Emily mwendwa Bundi</t>
  </si>
  <si>
    <t>HBGC-4595</t>
  </si>
  <si>
    <t>Thomas kirimi Marangu</t>
  </si>
  <si>
    <t>HBGC-4598</t>
  </si>
  <si>
    <t>Florence wanja Gikunda</t>
  </si>
  <si>
    <t>HBGC-4599</t>
  </si>
  <si>
    <t>JOHN KANGAU NJAU</t>
  </si>
  <si>
    <t>HBGC-4600</t>
  </si>
  <si>
    <t>Ruth rwamba Ndwiga</t>
  </si>
  <si>
    <t>HBGC-4602</t>
  </si>
  <si>
    <t>Jane wawira muchira</t>
  </si>
  <si>
    <t>HBGC-4603</t>
  </si>
  <si>
    <t>Paul ndungu Wainaina</t>
  </si>
  <si>
    <t>HBGC-4605</t>
  </si>
  <si>
    <t>Lilian nyambura Macharia</t>
  </si>
  <si>
    <t>HBGC-4606</t>
  </si>
  <si>
    <t>Hellen nyambura kuria</t>
  </si>
  <si>
    <t>HBGC-4607</t>
  </si>
  <si>
    <t>Wairimu nderitu B</t>
  </si>
  <si>
    <t>HBGC-4608</t>
  </si>
  <si>
    <t>Monicah wanjiku K</t>
  </si>
  <si>
    <t>HBGC-4609</t>
  </si>
  <si>
    <t>Gilbert Mungai</t>
  </si>
  <si>
    <t>HBGC-4611</t>
  </si>
  <si>
    <t>Francis goko thuo</t>
  </si>
  <si>
    <t>HBGC-4612</t>
  </si>
  <si>
    <t>Alice mwihaki mbiru</t>
  </si>
  <si>
    <t>HBGC-4613</t>
  </si>
  <si>
    <t>Mary wanjeri karanja</t>
  </si>
  <si>
    <t>HBGC-4614</t>
  </si>
  <si>
    <t>Clara Mshenga</t>
  </si>
  <si>
    <t>HBGC-4615</t>
  </si>
  <si>
    <t>Joseph ndungu Kamau</t>
  </si>
  <si>
    <t>HBGC-4617</t>
  </si>
  <si>
    <t>Brenda mukami Mutembei</t>
  </si>
  <si>
    <t>HBGC-4618</t>
  </si>
  <si>
    <t>Rufus mugo Ndwiga</t>
  </si>
  <si>
    <t>HBGC-4619</t>
  </si>
  <si>
    <t>Benson mugendi Muthoni</t>
  </si>
  <si>
    <t>HBGC-4620</t>
  </si>
  <si>
    <t>Lilian gatune Nahason</t>
  </si>
  <si>
    <t>HBGC-4621</t>
  </si>
  <si>
    <t>Josleen wanyaga Irene</t>
  </si>
  <si>
    <t>HBGC-4622</t>
  </si>
  <si>
    <t>David muriithi kagai</t>
  </si>
  <si>
    <t>HBGC-4623</t>
  </si>
  <si>
    <t>Adriana Kariuki</t>
  </si>
  <si>
    <t>HBGC-4624</t>
  </si>
  <si>
    <t>Samson mburu Nganga</t>
  </si>
  <si>
    <t>HBGC-4625</t>
  </si>
  <si>
    <t>Dippora Gitiri</t>
  </si>
  <si>
    <t>HBGC-4626</t>
  </si>
  <si>
    <t>Patrick mukungi kithu</t>
  </si>
  <si>
    <t>HBGC-4627</t>
  </si>
  <si>
    <t>Leonard njuguna</t>
  </si>
  <si>
    <t>HBGC-4628</t>
  </si>
  <si>
    <t>Eunice gakii</t>
  </si>
  <si>
    <t>HBGC-4629</t>
  </si>
  <si>
    <t>Evangeline gakii</t>
  </si>
  <si>
    <t>HBGC-4633</t>
  </si>
  <si>
    <t>Evangeline mutuana</t>
  </si>
  <si>
    <t>HBGC-4636</t>
  </si>
  <si>
    <t>Peter Ratanya</t>
  </si>
  <si>
    <t>HBGC-4638</t>
  </si>
  <si>
    <t>Lydia wambui Gachihi</t>
  </si>
  <si>
    <t>HBGC-4640</t>
  </si>
  <si>
    <t>Hadad gathongo Ngugi</t>
  </si>
  <si>
    <t>HBGC-4670</t>
  </si>
  <si>
    <t>Irene muthoni Gitau</t>
  </si>
  <si>
    <t>HBGC-4671</t>
  </si>
  <si>
    <t>Ruth waruri Kamau</t>
  </si>
  <si>
    <t>HBGC-4672</t>
  </si>
  <si>
    <t>Raymond ngugi Nganga</t>
  </si>
  <si>
    <t>HBGC-4673</t>
  </si>
  <si>
    <t>Elizabeth njeri Kabue</t>
  </si>
  <si>
    <t>HBGC-4674</t>
  </si>
  <si>
    <t>Jacinta njambi njenga</t>
  </si>
  <si>
    <t>HBGC-4675</t>
  </si>
  <si>
    <t>Eliphas Kinyua</t>
  </si>
  <si>
    <t>HBGC-4676</t>
  </si>
  <si>
    <t>Daniel ndungu Njuguna</t>
  </si>
  <si>
    <t>HBGC-4677</t>
  </si>
  <si>
    <t>kelvin Githatu Njaci</t>
  </si>
  <si>
    <t>HBGC-4678</t>
  </si>
  <si>
    <t>Joseph kuniu Ngugi</t>
  </si>
  <si>
    <t>HBGC-4679</t>
  </si>
  <si>
    <t>David mwangi Kuria</t>
  </si>
  <si>
    <t>HBGC-4680</t>
  </si>
  <si>
    <t>Duncan gatobu</t>
  </si>
  <si>
    <t>HBGC-4683</t>
  </si>
  <si>
    <t>Josphine wangui Ndegwa</t>
  </si>
  <si>
    <t>HBGC-4684</t>
  </si>
  <si>
    <t>Thomas gitau Njau</t>
  </si>
  <si>
    <t>HBGC-4686</t>
  </si>
  <si>
    <t>Beatrice wanjiru maina</t>
  </si>
  <si>
    <t>HBGC-4687</t>
  </si>
  <si>
    <t>Joseph ngaru Mungai</t>
  </si>
  <si>
    <t>HBGC-4688</t>
  </si>
  <si>
    <t>Beatrice njeri Kinyua</t>
  </si>
  <si>
    <t>HBGC-4690</t>
  </si>
  <si>
    <t>Jecinta wangechi Ndirangu</t>
  </si>
  <si>
    <t>HBGC-4691</t>
  </si>
  <si>
    <t>Jane kirigo Gitonga</t>
  </si>
  <si>
    <t>HBGC-4692</t>
  </si>
  <si>
    <t>Venazia weruma Nduua</t>
  </si>
  <si>
    <t>HBGC-4693</t>
  </si>
  <si>
    <t>Margaret wangari Njiru</t>
  </si>
  <si>
    <t>HBGC-4694</t>
  </si>
  <si>
    <t>Richard muturi Maina</t>
  </si>
  <si>
    <t>HBGC-4695</t>
  </si>
  <si>
    <t>Amos wamugunda gakono</t>
  </si>
  <si>
    <t>HBGC-4696</t>
  </si>
  <si>
    <t>Elias njagi Nyaga</t>
  </si>
  <si>
    <t>HBGC-4697</t>
  </si>
  <si>
    <t>Harrison kabui Mwangi</t>
  </si>
  <si>
    <t>HBGC-4698</t>
  </si>
  <si>
    <t>Leonard gathirua Mwangi</t>
  </si>
  <si>
    <t>HBGC-4699</t>
  </si>
  <si>
    <t>Doris wanja Mwangi</t>
  </si>
  <si>
    <t>HBGC-4700</t>
  </si>
  <si>
    <t>Juliah Wambui .n</t>
  </si>
  <si>
    <t>HBGC-4701</t>
  </si>
  <si>
    <t>Sarah Wanjiru g.</t>
  </si>
  <si>
    <t>HBGC-4702</t>
  </si>
  <si>
    <t>Titus k Maina</t>
  </si>
  <si>
    <t>HBGC-4705</t>
  </si>
  <si>
    <t>Hellen kigetu Muthee</t>
  </si>
  <si>
    <t>HBGC-4706</t>
  </si>
  <si>
    <t>Jane Njeri Mwangi</t>
  </si>
  <si>
    <t>HBGC-4707</t>
  </si>
  <si>
    <t>Joseph Mburu Kinyanjui</t>
  </si>
  <si>
    <t>HBGC-4708</t>
  </si>
  <si>
    <t>Kimathi Buaini</t>
  </si>
  <si>
    <t>HBGC-4709</t>
  </si>
  <si>
    <t>Antony Kamau Mwangi</t>
  </si>
  <si>
    <t>HBGC-4710</t>
  </si>
  <si>
    <t>KOBIA THURANIRA Stephen</t>
  </si>
  <si>
    <t>HBGC-4711</t>
  </si>
  <si>
    <t>Peter Mwangi</t>
  </si>
  <si>
    <t>HBGC-4712</t>
  </si>
  <si>
    <t>Faith peris Migwi</t>
  </si>
  <si>
    <t>HBGC-4714</t>
  </si>
  <si>
    <t>Elizabeth njeri Karanja</t>
  </si>
  <si>
    <t>HBGC-4715</t>
  </si>
  <si>
    <t>Munene Eric</t>
  </si>
  <si>
    <t>HBGC-4716</t>
  </si>
  <si>
    <t>Felix kimathi Riungu</t>
  </si>
  <si>
    <t>HBGC-4717</t>
  </si>
  <si>
    <t>Samuel ndichu Wanjiku</t>
  </si>
  <si>
    <t>HBGC-4718</t>
  </si>
  <si>
    <t>Munjuri beatrice Gacheri</t>
  </si>
  <si>
    <t>HBGC-4719</t>
  </si>
  <si>
    <t>Silvester Mwangi Njoroge</t>
  </si>
  <si>
    <t>HBGC-4720</t>
  </si>
  <si>
    <t>Samuel chege Kiruki</t>
  </si>
  <si>
    <t>HBGC-4722</t>
  </si>
  <si>
    <t>Jane Wanja</t>
  </si>
  <si>
    <t>HBGC-4723</t>
  </si>
  <si>
    <t>Ann Ntinyari</t>
  </si>
  <si>
    <t>HBGC-4724</t>
  </si>
  <si>
    <t>Samuel mwaura Kamau [22704040]</t>
  </si>
  <si>
    <t>HBGC-4725</t>
  </si>
  <si>
    <t>Jackline nyamanga Jackline nyamanga Maina [26781703]</t>
  </si>
  <si>
    <t>HBGC-4726</t>
  </si>
  <si>
    <t>Gabrul wakiru Kamau</t>
  </si>
  <si>
    <t>HBGC-4727</t>
  </si>
  <si>
    <t>Margaret wambui Margaret wambui Kamau</t>
  </si>
  <si>
    <t>HBGC-4730</t>
  </si>
  <si>
    <t>Joseph njuguna Kimani</t>
  </si>
  <si>
    <t>HBGC-4731</t>
  </si>
  <si>
    <t>Lydia Wawira</t>
  </si>
  <si>
    <t>HBGC-4732</t>
  </si>
  <si>
    <t>Michael m Gichohi</t>
  </si>
  <si>
    <t>HBGC-4733</t>
  </si>
  <si>
    <t>Margaret wanjiku Thuku</t>
  </si>
  <si>
    <t>HBGC-4735</t>
  </si>
  <si>
    <t>Monicah w Njambi</t>
  </si>
  <si>
    <t>HBGC-4736</t>
  </si>
  <si>
    <t>Anne wacuka Kimani</t>
  </si>
  <si>
    <t>HBGC-4737</t>
  </si>
  <si>
    <t>Eunice Kanana</t>
  </si>
  <si>
    <t>HBGC-4740</t>
  </si>
  <si>
    <t>John ian Nyaga</t>
  </si>
  <si>
    <t>HBGC-4741</t>
  </si>
  <si>
    <t>Johana Mwenda</t>
  </si>
  <si>
    <t>HBGC-4743</t>
  </si>
  <si>
    <t>Marrion Mwendwa</t>
  </si>
  <si>
    <t>HBGC-4746</t>
  </si>
  <si>
    <t>Martha kagwiria Ibutu</t>
  </si>
  <si>
    <t>HBGC-4748</t>
  </si>
  <si>
    <t>Peter Wamburi</t>
  </si>
  <si>
    <t>HBGC-4749</t>
  </si>
  <si>
    <t>Samson Mwiti</t>
  </si>
  <si>
    <t>HBGC-4758</t>
  </si>
  <si>
    <t>Stephen gitonga Muyuri</t>
  </si>
  <si>
    <t>HBGC-4760</t>
  </si>
  <si>
    <t>Mary nyoroka Murithi</t>
  </si>
  <si>
    <t>HBGC-4761</t>
  </si>
  <si>
    <t>Samson ndegwa Kiamba</t>
  </si>
  <si>
    <t>HBGC-4762</t>
  </si>
  <si>
    <t>Simon Maina</t>
  </si>
  <si>
    <t>HBGC-4765</t>
  </si>
  <si>
    <t>Patrick n Waweru</t>
  </si>
  <si>
    <t>HBGC-4768</t>
  </si>
  <si>
    <t>Agnes njeri Agnes njeri Kimani [4313582]</t>
  </si>
  <si>
    <t>HBGC-4769</t>
  </si>
  <si>
    <t>Jane wanjiru Kahura</t>
  </si>
  <si>
    <t>HBGC-4770</t>
  </si>
  <si>
    <t>Samuel mungai Samuel mungai Karanja [22930684]</t>
  </si>
  <si>
    <t>HBGC-4771</t>
  </si>
  <si>
    <t>Teresia njeri Teresia njeri Chege</t>
  </si>
  <si>
    <t>HBGC-4773</t>
  </si>
  <si>
    <t>Moses Wamunye R.</t>
  </si>
  <si>
    <t>HBGC-4774</t>
  </si>
  <si>
    <t>Redempta wambui Chege</t>
  </si>
  <si>
    <t>HBGC-4777</t>
  </si>
  <si>
    <t>Joseph ngure Kagimaa</t>
  </si>
  <si>
    <t>HBGC-4778</t>
  </si>
  <si>
    <t>Grace nyambura Gachkie</t>
  </si>
  <si>
    <t>HBGC-4780</t>
  </si>
  <si>
    <t>Pauline wairimu Kimani</t>
  </si>
  <si>
    <t>HBGC-4781</t>
  </si>
  <si>
    <t>Jane Wanjiku</t>
  </si>
  <si>
    <t>HBGC-4782</t>
  </si>
  <si>
    <t>Lucy wangui Wachira</t>
  </si>
  <si>
    <t>HBGC-4784</t>
  </si>
  <si>
    <t>Richard Mwangi</t>
  </si>
  <si>
    <t>HBGC-4785</t>
  </si>
  <si>
    <t>Simon njagi Njoka</t>
  </si>
  <si>
    <t>HBGC-4786</t>
  </si>
  <si>
    <t>Paul murithi M'imanyara</t>
  </si>
  <si>
    <t>HBGC-4789</t>
  </si>
  <si>
    <t>Samuel Kithinji</t>
  </si>
  <si>
    <t>HBGC-4790</t>
  </si>
  <si>
    <t>Kenneth irungu Mwangi</t>
  </si>
  <si>
    <t>HBGC-4792</t>
  </si>
  <si>
    <t>Melick kinoti Mungania</t>
  </si>
  <si>
    <t>HBGC-4795</t>
  </si>
  <si>
    <t>Hellen karoki Tomas</t>
  </si>
  <si>
    <t>HBGC-4796</t>
  </si>
  <si>
    <t>Nelson chomba Gitau</t>
  </si>
  <si>
    <t>HBGC-4797</t>
  </si>
  <si>
    <t>Kamau wanyoike Mugo</t>
  </si>
  <si>
    <t>HBGC-4801</t>
  </si>
  <si>
    <t>Catherine naitore c Muriuki</t>
  </si>
  <si>
    <t>HBGC-4804</t>
  </si>
  <si>
    <t>Peter maina Wangombe</t>
  </si>
  <si>
    <t>HBGC-4805</t>
  </si>
  <si>
    <t>Peter Ndegwa g</t>
  </si>
  <si>
    <t>HBGC-4808</t>
  </si>
  <si>
    <t>Denis Njoroge</t>
  </si>
  <si>
    <t>HBGC-4811</t>
  </si>
  <si>
    <t>Mary kendi Mutwiri</t>
  </si>
  <si>
    <t>HBGC-4812</t>
  </si>
  <si>
    <t>Lucy njoki Njagi</t>
  </si>
  <si>
    <t>HBGC-4813</t>
  </si>
  <si>
    <t>Irene Gatakaa</t>
  </si>
  <si>
    <t>HBGC-4814</t>
  </si>
  <si>
    <t>St stephens kionyo Catholic parish</t>
  </si>
  <si>
    <t>HBGC-4815</t>
  </si>
  <si>
    <t>Nathan mutura M'ithai</t>
  </si>
  <si>
    <t>HBGC-4819</t>
  </si>
  <si>
    <t>Zephania ireri Andrew</t>
  </si>
  <si>
    <t>HBGC-4822</t>
  </si>
  <si>
    <t>George njoroge Njuguna</t>
  </si>
  <si>
    <t>HBGC-4823</t>
  </si>
  <si>
    <t>Stephen Gachee</t>
  </si>
  <si>
    <t>HBGC-4826</t>
  </si>
  <si>
    <t>Joyce wanjiru Kanyoni</t>
  </si>
  <si>
    <t>HBGC-4828</t>
  </si>
  <si>
    <t>Josiah nyaga Ireri</t>
  </si>
  <si>
    <t>HBGC-4835</t>
  </si>
  <si>
    <t>Rufus ndegwa Wang'ombe</t>
  </si>
  <si>
    <t>HBGC-4839</t>
  </si>
  <si>
    <t>Grace wairiri Maina</t>
  </si>
  <si>
    <t>HBGC-4842</t>
  </si>
  <si>
    <t>Julius muigai Gachuru</t>
  </si>
  <si>
    <t>HBGC-4843</t>
  </si>
  <si>
    <t>Kennedy Kennedy Kennedy Kimani g. [13031486]</t>
  </si>
  <si>
    <t>HBGC-4845</t>
  </si>
  <si>
    <t>Lucy njeri Gachii</t>
  </si>
  <si>
    <t>HBGC-4846</t>
  </si>
  <si>
    <t>Patrick kinyua Kabuthia</t>
  </si>
  <si>
    <t>HBGC-4847</t>
  </si>
  <si>
    <t>Francis ndiritu Ndungu</t>
  </si>
  <si>
    <t>HBGC-4848</t>
  </si>
  <si>
    <t>Lilian Karimi 12692282 [12692282]</t>
  </si>
  <si>
    <t>HBGC-4849</t>
  </si>
  <si>
    <t>Edward mwangi Gakuru</t>
  </si>
  <si>
    <t>HBGC-4851</t>
  </si>
  <si>
    <t>Johnson muriithi Mugo</t>
  </si>
  <si>
    <t>HBGC-4853</t>
  </si>
  <si>
    <t>Lena wanja Kinyua</t>
  </si>
  <si>
    <t>HBGC-4854</t>
  </si>
  <si>
    <t>Eunice Kagendo</t>
  </si>
  <si>
    <t>HBGC-4857</t>
  </si>
  <si>
    <t>Elizabeth Mbeti</t>
  </si>
  <si>
    <t>HBGC-4859</t>
  </si>
  <si>
    <t>Teresia wawira Kiura</t>
  </si>
  <si>
    <t>HBGC-4861</t>
  </si>
  <si>
    <t>HBGC-4862</t>
  </si>
  <si>
    <t>Joyce Miriko</t>
  </si>
  <si>
    <t>HBGC-4863</t>
  </si>
  <si>
    <t>Peter njeru Muchiri</t>
  </si>
  <si>
    <t>HBGC-4864</t>
  </si>
  <si>
    <t>Gladys Koome</t>
  </si>
  <si>
    <t>HBGC-4865</t>
  </si>
  <si>
    <t>Fridah Munyange</t>
  </si>
  <si>
    <t>HBGC-4866</t>
  </si>
  <si>
    <t>Dominic gatimu Kinyua</t>
  </si>
  <si>
    <t>HBGC-4868</t>
  </si>
  <si>
    <t>Lydiah mugure Macharia</t>
  </si>
  <si>
    <t>HBGC-4870</t>
  </si>
  <si>
    <t>Stephen gachau Githaiga</t>
  </si>
  <si>
    <t>HBGC-4877</t>
  </si>
  <si>
    <t>Francis Muriithi</t>
  </si>
  <si>
    <t>HBGC-4882</t>
  </si>
  <si>
    <t>Julius Waitheru</t>
  </si>
  <si>
    <t>HBGC-4891</t>
  </si>
  <si>
    <t>Moses k Kinuthia</t>
  </si>
  <si>
    <t>HBGC-4892</t>
  </si>
  <si>
    <t>Edward Kimotho</t>
  </si>
  <si>
    <t>HBGC-4893</t>
  </si>
  <si>
    <t>Verocine wambui Mwangi</t>
  </si>
  <si>
    <t>HBGC-4894</t>
  </si>
  <si>
    <t>Stephen maburo Muriuki</t>
  </si>
  <si>
    <t>HBGC-4895</t>
  </si>
  <si>
    <t>Teresiah waringa Macharia</t>
  </si>
  <si>
    <t>HBGC-4896</t>
  </si>
  <si>
    <t>John njoroge Maina [8433852]</t>
  </si>
  <si>
    <t>HBGC-4897</t>
  </si>
  <si>
    <t>Grace wanjiku Mwangi [2041230]</t>
  </si>
  <si>
    <t>HBGC-4898</t>
  </si>
  <si>
    <t>Assuntah w. Njuguna</t>
  </si>
  <si>
    <t>HBGC-4900</t>
  </si>
  <si>
    <t>Peter njuguna Ndichu</t>
  </si>
  <si>
    <t>HBGC-4901</t>
  </si>
  <si>
    <t>Simon Kinuthia m.</t>
  </si>
  <si>
    <t>HBGC-4902</t>
  </si>
  <si>
    <t>Wanja kaugi Kinuthia</t>
  </si>
  <si>
    <t>HBGC-4909</t>
  </si>
  <si>
    <t>Silas m. Mbitiru</t>
  </si>
  <si>
    <t>HBGC-4913</t>
  </si>
  <si>
    <t>Leornard ikuwa Mbugua</t>
  </si>
  <si>
    <t>HBGC-4914</t>
  </si>
  <si>
    <t>Jeenepher Sankale</t>
  </si>
  <si>
    <t>HBGC-4917</t>
  </si>
  <si>
    <t>John njenga Murimi</t>
  </si>
  <si>
    <t>HBGC-4918</t>
  </si>
  <si>
    <t>Faith waithira Mwai</t>
  </si>
  <si>
    <t>HBGC-4934</t>
  </si>
  <si>
    <t>Gladwell wanjiku Njiru</t>
  </si>
  <si>
    <t>HBGC-4953</t>
  </si>
  <si>
    <t>Zipporah nkui Kailutha</t>
  </si>
  <si>
    <t>HBGC-4955</t>
  </si>
  <si>
    <t>Josphine nkirote Mbijiwe</t>
  </si>
  <si>
    <t>HBGC-4956</t>
  </si>
  <si>
    <t>Rose wamuyu Kariuki</t>
  </si>
  <si>
    <t>HBGC-4960</t>
  </si>
  <si>
    <t>Peter kariuki Kinuthia</t>
  </si>
  <si>
    <t>HBGC-4962</t>
  </si>
  <si>
    <t>Elias kinoti Mwiti</t>
  </si>
  <si>
    <t>HBGC-4963</t>
  </si>
  <si>
    <t>John John Mugambi [16100702]</t>
  </si>
  <si>
    <t>HBGC-4965</t>
  </si>
  <si>
    <t>Jackson karue Maigwa</t>
  </si>
  <si>
    <t>HBGC-4966</t>
  </si>
  <si>
    <t>Douglas kinyuru M'muga</t>
  </si>
  <si>
    <t>HBGC-4970</t>
  </si>
  <si>
    <t>Dorothy kainyu Murithi</t>
  </si>
  <si>
    <t>HBGC-4972</t>
  </si>
  <si>
    <t>Paul ngugi Muthendu</t>
  </si>
  <si>
    <t>HBGC-4974</t>
  </si>
  <si>
    <t>Joseck mugoh Njeru</t>
  </si>
  <si>
    <t>HBGC-4976</t>
  </si>
  <si>
    <t>Lawrence Wakumori</t>
  </si>
  <si>
    <t>HBGC-4977</t>
  </si>
  <si>
    <t>Cerah nyambura Maina</t>
  </si>
  <si>
    <t>HBGC-4978</t>
  </si>
  <si>
    <t>Edwin Mwalimu</t>
  </si>
  <si>
    <t>HBGC-4979</t>
  </si>
  <si>
    <t>Caroline mugure Njiru</t>
  </si>
  <si>
    <t>HBGC-4980</t>
  </si>
  <si>
    <t>Njogu Njogu Kanyua [3647414]</t>
  </si>
  <si>
    <t>HBGC-4982</t>
  </si>
  <si>
    <t>Damaris wangu Wachira</t>
  </si>
  <si>
    <t>HBGC-4986</t>
  </si>
  <si>
    <t>Milka nyokabi Mwaniki</t>
  </si>
  <si>
    <t>HBGC-4988</t>
  </si>
  <si>
    <t>Fredrick munyiri Maina</t>
  </si>
  <si>
    <t>HBGC-4990</t>
  </si>
  <si>
    <t>Teresiah njeri Gitau</t>
  </si>
  <si>
    <t>HBGC-4993</t>
  </si>
  <si>
    <t>Eliud wachira Wamahiu</t>
  </si>
  <si>
    <t>HBGC-4994</t>
  </si>
  <si>
    <t>Emilio kinyua Njuki</t>
  </si>
  <si>
    <t>HBGC-4997</t>
  </si>
  <si>
    <t>Milkah wanjiku Njenga</t>
  </si>
  <si>
    <t>HBGC-4999</t>
  </si>
  <si>
    <t>HBGC-5001</t>
  </si>
  <si>
    <t>Njoki Wainaina</t>
  </si>
  <si>
    <t>HBGC-5003</t>
  </si>
  <si>
    <t>Catherine njeri Mwangi</t>
  </si>
  <si>
    <t>HBGC-5004</t>
  </si>
  <si>
    <t>Peter kirika Njuguna</t>
  </si>
  <si>
    <t>HBGC-5006</t>
  </si>
  <si>
    <t>John mucheru Wanjiku</t>
  </si>
  <si>
    <t>HBGC-5009</t>
  </si>
  <si>
    <t>Naomi wambui Mwangi 1</t>
  </si>
  <si>
    <t>HBGC-5010</t>
  </si>
  <si>
    <t>Peter kariuki Kanyi</t>
  </si>
  <si>
    <t>HBGC-5011</t>
  </si>
  <si>
    <t>Elizaphan steven Elizaphan steven Mbuthia [0984345]</t>
  </si>
  <si>
    <t>HBGC-5013</t>
  </si>
  <si>
    <t>Hellen wamaitha Njoroge</t>
  </si>
  <si>
    <t>HBGC-5015</t>
  </si>
  <si>
    <t>Hannah njeri Kamau</t>
  </si>
  <si>
    <t>HBGC-5017</t>
  </si>
  <si>
    <t>Jane wanjiku Wahome</t>
  </si>
  <si>
    <t>HBGC-5021</t>
  </si>
  <si>
    <t>Nicholus Mburu n.</t>
  </si>
  <si>
    <t>HBGC-5022</t>
  </si>
  <si>
    <t>Margaret nyaguthie Kamuru</t>
  </si>
  <si>
    <t>HBGC-5026</t>
  </si>
  <si>
    <t>Samuel wanjohi Ngunjiri</t>
  </si>
  <si>
    <t>HBGC-5027</t>
  </si>
  <si>
    <t>Dores njeri Iguna</t>
  </si>
  <si>
    <t>HBGC-5029</t>
  </si>
  <si>
    <t>Frendrick Nkonge</t>
  </si>
  <si>
    <t>HBGC-5030</t>
  </si>
  <si>
    <t>Mary gacheri Mathiu</t>
  </si>
  <si>
    <t>HBGC-5031</t>
  </si>
  <si>
    <t>Dorcas wairimu Dorcas wairimu Ngumba</t>
  </si>
  <si>
    <t>HBGC-5033</t>
  </si>
  <si>
    <t>Irene wangui Irene wangui Kimemia</t>
  </si>
  <si>
    <t>HBGC-5034</t>
  </si>
  <si>
    <t>Julius maina Julius maina Gitonga [28461491]</t>
  </si>
  <si>
    <t>HBGC-5035</t>
  </si>
  <si>
    <t>Jane Wanja 2</t>
  </si>
  <si>
    <t>HBGC-5036</t>
  </si>
  <si>
    <t>Stephen ngugi Njuguna</t>
  </si>
  <si>
    <t>HBGC-5037</t>
  </si>
  <si>
    <t>Jane waithera Waiganjo</t>
  </si>
  <si>
    <t>HBGC-5038</t>
  </si>
  <si>
    <t>Dunson mugane Ngoni</t>
  </si>
  <si>
    <t>HBGC-5040</t>
  </si>
  <si>
    <t>Rosemary Ngigi</t>
  </si>
  <si>
    <t>HBGC-5041</t>
  </si>
  <si>
    <t>Stanley muchiri Chege</t>
  </si>
  <si>
    <t>HBGC-5042</t>
  </si>
  <si>
    <t>Lucy Wanjiku</t>
  </si>
  <si>
    <t>HBGC-5043</t>
  </si>
  <si>
    <t>Mwikali Rika</t>
  </si>
  <si>
    <t>HBGC-5044</t>
  </si>
  <si>
    <t>HBGC-5048</t>
  </si>
  <si>
    <t>Bhimji manji Kara</t>
  </si>
  <si>
    <t>HBGC-5049</t>
  </si>
  <si>
    <t>Lydia makena Kinyua</t>
  </si>
  <si>
    <t>HBGC-5051</t>
  </si>
  <si>
    <t>Nancy njeri Kabae</t>
  </si>
  <si>
    <t>HBGC-5054</t>
  </si>
  <si>
    <t>HBGC-5055</t>
  </si>
  <si>
    <t>Dorothy karimi Bundi</t>
  </si>
  <si>
    <t>HBGC-5056</t>
  </si>
  <si>
    <t>Stephen kamau Mugwe</t>
  </si>
  <si>
    <t>HBGC-5057</t>
  </si>
  <si>
    <t>Eliud maina Ngari</t>
  </si>
  <si>
    <t>HBGC-5059</t>
  </si>
  <si>
    <t>Mary Wangechi</t>
  </si>
  <si>
    <t>HBGC-5073</t>
  </si>
  <si>
    <t>John ngumi Maina</t>
  </si>
  <si>
    <t>HBGC-5074</t>
  </si>
  <si>
    <t>Joseph githara Wagicu</t>
  </si>
  <si>
    <t>HBGC-5075</t>
  </si>
  <si>
    <t>Esther Kinanu</t>
  </si>
  <si>
    <t>HBGC-5077</t>
  </si>
  <si>
    <t>David kimathi Ikiara</t>
  </si>
  <si>
    <t>HBGC-5078</t>
  </si>
  <si>
    <t>Julius mwangi Karari</t>
  </si>
  <si>
    <t>HBGC-5084</t>
  </si>
  <si>
    <t>John murigi John murigi John murigi Maingi [5178275]</t>
  </si>
  <si>
    <t>HBGC-5085</t>
  </si>
  <si>
    <t>Evans karimi Kangara</t>
  </si>
  <si>
    <t>HBGC-5086</t>
  </si>
  <si>
    <t>David murithi Mwangi</t>
  </si>
  <si>
    <t>HBGC-5088</t>
  </si>
  <si>
    <t>Agnes Agnes Mugai [2490946]</t>
  </si>
  <si>
    <t>HBGC-5090</t>
  </si>
  <si>
    <t>Racheal Nyawira</t>
  </si>
  <si>
    <t>HBGC-5091</t>
  </si>
  <si>
    <t>David micheni Benjamin</t>
  </si>
  <si>
    <t>HBGC-5095</t>
  </si>
  <si>
    <t>George kamiti Ng'ang'a</t>
  </si>
  <si>
    <t>HBGC-5098</t>
  </si>
  <si>
    <t>Ethan john njue Njeru</t>
  </si>
  <si>
    <t>HBGC-5099</t>
  </si>
  <si>
    <t>Catherine njoki Njagi</t>
  </si>
  <si>
    <t>HBGC-5124</t>
  </si>
  <si>
    <t>Joyce wangari Kandenye</t>
  </si>
  <si>
    <t>HBGC-5126</t>
  </si>
  <si>
    <t>Ngaca Muhoro</t>
  </si>
  <si>
    <t>HBGC-5139</t>
  </si>
  <si>
    <t>Purity mumbi Muchai</t>
  </si>
  <si>
    <t>HBGC-5141</t>
  </si>
  <si>
    <t>Jacinta wairimu Njihia</t>
  </si>
  <si>
    <t>HBGC-5142</t>
  </si>
  <si>
    <t>Joseph ngari Kangiri</t>
  </si>
  <si>
    <t>HBGC-5143</t>
  </si>
  <si>
    <t>Laban Njoroge</t>
  </si>
  <si>
    <t>HBGC-5145</t>
  </si>
  <si>
    <t>Margaret muthoni Njeru</t>
  </si>
  <si>
    <t>HBGC-5146</t>
  </si>
  <si>
    <t>Boniface kinyua Munyi</t>
  </si>
  <si>
    <t>HBGC-5147</t>
  </si>
  <si>
    <t>Lucy kamana Muchangi</t>
  </si>
  <si>
    <t>HBGC-5148</t>
  </si>
  <si>
    <t>Juliet muthoni Ireri</t>
  </si>
  <si>
    <t>HBGC-5149</t>
  </si>
  <si>
    <t>Joyce Nyaguthii</t>
  </si>
  <si>
    <t>HBGC-5151</t>
  </si>
  <si>
    <t>Paul maina Ndirangu</t>
  </si>
  <si>
    <t>HBGC-5152</t>
  </si>
  <si>
    <t>Rev. james muri maingi Maingi</t>
  </si>
  <si>
    <t>HBGC-5153</t>
  </si>
  <si>
    <t>Symon macharia Murimi</t>
  </si>
  <si>
    <t>HBGC-5154</t>
  </si>
  <si>
    <t>Lydia njeri Chege</t>
  </si>
  <si>
    <t>HBGC-5156</t>
  </si>
  <si>
    <t>John kithinji Ethaiba</t>
  </si>
  <si>
    <t>HBGC-5158</t>
  </si>
  <si>
    <t>Lucy Kinya</t>
  </si>
  <si>
    <t>HBGC-5159</t>
  </si>
  <si>
    <t>Rose Karigi</t>
  </si>
  <si>
    <t>HBGC-5168</t>
  </si>
  <si>
    <t>Lucy karegi Mugambi</t>
  </si>
  <si>
    <t>HBGC-5170</t>
  </si>
  <si>
    <t>Mercy Karimi</t>
  </si>
  <si>
    <t>HBGC-5172</t>
  </si>
  <si>
    <t>Nancy muthoni Muriuki</t>
  </si>
  <si>
    <t>HBGC-5173</t>
  </si>
  <si>
    <t>Immaculate wawira Ndigah</t>
  </si>
  <si>
    <t>HBGC-5179</t>
  </si>
  <si>
    <t>Hannah wanjiru Njoroge</t>
  </si>
  <si>
    <t>HBGC-5180</t>
  </si>
  <si>
    <t>Denis Karani [28007470]</t>
  </si>
  <si>
    <t>HBGC-5185</t>
  </si>
  <si>
    <t>Eddy mburu Mwangi</t>
  </si>
  <si>
    <t>HBGC-5186</t>
  </si>
  <si>
    <t>George Karia</t>
  </si>
  <si>
    <t>HBGC-5187</t>
  </si>
  <si>
    <t>John maina Buuri</t>
  </si>
  <si>
    <t>HBGC-5190</t>
  </si>
  <si>
    <t>Leah mumbi Muriithi</t>
  </si>
  <si>
    <t>HBGC-5191</t>
  </si>
  <si>
    <t>Ephantus kinyua Njerora</t>
  </si>
  <si>
    <t>HBGC-5192</t>
  </si>
  <si>
    <t>Peter ruga Thuku</t>
  </si>
  <si>
    <t>HBGC-5194</t>
  </si>
  <si>
    <t>David nahashon murimi Wamai</t>
  </si>
  <si>
    <t>HBGC-5196</t>
  </si>
  <si>
    <t>Elizabeth wanjiru Kinyanjui</t>
  </si>
  <si>
    <t>HBGC-5200</t>
  </si>
  <si>
    <t>David nduati Kihara</t>
  </si>
  <si>
    <t>HBGC-5202</t>
  </si>
  <si>
    <t>Moses girabi Ithagu</t>
  </si>
  <si>
    <t>HBGC-5205</t>
  </si>
  <si>
    <t>Rosemary nkatha Kimathi</t>
  </si>
  <si>
    <t>HBGC-5207</t>
  </si>
  <si>
    <t>Florah Karambu</t>
  </si>
  <si>
    <t>HBGC-5209</t>
  </si>
  <si>
    <t>Catherine wanjiku Thamu</t>
  </si>
  <si>
    <t>HBGC-5211</t>
  </si>
  <si>
    <t>Josephine Wairimu</t>
  </si>
  <si>
    <t>HBGC-5215</t>
  </si>
  <si>
    <t>Daniel muchiri Mwangi</t>
  </si>
  <si>
    <t>HBGC-5217</t>
  </si>
  <si>
    <t>Daniel mwangi Gikunju</t>
  </si>
  <si>
    <t>HBGC-5218</t>
  </si>
  <si>
    <t>Theresa Wangechi</t>
  </si>
  <si>
    <t>HBGC-5219</t>
  </si>
  <si>
    <t>Stephen murage Macharia</t>
  </si>
  <si>
    <t>HBGC-5220</t>
  </si>
  <si>
    <t>David Mugo</t>
  </si>
  <si>
    <t>HBGC-5221</t>
  </si>
  <si>
    <t>Leornard kirai Chabari</t>
  </si>
  <si>
    <t>HBGC-5222</t>
  </si>
  <si>
    <t>Kingstone Mutembei</t>
  </si>
  <si>
    <t>HBGC-5223</t>
  </si>
  <si>
    <t>Bornface kinoti Mutwiri</t>
  </si>
  <si>
    <t>HBGC-5225</t>
  </si>
  <si>
    <t>Regina Makena</t>
  </si>
  <si>
    <t>HBGC-5226</t>
  </si>
  <si>
    <t>Elosy Gatwiri</t>
  </si>
  <si>
    <t>HBGC-5227</t>
  </si>
  <si>
    <t>Catherine muthoni Kamuti</t>
  </si>
  <si>
    <t>HBGC-5232</t>
  </si>
  <si>
    <t>Samuel Maina 2</t>
  </si>
  <si>
    <t>HBGC-5233</t>
  </si>
  <si>
    <t>Samuel weru Gathang'a</t>
  </si>
  <si>
    <t>HBGC-5234</t>
  </si>
  <si>
    <t>Mary w Kifugu</t>
  </si>
  <si>
    <t>HBGC-5235</t>
  </si>
  <si>
    <t>Kenneth njuguna Kenneth njuguna Gichohi [8483800]</t>
  </si>
  <si>
    <t>HBGC-5236</t>
  </si>
  <si>
    <t>Kihonge mwathi Richu</t>
  </si>
  <si>
    <t>HBGC-5241</t>
  </si>
  <si>
    <t>Simon Njoroge k.</t>
  </si>
  <si>
    <t>HBGC-5244</t>
  </si>
  <si>
    <t>Samuel Kariuki k.</t>
  </si>
  <si>
    <t>HBGC-5245</t>
  </si>
  <si>
    <t>Damaris ndiko Gatonye</t>
  </si>
  <si>
    <t>HBGC-5246</t>
  </si>
  <si>
    <t>Jesee waweru Waithera</t>
  </si>
  <si>
    <t>HBGC-5247</t>
  </si>
  <si>
    <t>Jonah Mwangi</t>
  </si>
  <si>
    <t>HBGC-5250</t>
  </si>
  <si>
    <t>Dianah wangari Gatune</t>
  </si>
  <si>
    <t>HBGC-5252</t>
  </si>
  <si>
    <t>Jane wanjiru Ng'ang'a</t>
  </si>
  <si>
    <t>HBGC-5257</t>
  </si>
  <si>
    <t>Elias ngugi Mburu</t>
  </si>
  <si>
    <t>HBGC-5258</t>
  </si>
  <si>
    <t>John mugo Mugi</t>
  </si>
  <si>
    <t>HBGC-5259</t>
  </si>
  <si>
    <t>Francis Ireri</t>
  </si>
  <si>
    <t>HBGC-5261</t>
  </si>
  <si>
    <t>Patrick wari Mwangi</t>
  </si>
  <si>
    <t>HBGC-5267</t>
  </si>
  <si>
    <t>Lenah Kawira</t>
  </si>
  <si>
    <t>HBGC-5269</t>
  </si>
  <si>
    <t>Eunice kooku Magiri</t>
  </si>
  <si>
    <t>HBGC-5271</t>
  </si>
  <si>
    <t>Julius kimathi Kiara</t>
  </si>
  <si>
    <t>HBGC-5273</t>
  </si>
  <si>
    <t>Kenneth Japan</t>
  </si>
  <si>
    <t>HBGC-5274</t>
  </si>
  <si>
    <t>Munene Gabriel</t>
  </si>
  <si>
    <t>HBGC-5277</t>
  </si>
  <si>
    <t>Florence Nkune</t>
  </si>
  <si>
    <t>HBGC-5278</t>
  </si>
  <si>
    <t>Martin gakunga Ndemi</t>
  </si>
  <si>
    <t>HBGC-5279</t>
  </si>
  <si>
    <t>Joyce wangui Joyce wangui Muita [3106917]</t>
  </si>
  <si>
    <t>HBGC-5281</t>
  </si>
  <si>
    <t>Mary kamwende Ruchuu</t>
  </si>
  <si>
    <t>HBGC-5285</t>
  </si>
  <si>
    <t>Peter ndungu Njoroge</t>
  </si>
  <si>
    <t>HBGC-5288</t>
  </si>
  <si>
    <t>Stephen maina Muiga</t>
  </si>
  <si>
    <t>HBGC-5292</t>
  </si>
  <si>
    <t>Stephen kiarie Gatika</t>
  </si>
  <si>
    <t>HBGC-5293</t>
  </si>
  <si>
    <t>Beth wacheke Kamau</t>
  </si>
  <si>
    <t>HBGC-5295</t>
  </si>
  <si>
    <t>Stephen kahindi Gakonyo</t>
  </si>
  <si>
    <t>HBGC-5298</t>
  </si>
  <si>
    <t>John githinji Miano</t>
  </si>
  <si>
    <t>HBGC-5299</t>
  </si>
  <si>
    <t>Salome Kimaita</t>
  </si>
  <si>
    <t>HBGC-5301</t>
  </si>
  <si>
    <t>Joseph githinji Maina</t>
  </si>
  <si>
    <t>HBGC-5307</t>
  </si>
  <si>
    <t>Benard kamau Gatwachi</t>
  </si>
  <si>
    <t>HBGC-5309</t>
  </si>
  <si>
    <t>Jane wambui Kung'u</t>
  </si>
  <si>
    <t>HBGC-5311</t>
  </si>
  <si>
    <t>Dickson Kinyua</t>
  </si>
  <si>
    <t>HBGC-5312</t>
  </si>
  <si>
    <t>Geoffrey njoroge Mwangi</t>
  </si>
  <si>
    <t>HBGC-5315</t>
  </si>
  <si>
    <t>Ann nyathira Mwangi</t>
  </si>
  <si>
    <t>HBGC-5317</t>
  </si>
  <si>
    <t>Joseph magutha Gachocho</t>
  </si>
  <si>
    <t>HBGC-5318</t>
  </si>
  <si>
    <t>Elias njagi Njeru</t>
  </si>
  <si>
    <t>HBGC-5324</t>
  </si>
  <si>
    <t>Cathreen mukami Kariauu</t>
  </si>
  <si>
    <t>HBGC-5325</t>
  </si>
  <si>
    <t>Grace kaimuri Kathuuji</t>
  </si>
  <si>
    <t>HBGC-5326</t>
  </si>
  <si>
    <t>David koimburi Njunge</t>
  </si>
  <si>
    <t>HBGC-5328</t>
  </si>
  <si>
    <t>Lucy njeri Macharia</t>
  </si>
  <si>
    <t>HBGC-5329</t>
  </si>
  <si>
    <t>David kimani Gatune</t>
  </si>
  <si>
    <t>HBGC-5331</t>
  </si>
  <si>
    <t>George waiganjo Nderitu</t>
  </si>
  <si>
    <t>HBGC-5334</t>
  </si>
  <si>
    <t>Hezekiah njagi Njeru</t>
  </si>
  <si>
    <t>HBGC-5335</t>
  </si>
  <si>
    <t>Miriam Nderi</t>
  </si>
  <si>
    <t>HBGC-5336</t>
  </si>
  <si>
    <t>Mary njeri Nyaga</t>
  </si>
  <si>
    <t>HBGC-5337</t>
  </si>
  <si>
    <t>Ephraim murimi Maina</t>
  </si>
  <si>
    <t>HBGC-5340</t>
  </si>
  <si>
    <t>Euticus Kihiuria</t>
  </si>
  <si>
    <t>HBGC-5341</t>
  </si>
  <si>
    <t>Jane wanjiru Njuraita</t>
  </si>
  <si>
    <t>HBGC-5342</t>
  </si>
  <si>
    <t>Alexis Murithi</t>
  </si>
  <si>
    <t>HBGC-5343</t>
  </si>
  <si>
    <t>Susan wairimu Kariuki</t>
  </si>
  <si>
    <t>HBGC-5346</t>
  </si>
  <si>
    <t>Boniface Njuguna</t>
  </si>
  <si>
    <t>HBGC-5349</t>
  </si>
  <si>
    <t>Lucy c. njoki Nthiga</t>
  </si>
  <si>
    <t>HBGC-5350</t>
  </si>
  <si>
    <t>Solomon peter Kamau</t>
  </si>
  <si>
    <t>HBGC-5354</t>
  </si>
  <si>
    <t>Diborah warue Nderi</t>
  </si>
  <si>
    <t>HBGC-5356</t>
  </si>
  <si>
    <t>Edward muchina Kihu</t>
  </si>
  <si>
    <t>HBGC-5358</t>
  </si>
  <si>
    <t>Maina Kabugi</t>
  </si>
  <si>
    <t>HBGC-5360</t>
  </si>
  <si>
    <t>Kenneth Gituma</t>
  </si>
  <si>
    <t>HBGC-5363</t>
  </si>
  <si>
    <t>HBGC-5367</t>
  </si>
  <si>
    <t>David muchiri Wainaina</t>
  </si>
  <si>
    <t>HBGC-5368</t>
  </si>
  <si>
    <t>Stanley njenga Ndegwa</t>
  </si>
  <si>
    <t>HBGC-5369</t>
  </si>
  <si>
    <t>James kariuki King'angi</t>
  </si>
  <si>
    <t>HBGC-5370</t>
  </si>
  <si>
    <t>Lucy wanyaga Machango</t>
  </si>
  <si>
    <t>HBGC-5376</t>
  </si>
  <si>
    <t>Faith wanja Chege</t>
  </si>
  <si>
    <t>HBGC-5380</t>
  </si>
  <si>
    <t>John mwaura Ngotho</t>
  </si>
  <si>
    <t>HBGC-5381</t>
  </si>
  <si>
    <t>Ann Kimani w.</t>
  </si>
  <si>
    <t>HBGC-5382</t>
  </si>
  <si>
    <t>Ruth wanjiru Ngungu</t>
  </si>
  <si>
    <t>HBGC-5383</t>
  </si>
  <si>
    <t>Kennedy mbau Kimani</t>
  </si>
  <si>
    <t>HBGC-5385</t>
  </si>
  <si>
    <t>Julius kalera Alaine</t>
  </si>
  <si>
    <t>HBGC-5387</t>
  </si>
  <si>
    <t>Janet kagendo Miriti</t>
  </si>
  <si>
    <t>HBGC-5388</t>
  </si>
  <si>
    <t>Samson l Kabiro</t>
  </si>
  <si>
    <t>HBGC-5390</t>
  </si>
  <si>
    <t>Patrick Mbae</t>
  </si>
  <si>
    <t>HBGC-5395</t>
  </si>
  <si>
    <t>Williamson k Kinyua</t>
  </si>
  <si>
    <t>HBGC-5396</t>
  </si>
  <si>
    <t>Esther njoki Ngugi</t>
  </si>
  <si>
    <t>HBGC-5397</t>
  </si>
  <si>
    <t>Grace njoki Wanguo</t>
  </si>
  <si>
    <t>HBGC-5401</t>
  </si>
  <si>
    <t>Paul kamau Kimani</t>
  </si>
  <si>
    <t>HBGC-5404</t>
  </si>
  <si>
    <t>Florence nduta Kihara</t>
  </si>
  <si>
    <t>HBGC-5405</t>
  </si>
  <si>
    <t>Anthony ndung'u Ngugi</t>
  </si>
  <si>
    <t>HBGC-5410</t>
  </si>
  <si>
    <t>Anastacia Nyoroka</t>
  </si>
  <si>
    <t>HBGC-5411</t>
  </si>
  <si>
    <t>Ann wanjiku Ngugi</t>
  </si>
  <si>
    <t>HBGC-5414</t>
  </si>
  <si>
    <t>Simon thiong'o Mwangi</t>
  </si>
  <si>
    <t>HBGC-5416</t>
  </si>
  <si>
    <t>Peter wainaina Thethere</t>
  </si>
  <si>
    <t>HBGC-5425</t>
  </si>
  <si>
    <t>Bernice nyakinyua Wagura</t>
  </si>
  <si>
    <t>HBGC-5433</t>
  </si>
  <si>
    <t>Irene mumbi Mwaniki</t>
  </si>
  <si>
    <t>HBGC-5439</t>
  </si>
  <si>
    <t>Wilson kinyugo Mwangi</t>
  </si>
  <si>
    <t>HBGC-5440</t>
  </si>
  <si>
    <t>Benard Kamau</t>
  </si>
  <si>
    <t>HBGC-5448</t>
  </si>
  <si>
    <t>David m. Njuguna</t>
  </si>
  <si>
    <t>HBGC-5450</t>
  </si>
  <si>
    <t>Charles njau Njuguna</t>
  </si>
  <si>
    <t>HBGC-5456</t>
  </si>
  <si>
    <t>Esther muthoni Kamau</t>
  </si>
  <si>
    <t>HBGC-5457</t>
  </si>
  <si>
    <t>Charity f wambui Nyagah</t>
  </si>
  <si>
    <t>HBGC-5463</t>
  </si>
  <si>
    <t>Eunice Magiri</t>
  </si>
  <si>
    <t>HBGC-5466</t>
  </si>
  <si>
    <t>Paskwale mwiti Kigea</t>
  </si>
  <si>
    <t>HBGC-5467</t>
  </si>
  <si>
    <t>Harun Kimani</t>
  </si>
  <si>
    <t>HBGC-5468</t>
  </si>
  <si>
    <t>Michael k Wamwaki</t>
  </si>
  <si>
    <t>HBGC-5470</t>
  </si>
  <si>
    <t>Joseph patrick wachira Kamanda</t>
  </si>
  <si>
    <t>HBGC-5474</t>
  </si>
  <si>
    <t>Jane kawira Mutembei</t>
  </si>
  <si>
    <t>HBGC-5476</t>
  </si>
  <si>
    <t>Hannah wangii Kiiri</t>
  </si>
  <si>
    <t>HBGC-5477</t>
  </si>
  <si>
    <t>Joseph Njuguna k.</t>
  </si>
  <si>
    <t>HBGC-5478</t>
  </si>
  <si>
    <t>John kungu Ngojo</t>
  </si>
  <si>
    <t>HBGC-5486</t>
  </si>
  <si>
    <t>John mwangi Kariuki</t>
  </si>
  <si>
    <t>HBGC-5487</t>
  </si>
  <si>
    <t>Festus mugendi Reche</t>
  </si>
  <si>
    <t>HBGC-5488</t>
  </si>
  <si>
    <t>Mary Karani</t>
  </si>
  <si>
    <t>HBGC-5490</t>
  </si>
  <si>
    <t>Judith wanjiru Kinyua</t>
  </si>
  <si>
    <t>HBGC-5491</t>
  </si>
  <si>
    <t>Emily Muthoni</t>
  </si>
  <si>
    <t>HBGC-5497</t>
  </si>
  <si>
    <t>Purity gicuku Ireri</t>
  </si>
  <si>
    <t>HBGC-5499</t>
  </si>
  <si>
    <t>Susan njeri Macharia</t>
  </si>
  <si>
    <t>HBGC-5500</t>
  </si>
  <si>
    <t>Pricilla wanjiku Kimotho</t>
  </si>
  <si>
    <t>HBGC-5501</t>
  </si>
  <si>
    <t>Munene kenneth Kiige</t>
  </si>
  <si>
    <t>HBGC-5502</t>
  </si>
  <si>
    <t>Charity muthoni Muchiri</t>
  </si>
  <si>
    <t>HBGC-5503</t>
  </si>
  <si>
    <t>Gainson muchangi Kinyua [22687255]</t>
  </si>
  <si>
    <t>HBGC-5504</t>
  </si>
  <si>
    <t>Josphat Mbiu</t>
  </si>
  <si>
    <t>HBGC-5512</t>
  </si>
  <si>
    <t>Julius muniu Kinuthia</t>
  </si>
  <si>
    <t>HBGC-5513</t>
  </si>
  <si>
    <t>Enid gatakaa Kaburia</t>
  </si>
  <si>
    <t>HBGC-5514</t>
  </si>
  <si>
    <t>Eric Kirimi</t>
  </si>
  <si>
    <t>HBGC-5515</t>
  </si>
  <si>
    <t>Robert mbaya Kungania</t>
  </si>
  <si>
    <t>HBGC-5519</t>
  </si>
  <si>
    <t>Murithi gakii Catherine</t>
  </si>
  <si>
    <t>HBGC-5522</t>
  </si>
  <si>
    <t>Caroline karimi M'thambu</t>
  </si>
  <si>
    <t>HBGC-5523</t>
  </si>
  <si>
    <t>Janet wanjiku Njoora</t>
  </si>
  <si>
    <t>HBGC-5527</t>
  </si>
  <si>
    <t>Charles kanja Ndungu</t>
  </si>
  <si>
    <t>HBGC-5528</t>
  </si>
  <si>
    <t>Jane njohi Wakaria</t>
  </si>
  <si>
    <t>HBGC-5529</t>
  </si>
  <si>
    <t>Catherine Gakenye k.</t>
  </si>
  <si>
    <t>HBGC-5530</t>
  </si>
  <si>
    <t>George gathungu Ruhiu</t>
  </si>
  <si>
    <t>HBGC-5532</t>
  </si>
  <si>
    <t>Charles kabugi Hosea</t>
  </si>
  <si>
    <t>HBGC-5533</t>
  </si>
  <si>
    <t>Benson Kigai</t>
  </si>
  <si>
    <t>HBGC-5538</t>
  </si>
  <si>
    <t>Bernard Muriuki</t>
  </si>
  <si>
    <t>HBGC-5540</t>
  </si>
  <si>
    <t>Hellen magana Naitore</t>
  </si>
  <si>
    <t>HBGC-5544</t>
  </si>
  <si>
    <t>Margaret miiri Njeru</t>
  </si>
  <si>
    <t>HBGC-5552</t>
  </si>
  <si>
    <t>Veronicah kathure Mukaria</t>
  </si>
  <si>
    <t>HBGC-5554</t>
  </si>
  <si>
    <t>Joel gitonga Marete</t>
  </si>
  <si>
    <t>HBGC-5555</t>
  </si>
  <si>
    <t>Timothy kagondu Muriuki</t>
  </si>
  <si>
    <t>HBGC-5561</t>
  </si>
  <si>
    <t>John kimani Magicu</t>
  </si>
  <si>
    <t>HBGC-5563</t>
  </si>
  <si>
    <t>Mark njiru Allan</t>
  </si>
  <si>
    <t>HBGC-5568</t>
  </si>
  <si>
    <t>Kinyua Njoroge</t>
  </si>
  <si>
    <t>HBGC-5569</t>
  </si>
  <si>
    <t>Dorcas Muthoni</t>
  </si>
  <si>
    <t>HBGC-5572</t>
  </si>
  <si>
    <t>Peter maina Wilson</t>
  </si>
  <si>
    <t>HBGC-5578</t>
  </si>
  <si>
    <t>Naomi nduta Munyambu</t>
  </si>
  <si>
    <t>HBGC-5579</t>
  </si>
  <si>
    <t>David muiruri Mwangi</t>
  </si>
  <si>
    <t>HBGC-5580</t>
  </si>
  <si>
    <t>Catherine muthoni Phillip</t>
  </si>
  <si>
    <t>HBGC-5583</t>
  </si>
  <si>
    <t>Simon Maruga</t>
  </si>
  <si>
    <t>HBGC-5586</t>
  </si>
  <si>
    <t>Kihu Karumba</t>
  </si>
  <si>
    <t>HBGC-5587</t>
  </si>
  <si>
    <t>Jackline Makena</t>
  </si>
  <si>
    <t>HBGC-5590</t>
  </si>
  <si>
    <t>Reuben kiambuthi Njai</t>
  </si>
  <si>
    <t>HBGC-5592</t>
  </si>
  <si>
    <t>Janet wairimu Wang'ombe</t>
  </si>
  <si>
    <t>HBGC-5593</t>
  </si>
  <si>
    <t>Gerald mwai Rimbi</t>
  </si>
  <si>
    <t>HBGC-5599</t>
  </si>
  <si>
    <t>Denis rioba Abuga</t>
  </si>
  <si>
    <t>HBGC-5602</t>
  </si>
  <si>
    <t>Monicah wanjiru Kariba</t>
  </si>
  <si>
    <t>HBGC-5603</t>
  </si>
  <si>
    <t>Grace wairimu Gachie</t>
  </si>
  <si>
    <t>HBGC-5605</t>
  </si>
  <si>
    <t>Joseph gichia Chege</t>
  </si>
  <si>
    <t>HBGC-5606</t>
  </si>
  <si>
    <t>Simon mungai Muniu</t>
  </si>
  <si>
    <t>HBGC-5607</t>
  </si>
  <si>
    <t>Robinson wanjau Githae</t>
  </si>
  <si>
    <t>HBGC-5608</t>
  </si>
  <si>
    <t>Micah njagi Mbiti</t>
  </si>
  <si>
    <t>HBGC-5611</t>
  </si>
  <si>
    <t>Wilson kijogi Mwarania</t>
  </si>
  <si>
    <t>HBGC-5614</t>
  </si>
  <si>
    <t>David mwanga Maina</t>
  </si>
  <si>
    <t>HBGC-5617</t>
  </si>
  <si>
    <t>Robert karung'o Kahora</t>
  </si>
  <si>
    <t>HBGC-5618</t>
  </si>
  <si>
    <t>Adama njoroge Njuguna</t>
  </si>
  <si>
    <t>HBGC-5619</t>
  </si>
  <si>
    <t>HBGC-5621</t>
  </si>
  <si>
    <t>Isaac mwenda M'inoti</t>
  </si>
  <si>
    <t>HBGC-5622</t>
  </si>
  <si>
    <t>Margaret magiri Kamau</t>
  </si>
  <si>
    <t>HBGC-5623</t>
  </si>
  <si>
    <t>Silas bundi Mitiri</t>
  </si>
  <si>
    <t>HBGC-5632</t>
  </si>
  <si>
    <t>Michael mugo Karurae</t>
  </si>
  <si>
    <t>HBGC-5635</t>
  </si>
  <si>
    <t>Alice wanjiku Kinuthia</t>
  </si>
  <si>
    <t>HBGC-5638</t>
  </si>
  <si>
    <t>Joseph njau Karanja</t>
  </si>
  <si>
    <t>HBGC-5641</t>
  </si>
  <si>
    <t>Thomas muhia Mwangi</t>
  </si>
  <si>
    <t>HBGC-5649</t>
  </si>
  <si>
    <t>Dominic kanyi Gicheru</t>
  </si>
  <si>
    <t>HBGC-5657</t>
  </si>
  <si>
    <t>Benson Nduati k.</t>
  </si>
  <si>
    <t>HBGC-5659</t>
  </si>
  <si>
    <t>John njeru Timothy</t>
  </si>
  <si>
    <t>HBGC-5662</t>
  </si>
  <si>
    <t>James muchiri Njagi</t>
  </si>
  <si>
    <t>HBGC-5667</t>
  </si>
  <si>
    <t>Lucy wanjiku Ngugi</t>
  </si>
  <si>
    <t>HBGC-5668</t>
  </si>
  <si>
    <t>Elizabeth wanjiku Gathuma</t>
  </si>
  <si>
    <t>HBGC-5669</t>
  </si>
  <si>
    <t>Beatrice Kagendo</t>
  </si>
  <si>
    <t>HBGC-5674</t>
  </si>
  <si>
    <t>Beatrice Mwendwa</t>
  </si>
  <si>
    <t>HBGC-5676</t>
  </si>
  <si>
    <t>Daniel Mwongera</t>
  </si>
  <si>
    <t>HBGC-5677</t>
  </si>
  <si>
    <t>Ruth Wambui</t>
  </si>
  <si>
    <t>HBGC-5681</t>
  </si>
  <si>
    <t>Mercy Gatwiri</t>
  </si>
  <si>
    <t>HBGC-5683</t>
  </si>
  <si>
    <t>Boniface ngigi Gathuri</t>
  </si>
  <si>
    <t>HBGC-5684</t>
  </si>
  <si>
    <t>Samson Wanjihia</t>
  </si>
  <si>
    <t>HBGC-5685</t>
  </si>
  <si>
    <t>Pius Mwarania</t>
  </si>
  <si>
    <t>HBGC-5686</t>
  </si>
  <si>
    <t>Dickson mutwiri Kirimii</t>
  </si>
  <si>
    <t>HBGC-5687</t>
  </si>
  <si>
    <t>Stephen chorio Gichaga</t>
  </si>
  <si>
    <t>HBGC-5689</t>
  </si>
  <si>
    <t>George kariuki Ngure</t>
  </si>
  <si>
    <t>HBGC-5692</t>
  </si>
  <si>
    <t>David muchiri David muchiri Kimani [13410412]</t>
  </si>
  <si>
    <t>HBGC-5695</t>
  </si>
  <si>
    <t>Mugambi lawi Muriira</t>
  </si>
  <si>
    <t>HBGC-5698</t>
  </si>
  <si>
    <t>Stephen hezekiel Njiru</t>
  </si>
  <si>
    <t>HBGC-5703</t>
  </si>
  <si>
    <t>Zachary gitonga Ireri</t>
  </si>
  <si>
    <t>HBGC-5704</t>
  </si>
  <si>
    <t>Isaack Mbaabu</t>
  </si>
  <si>
    <t>HBGC-5705</t>
  </si>
  <si>
    <t>Daniel mutea Inoti</t>
  </si>
  <si>
    <t>HBGC-5708</t>
  </si>
  <si>
    <t>Nelson kirema Meru</t>
  </si>
  <si>
    <t>HBGC-5709</t>
  </si>
  <si>
    <t>James gichathi Wachira</t>
  </si>
  <si>
    <t>HBGC-5713</t>
  </si>
  <si>
    <t>Ephantus ndungu Mucachia</t>
  </si>
  <si>
    <t>HBGC-5717</t>
  </si>
  <si>
    <t>Elijah Muchiri</t>
  </si>
  <si>
    <t>HBGC-5718</t>
  </si>
  <si>
    <t>Mary waithera Ng'ang'a</t>
  </si>
  <si>
    <t>HBGC-5719</t>
  </si>
  <si>
    <t>Peter kinyanjui Ng'ang'a</t>
  </si>
  <si>
    <t>HBGC-5720</t>
  </si>
  <si>
    <t>Moses nganga Mwangi</t>
  </si>
  <si>
    <t>HBGC-5721</t>
  </si>
  <si>
    <t>Elidius nguu Muriuki</t>
  </si>
  <si>
    <t>HBGC-5722</t>
  </si>
  <si>
    <t>Robert kariuki Ngari</t>
  </si>
  <si>
    <t>HBGC-5725</t>
  </si>
  <si>
    <t>Josphat kamau Macharia</t>
  </si>
  <si>
    <t>HBGC-5727</t>
  </si>
  <si>
    <t>James gichuru Muthoni</t>
  </si>
  <si>
    <t>HBGC-5736</t>
  </si>
  <si>
    <t>John waweru Gitonga</t>
  </si>
  <si>
    <t>HBGC-5742</t>
  </si>
  <si>
    <t>Faith makena Riungu</t>
  </si>
  <si>
    <t>HBGC-5743</t>
  </si>
  <si>
    <t>Jack Muthamia</t>
  </si>
  <si>
    <t>HBGC-5744</t>
  </si>
  <si>
    <t>Albult m. Kamau</t>
  </si>
  <si>
    <t>HBGC-5746</t>
  </si>
  <si>
    <t>Christopher muitherero Njenga</t>
  </si>
  <si>
    <t>HBGC-5749</t>
  </si>
  <si>
    <t>Dorothy kawira Kaburu</t>
  </si>
  <si>
    <t>HBGC-5750</t>
  </si>
  <si>
    <t>Stanley j. mugendi Ngendu</t>
  </si>
  <si>
    <t>HBGC-5754</t>
  </si>
  <si>
    <t>Tabitha wawira Kinyua</t>
  </si>
  <si>
    <t>HBGC-5758</t>
  </si>
  <si>
    <t>HBGC-5759</t>
  </si>
  <si>
    <t>Purity wanjiku Gichuki</t>
  </si>
  <si>
    <t>HBGC-5760</t>
  </si>
  <si>
    <t>Clement Ruga</t>
  </si>
  <si>
    <t>HBGC-5762</t>
  </si>
  <si>
    <t>Catherine muthoni Maingi</t>
  </si>
  <si>
    <t>HBGC-5787</t>
  </si>
  <si>
    <t>Amos mwangi Ngoboro</t>
  </si>
  <si>
    <t>HBGC-5791</t>
  </si>
  <si>
    <t>David kariuki Gathuraa</t>
  </si>
  <si>
    <t>HBGC-5792</t>
  </si>
  <si>
    <t>Mary nyakairu Kariuki</t>
  </si>
  <si>
    <t>HBGC-5799</t>
  </si>
  <si>
    <t>Ann njoki Mwaura</t>
  </si>
  <si>
    <t>HBGC-5800</t>
  </si>
  <si>
    <t>Jane muthoni Ngige</t>
  </si>
  <si>
    <t>HBGC-5801</t>
  </si>
  <si>
    <t>William njoroge Mungai</t>
  </si>
  <si>
    <t>HBGC-5803</t>
  </si>
  <si>
    <t>Euniah m. Kenyanya</t>
  </si>
  <si>
    <t>HBGC-5809</t>
  </si>
  <si>
    <t>Caroline Kaigongi</t>
  </si>
  <si>
    <t>HBGC-5818</t>
  </si>
  <si>
    <t>Rose wanjiku Kuria</t>
  </si>
  <si>
    <t>HBGC-5821</t>
  </si>
  <si>
    <t>Boniface wanjau Gaita</t>
  </si>
  <si>
    <t>HBGC-5822</t>
  </si>
  <si>
    <t>Sarah nungari Muigai</t>
  </si>
  <si>
    <t>HBGC-5828</t>
  </si>
  <si>
    <t>Leah wanjiru Kinuthia</t>
  </si>
  <si>
    <t>HBGC-5829</t>
  </si>
  <si>
    <t>John kuria Karanja</t>
  </si>
  <si>
    <t>HBGC-5835</t>
  </si>
  <si>
    <t>William mutea M'muindi</t>
  </si>
  <si>
    <t>HBGC-5836</t>
  </si>
  <si>
    <t>Catherine kanja Kiungu</t>
  </si>
  <si>
    <t>HBGC-5837</t>
  </si>
  <si>
    <t>Mathenge</t>
  </si>
  <si>
    <t>HBGC-5843</t>
  </si>
  <si>
    <t>Ann nduta Mwaura</t>
  </si>
  <si>
    <t>HBGC-5848</t>
  </si>
  <si>
    <t>Johnson Mwangi</t>
  </si>
  <si>
    <t>HBGC-5849</t>
  </si>
  <si>
    <t>Agnes muthoni Muriuki</t>
  </si>
  <si>
    <t>HBGC-5855</t>
  </si>
  <si>
    <t>Peter mwaagania Peter mwaagania Mwangi [11725221]</t>
  </si>
  <si>
    <t>HBGC-5857</t>
  </si>
  <si>
    <t>Julius Macharia w.</t>
  </si>
  <si>
    <t>HBGC-5861</t>
  </si>
  <si>
    <t>Obadiah mwaniki Thirimbu</t>
  </si>
  <si>
    <t>HBGC-5863</t>
  </si>
  <si>
    <t>Nicholas njuno Kiambugu</t>
  </si>
  <si>
    <t>HBGC-5867</t>
  </si>
  <si>
    <t>Margrate n. Gichubi</t>
  </si>
  <si>
    <t>HBGC-5872</t>
  </si>
  <si>
    <t>John ntorubu M'mithiaru</t>
  </si>
  <si>
    <t>HBGC-5881</t>
  </si>
  <si>
    <t>Edward gikunda Miriti</t>
  </si>
  <si>
    <t>HBGC-5882</t>
  </si>
  <si>
    <t>Janet wangari Janet wangari Murimi</t>
  </si>
  <si>
    <t>HBGC-5887</t>
  </si>
  <si>
    <t>Damaris wairimu Mwaura</t>
  </si>
  <si>
    <t>HBGC-5889</t>
  </si>
  <si>
    <t>Daisy Wambura</t>
  </si>
  <si>
    <t>HBGC-5908</t>
  </si>
  <si>
    <t>Keziah wahu Kimemia</t>
  </si>
  <si>
    <t>HBGC-5919</t>
  </si>
  <si>
    <t>Japhet Mwebia</t>
  </si>
  <si>
    <t>HBGC-5923</t>
  </si>
  <si>
    <t>Stanley irungu Kinyua</t>
  </si>
  <si>
    <t>HBGC-5924</t>
  </si>
  <si>
    <t>Grace wambui Nganga</t>
  </si>
  <si>
    <t>HBGC-5946</t>
  </si>
  <si>
    <t>Martha wanjiru Waweru</t>
  </si>
  <si>
    <t>HBGC-5947</t>
  </si>
  <si>
    <t>Grace wairimu Hinga</t>
  </si>
  <si>
    <t>HBGC-5951</t>
  </si>
  <si>
    <t>Juliet karimi mugo Mugo</t>
  </si>
  <si>
    <t>HBGC-5958</t>
  </si>
  <si>
    <t>Charles njenga Charles njenga Karanja [9861589]</t>
  </si>
  <si>
    <t>HBGC-5960</t>
  </si>
  <si>
    <t>Andrew kamau Kinuthia</t>
  </si>
  <si>
    <t>HBGC-5962</t>
  </si>
  <si>
    <t>Violet kageni Kiura</t>
  </si>
  <si>
    <t>HBGC-5966</t>
  </si>
  <si>
    <t>Ann wangui Muchoki</t>
  </si>
  <si>
    <t>HBGC-5972</t>
  </si>
  <si>
    <t>Geoffrey kimani Mwangi</t>
  </si>
  <si>
    <t>HBGC-5975</t>
  </si>
  <si>
    <t>Monicah Kathure</t>
  </si>
  <si>
    <t>HBGC-5979</t>
  </si>
  <si>
    <t>Beatrice wanjiru Muiga</t>
  </si>
  <si>
    <t>HBGC-5980</t>
  </si>
  <si>
    <t>Salome nyambura Mwangi</t>
  </si>
  <si>
    <t>HBGC-5999</t>
  </si>
  <si>
    <t>Michael gacero Gichungu</t>
  </si>
  <si>
    <t>HBGC-6001</t>
  </si>
  <si>
    <t>Lucy wachera Karanja</t>
  </si>
  <si>
    <t>HBGC-6004</t>
  </si>
  <si>
    <t>Lydiah waceke Gitau</t>
  </si>
  <si>
    <t>HBGC-6006</t>
  </si>
  <si>
    <t>Esther gatoho Kimani</t>
  </si>
  <si>
    <t>HBGC-6012</t>
  </si>
  <si>
    <t>George Mathu g.</t>
  </si>
  <si>
    <t>HBGC-6020</t>
  </si>
  <si>
    <t>Kenneth mwenda Gitobu</t>
  </si>
  <si>
    <t>HBGC-6031</t>
  </si>
  <si>
    <t>Hampton justus Muriithi</t>
  </si>
  <si>
    <t>HBGC-6036</t>
  </si>
  <si>
    <t>Gladys waiyego Mwangi</t>
  </si>
  <si>
    <t>HBGC-6042</t>
  </si>
  <si>
    <t>Mary wairimu Mary wairimu Muniu [26132359]</t>
  </si>
  <si>
    <t>HBGC-6047</t>
  </si>
  <si>
    <t>Damaris kendi Nkoroi</t>
  </si>
  <si>
    <t>HBGC-6075</t>
  </si>
  <si>
    <t>Patrick gitonga Njue</t>
  </si>
  <si>
    <t>HBGC-6076</t>
  </si>
  <si>
    <t>Joseph mwenda M'ringera</t>
  </si>
  <si>
    <t>HBGC-6077</t>
  </si>
  <si>
    <t>Newton muriuki Kinyua</t>
  </si>
  <si>
    <t>HBGC-6078</t>
  </si>
  <si>
    <t>Peter mbugua Gitau</t>
  </si>
  <si>
    <t>HBGC-6089</t>
  </si>
  <si>
    <t>James gititu Kamau</t>
  </si>
  <si>
    <t>HBGC-6098</t>
  </si>
  <si>
    <t>Laban mwangi Muranja</t>
  </si>
  <si>
    <t>HBGC-6123</t>
  </si>
  <si>
    <t>Joseph m. Kimote</t>
  </si>
  <si>
    <t>HBGC-6132</t>
  </si>
  <si>
    <t>Christopher maina Mwangi</t>
  </si>
  <si>
    <t>HBGC-6140</t>
  </si>
  <si>
    <t>Teresa Kiritu</t>
  </si>
  <si>
    <t>HBGC-6145</t>
  </si>
  <si>
    <t>Caroline Nchabira</t>
  </si>
  <si>
    <t>HBGC-6146</t>
  </si>
  <si>
    <t>Stella gacheri Kimathi</t>
  </si>
  <si>
    <t>HBGC-6147</t>
  </si>
  <si>
    <t>Joseph Mwangi</t>
  </si>
  <si>
    <t>HBGC-6154</t>
  </si>
  <si>
    <t>Njau</t>
  </si>
  <si>
    <t>HBGC-6173</t>
  </si>
  <si>
    <t>Peter ngugi Kiumu</t>
  </si>
  <si>
    <t>HBGC-6175</t>
  </si>
  <si>
    <t>Samson mwaura Nganga</t>
  </si>
  <si>
    <t>HBGC-6183</t>
  </si>
  <si>
    <t>HBGC-6186</t>
  </si>
  <si>
    <t>Mary Kirimi</t>
  </si>
  <si>
    <t>HBGC-6187</t>
  </si>
  <si>
    <t>Patrick Maina</t>
  </si>
  <si>
    <t>HBGC-6192</t>
  </si>
  <si>
    <t>Nicholas rutere Mugoh</t>
  </si>
  <si>
    <t>HBGC-6205</t>
  </si>
  <si>
    <t>Moses Rugendo</t>
  </si>
  <si>
    <t>HBGC-6211</t>
  </si>
  <si>
    <t>Robert mawira Mbae</t>
  </si>
  <si>
    <t>HBGC-6212</t>
  </si>
  <si>
    <t>Joshua Guantai</t>
  </si>
  <si>
    <t>HBGC-6230</t>
  </si>
  <si>
    <t>David kimathi Ruchiu</t>
  </si>
  <si>
    <t>HBGC-6234</t>
  </si>
  <si>
    <t>Irene ngubia Mungai</t>
  </si>
  <si>
    <t>HBGC-6241</t>
  </si>
  <si>
    <t>Stephen karanja Kamau</t>
  </si>
  <si>
    <t>HBGC-6242</t>
  </si>
  <si>
    <t>Joseph ruigu Gikonyo</t>
  </si>
  <si>
    <t>HBGC-6250</t>
  </si>
  <si>
    <t>Kariuki</t>
  </si>
  <si>
    <t>HBGC-6257</t>
  </si>
  <si>
    <t>Emily Wanja</t>
  </si>
  <si>
    <t>HBGC-6266</t>
  </si>
  <si>
    <t>Simon Karinga m</t>
  </si>
  <si>
    <t>HBGC-6275</t>
  </si>
  <si>
    <t>Silas mwenda Njoka</t>
  </si>
  <si>
    <t>HBGC-6288</t>
  </si>
  <si>
    <t>Muturi</t>
  </si>
  <si>
    <t>HBGC-6291</t>
  </si>
  <si>
    <t>Michael muchiri Njuguna</t>
  </si>
  <si>
    <t>HBGC-6294</t>
  </si>
  <si>
    <t>Peter mwangi Murimi</t>
  </si>
  <si>
    <t>HBGC-6311</t>
  </si>
  <si>
    <t>Francis ngugi Karanja</t>
  </si>
  <si>
    <t>HBGC-6316</t>
  </si>
  <si>
    <t>Ezekiel mangi Mengo</t>
  </si>
  <si>
    <t>HBGC-6322</t>
  </si>
  <si>
    <t>Pauline Mbuthu</t>
  </si>
  <si>
    <t>HBGC-6324</t>
  </si>
  <si>
    <t>Fridah nkatha Gitonga</t>
  </si>
  <si>
    <t>HBGC-6333</t>
  </si>
  <si>
    <t>Stephen mugambi M'kirima</t>
  </si>
  <si>
    <t>HBGC-6335</t>
  </si>
  <si>
    <t>George Muchiri</t>
  </si>
  <si>
    <t>HBGC-6342</t>
  </si>
  <si>
    <t>Edith wamuyu Muchina</t>
  </si>
  <si>
    <t>HBGC-6344</t>
  </si>
  <si>
    <t>Judy wacuka Mburu</t>
  </si>
  <si>
    <t>HBGC-6345</t>
  </si>
  <si>
    <t>Faith doris Mukiri</t>
  </si>
  <si>
    <t>HBGC-6383</t>
  </si>
  <si>
    <t>Grace Wanjiru Nduati</t>
  </si>
  <si>
    <t>HBGC-6391</t>
  </si>
  <si>
    <t>Nancy Nancy Njeri [22055744]</t>
  </si>
  <si>
    <t>HBGC-6438</t>
  </si>
  <si>
    <t>Peter mungai Njuguna</t>
  </si>
  <si>
    <t>HBGC-6441</t>
  </si>
  <si>
    <t>Nicholas david Kikuvi</t>
  </si>
  <si>
    <t>HBGC-6472</t>
  </si>
  <si>
    <t>Francis munguti Wambua</t>
  </si>
  <si>
    <t>HBGC-6473</t>
  </si>
  <si>
    <t>Shadrack peter Kiilu</t>
  </si>
  <si>
    <t>HBGC-6474</t>
  </si>
  <si>
    <t>Patrick kasyoka Yulu</t>
  </si>
  <si>
    <t>HBGC-6478</t>
  </si>
  <si>
    <t>Alphonce john Kithuka</t>
  </si>
  <si>
    <t>HBGC-6480</t>
  </si>
  <si>
    <t>Peter nyoike Wainaina</t>
  </si>
  <si>
    <t>HBGC-6499</t>
  </si>
  <si>
    <t>Sofia Karambu</t>
  </si>
  <si>
    <t>HBGC-6636</t>
  </si>
  <si>
    <t>HBGC-6700</t>
  </si>
  <si>
    <t>Tonnes/year</t>
  </si>
  <si>
    <t>Serial Number</t>
  </si>
  <si>
    <t>HBG Hub</t>
  </si>
  <si>
    <t>Mobile</t>
  </si>
  <si>
    <t>Phone</t>
  </si>
  <si>
    <t>Sales Person: Full Name</t>
  </si>
  <si>
    <t>GPS Location (Latitude)</t>
  </si>
  <si>
    <t>GPS Location (Longitude)</t>
  </si>
  <si>
    <t>Installation Status</t>
  </si>
  <si>
    <t>10220030</t>
  </si>
  <si>
    <t>THAKWA</t>
  </si>
  <si>
    <t>+254743406134</t>
  </si>
  <si>
    <t>+254759057501</t>
  </si>
  <si>
    <t>Monica Wanjiku</t>
  </si>
  <si>
    <t>Installed</t>
  </si>
  <si>
    <t>10220045</t>
  </si>
  <si>
    <t>KAMUCHEGE, KIGIO</t>
  </si>
  <si>
    <t>+254726025879</t>
  </si>
  <si>
    <t>10220029</t>
  </si>
  <si>
    <t>Gatundu South</t>
  </si>
  <si>
    <t>KIGONGO, KINGUTHI</t>
  </si>
  <si>
    <t>+254726873222</t>
  </si>
  <si>
    <t>Nathan Mwangi</t>
  </si>
  <si>
    <t>10220043</t>
  </si>
  <si>
    <t>KAMBAA</t>
  </si>
  <si>
    <t>+254722490832</t>
  </si>
  <si>
    <t>+254723680240</t>
  </si>
  <si>
    <t>10220005</t>
  </si>
  <si>
    <t>KAMUCHEGE</t>
  </si>
  <si>
    <t>+254729356853</t>
  </si>
  <si>
    <t>+254720511004</t>
  </si>
  <si>
    <t>10220008</t>
  </si>
  <si>
    <t>MIGUTU</t>
  </si>
  <si>
    <t>+254724226241</t>
  </si>
  <si>
    <t>+254789386371</t>
  </si>
  <si>
    <t>10220044</t>
  </si>
  <si>
    <t>NYAMUTHANGA</t>
  </si>
  <si>
    <t>+254729719097</t>
  </si>
  <si>
    <t>+254710641550</t>
  </si>
  <si>
    <t>10220014</t>
  </si>
  <si>
    <t>NDUMBERI, NJUNU</t>
  </si>
  <si>
    <t>+254722861387</t>
  </si>
  <si>
    <t>10220032</t>
  </si>
  <si>
    <t>+254726107079</t>
  </si>
  <si>
    <t>10220007</t>
  </si>
  <si>
    <t>GATHUGU</t>
  </si>
  <si>
    <t>+254725531022</t>
  </si>
  <si>
    <t>10220009</t>
  </si>
  <si>
    <t>+254710844159</t>
  </si>
  <si>
    <t>10220042</t>
  </si>
  <si>
    <t>+25472784504</t>
  </si>
  <si>
    <t>10220038</t>
  </si>
  <si>
    <t>MIGUTE</t>
  </si>
  <si>
    <t>+254724053201</t>
  </si>
  <si>
    <t>10220036</t>
  </si>
  <si>
    <t>RUNG'URI</t>
  </si>
  <si>
    <t>+254724737381</t>
  </si>
  <si>
    <t>+254715678917</t>
  </si>
  <si>
    <t>10220010</t>
  </si>
  <si>
    <t>RUIRU DAM</t>
  </si>
  <si>
    <t>+254724547223</t>
  </si>
  <si>
    <t>10220004</t>
  </si>
  <si>
    <t>+254723748055</t>
  </si>
  <si>
    <t>ROSEMARY ROSEMARY WAMBUI MBURU [24852925]</t>
  </si>
  <si>
    <t>10220035</t>
  </si>
  <si>
    <t>+254711508937</t>
  </si>
  <si>
    <t>10220047</t>
  </si>
  <si>
    <t>Gathugu</t>
  </si>
  <si>
    <t>+254710531180</t>
  </si>
  <si>
    <t>10220033</t>
  </si>
  <si>
    <t>Limuru</t>
  </si>
  <si>
    <t>NDERU</t>
  </si>
  <si>
    <t>+254722290264</t>
  </si>
  <si>
    <t>+254726352264</t>
  </si>
  <si>
    <t>10220031</t>
  </si>
  <si>
    <t>GATUNDU SOUTH</t>
  </si>
  <si>
    <t>+254729960958</t>
  </si>
  <si>
    <t>10220020</t>
  </si>
  <si>
    <t>+254722581658</t>
  </si>
  <si>
    <t>+254722925494</t>
  </si>
  <si>
    <t>10220011</t>
  </si>
  <si>
    <t>WAJENGA</t>
  </si>
  <si>
    <t>+254724090210</t>
  </si>
  <si>
    <t>+254726623720</t>
  </si>
  <si>
    <t>10220037</t>
  </si>
  <si>
    <t>GITWE</t>
  </si>
  <si>
    <t>+254722687754</t>
  </si>
  <si>
    <t>+254715098020</t>
  </si>
  <si>
    <t>10220018</t>
  </si>
  <si>
    <t>+254720901651</t>
  </si>
  <si>
    <t>10220019</t>
  </si>
  <si>
    <t>Ting'ang'a</t>
  </si>
  <si>
    <t>TING'ANG'A</t>
  </si>
  <si>
    <t>+254721310870</t>
  </si>
  <si>
    <t>10220001</t>
  </si>
  <si>
    <t>NGOCHI</t>
  </si>
  <si>
    <t>+254720237627</t>
  </si>
  <si>
    <t>10220023</t>
  </si>
  <si>
    <t>KIAIRIA</t>
  </si>
  <si>
    <t>+254720897654</t>
  </si>
  <si>
    <t>+254752128263</t>
  </si>
  <si>
    <t>10220006</t>
  </si>
  <si>
    <t>+254702020780</t>
  </si>
  <si>
    <t>10220002</t>
  </si>
  <si>
    <t>Wanjenga</t>
  </si>
  <si>
    <t>+254711902253</t>
  </si>
  <si>
    <t>+254720276113</t>
  </si>
  <si>
    <t>10220034</t>
  </si>
  <si>
    <t>KIAMORIA</t>
  </si>
  <si>
    <t>+254729166832</t>
  </si>
  <si>
    <t>+254700797573</t>
  </si>
  <si>
    <t>10220022</t>
  </si>
  <si>
    <t>GAITUMO</t>
  </si>
  <si>
    <t>+254700910159</t>
  </si>
  <si>
    <t>+254715745020</t>
  </si>
  <si>
    <t>10220068</t>
  </si>
  <si>
    <t>Kariru</t>
  </si>
  <si>
    <t>+254797520879</t>
  </si>
  <si>
    <t>+254713734173</t>
  </si>
  <si>
    <t>10220067</t>
  </si>
  <si>
    <t>Gitari</t>
  </si>
  <si>
    <t>+254724350424</t>
  </si>
  <si>
    <t>+254794414325</t>
  </si>
  <si>
    <t>10220082</t>
  </si>
  <si>
    <t>GITHIORO</t>
  </si>
  <si>
    <t>+254712964671</t>
  </si>
  <si>
    <t>+254705180365</t>
  </si>
  <si>
    <t>10220089</t>
  </si>
  <si>
    <t>Gatundu North</t>
  </si>
  <si>
    <t>MWAMUTO</t>
  </si>
  <si>
    <t>+254722622540</t>
  </si>
  <si>
    <t>10220085</t>
  </si>
  <si>
    <t>KARIRU</t>
  </si>
  <si>
    <t>+254710422711</t>
  </si>
  <si>
    <t>10220072</t>
  </si>
  <si>
    <t>GITARE</t>
  </si>
  <si>
    <t>+254718568600</t>
  </si>
  <si>
    <t>+254714343553</t>
  </si>
  <si>
    <t>10220080</t>
  </si>
  <si>
    <t>+254728914107</t>
  </si>
  <si>
    <t>+254718527422</t>
  </si>
  <si>
    <t>10220088</t>
  </si>
  <si>
    <t>Gitwe</t>
  </si>
  <si>
    <t>+254726522741</t>
  </si>
  <si>
    <t>+254726002107</t>
  </si>
  <si>
    <t>10220095</t>
  </si>
  <si>
    <t>+254721852569</t>
  </si>
  <si>
    <t>+254721444992</t>
  </si>
  <si>
    <t>10220087</t>
  </si>
  <si>
    <t>NYAMUTHANGA, KARIGI</t>
  </si>
  <si>
    <t>+254722653641</t>
  </si>
  <si>
    <t>+254791333381</t>
  </si>
  <si>
    <t>10220094</t>
  </si>
  <si>
    <t>KIGIO</t>
  </si>
  <si>
    <t>+254729386873</t>
  </si>
  <si>
    <t>10220081</t>
  </si>
  <si>
    <t>WANGIGE-GIKUNI</t>
  </si>
  <si>
    <t>+254720338894</t>
  </si>
  <si>
    <t>+254720827821</t>
  </si>
  <si>
    <t>10220071</t>
  </si>
  <si>
    <t>Kiamworia</t>
  </si>
  <si>
    <t>+254727857080</t>
  </si>
  <si>
    <t>+254725316475</t>
  </si>
  <si>
    <t>10220093</t>
  </si>
  <si>
    <t>KAGAITA</t>
  </si>
  <si>
    <t>+254714159460</t>
  </si>
  <si>
    <t>+254726758891</t>
  </si>
  <si>
    <t>10220086</t>
  </si>
  <si>
    <t>Gitare</t>
  </si>
  <si>
    <t>+254721640861</t>
  </si>
  <si>
    <t>10220079</t>
  </si>
  <si>
    <t>+254782314429</t>
  </si>
  <si>
    <t>+254722528803</t>
  </si>
  <si>
    <t>10220066</t>
  </si>
  <si>
    <t>+254746582741</t>
  </si>
  <si>
    <t>+25472660543</t>
  </si>
  <si>
    <t>10220092</t>
  </si>
  <si>
    <t>+254725841937</t>
  </si>
  <si>
    <t>+254734500413</t>
  </si>
  <si>
    <t>10220091</t>
  </si>
  <si>
    <t>+254714827715</t>
  </si>
  <si>
    <t>+254728253186</t>
  </si>
  <si>
    <t>10220096</t>
  </si>
  <si>
    <t>KIRANGI</t>
  </si>
  <si>
    <t>+254721232778</t>
  </si>
  <si>
    <t>+2547174247309</t>
  </si>
  <si>
    <t>10220065</t>
  </si>
  <si>
    <t>GIACHUME</t>
  </si>
  <si>
    <t>+254710129912</t>
  </si>
  <si>
    <t>+254714273340</t>
  </si>
  <si>
    <t>10220077</t>
  </si>
  <si>
    <t>KIAMERU</t>
  </si>
  <si>
    <t>+254718060578</t>
  </si>
  <si>
    <t>+254705633701</t>
  </si>
  <si>
    <t>10220090</t>
  </si>
  <si>
    <t>+254700194923</t>
  </si>
  <si>
    <t>+254727800181</t>
  </si>
  <si>
    <t>10220084</t>
  </si>
  <si>
    <t>KIAMUORIA</t>
  </si>
  <si>
    <t>+254727735442</t>
  </si>
  <si>
    <t>10220054</t>
  </si>
  <si>
    <t>GAKOE</t>
  </si>
  <si>
    <t>+254721452545</t>
  </si>
  <si>
    <t>+254732321690</t>
  </si>
  <si>
    <t>Daniel Mungai</t>
  </si>
  <si>
    <t>10220055</t>
  </si>
  <si>
    <t>+254722111412</t>
  </si>
  <si>
    <t>+254706172810</t>
  </si>
  <si>
    <t>10220051</t>
  </si>
  <si>
    <t>WANJENGA</t>
  </si>
  <si>
    <t>+254724864353</t>
  </si>
  <si>
    <t>+254797940732</t>
  </si>
  <si>
    <t>10220050</t>
  </si>
  <si>
    <t>GITHIGA</t>
  </si>
  <si>
    <t>+254701858847</t>
  </si>
  <si>
    <t>+254720207636</t>
  </si>
  <si>
    <t>10220058</t>
  </si>
  <si>
    <t>Kagongo</t>
  </si>
  <si>
    <t>+254721890582</t>
  </si>
  <si>
    <t>10220052</t>
  </si>
  <si>
    <t>+254724115473</t>
  </si>
  <si>
    <t>10220074</t>
  </si>
  <si>
    <t>THUTHURIKI</t>
  </si>
  <si>
    <t>+254723744747</t>
  </si>
  <si>
    <t>+254727102136</t>
  </si>
  <si>
    <t>10220060</t>
  </si>
  <si>
    <t>MUNGU</t>
  </si>
  <si>
    <t>+254726011656</t>
  </si>
  <si>
    <t>+254727135525</t>
  </si>
  <si>
    <t>10220075</t>
  </si>
  <si>
    <t>Gatukunyu</t>
  </si>
  <si>
    <t>+254721929547</t>
  </si>
  <si>
    <t>+254702561273</t>
  </si>
  <si>
    <t>10220073</t>
  </si>
  <si>
    <t>Komothai</t>
  </si>
  <si>
    <t>+254727923523</t>
  </si>
  <si>
    <t>+254792400950</t>
  </si>
  <si>
    <t>10220062</t>
  </si>
  <si>
    <t>+254722979828</t>
  </si>
  <si>
    <t>10220078</t>
  </si>
  <si>
    <t>+254725393332</t>
  </si>
  <si>
    <t>10220332</t>
  </si>
  <si>
    <t>+254727103723</t>
  </si>
  <si>
    <t>+254711334008</t>
  </si>
  <si>
    <t>10220331</t>
  </si>
  <si>
    <t>Ngemwa</t>
  </si>
  <si>
    <t>+254723498212</t>
  </si>
  <si>
    <t>10220333</t>
  </si>
  <si>
    <t>Juja</t>
  </si>
  <si>
    <t>Malafa</t>
  </si>
  <si>
    <t>+254721498719</t>
  </si>
  <si>
    <t>+254727543916</t>
  </si>
  <si>
    <t>10220350</t>
  </si>
  <si>
    <t>Gathangari</t>
  </si>
  <si>
    <t>+254720574995</t>
  </si>
  <si>
    <t>+254710437393</t>
  </si>
  <si>
    <t>10220308</t>
  </si>
  <si>
    <t>Kahuruko</t>
  </si>
  <si>
    <t>+254705891557</t>
  </si>
  <si>
    <t>10220336</t>
  </si>
  <si>
    <t>GATUKUYU</t>
  </si>
  <si>
    <t>+254723249940</t>
  </si>
  <si>
    <t>+254722493527</t>
  </si>
  <si>
    <t>10220349</t>
  </si>
  <si>
    <t>Nyanduma</t>
  </si>
  <si>
    <t>+254725746436</t>
  </si>
  <si>
    <t>10220245</t>
  </si>
  <si>
    <t>+254710505277</t>
  </si>
  <si>
    <t>10220335</t>
  </si>
  <si>
    <t>waiganjo</t>
  </si>
  <si>
    <t>+254729081562</t>
  </si>
  <si>
    <t>+254708549800</t>
  </si>
  <si>
    <t>10220313</t>
  </si>
  <si>
    <t>Murishu</t>
  </si>
  <si>
    <t>+254735079061</t>
  </si>
  <si>
    <t>+254721843095</t>
  </si>
  <si>
    <t>10220318</t>
  </si>
  <si>
    <t>Kaguongo</t>
  </si>
  <si>
    <t>+254714155638</t>
  </si>
  <si>
    <t>HANNAH HANNAH HANNAH NGACHA [11028989]</t>
  </si>
  <si>
    <t>10220316</t>
  </si>
  <si>
    <t>Kibichoi</t>
  </si>
  <si>
    <t>+254704650307</t>
  </si>
  <si>
    <t>10220309</t>
  </si>
  <si>
    <t>Kiambu Township</t>
  </si>
  <si>
    <t>Njunu</t>
  </si>
  <si>
    <t>+254702615077</t>
  </si>
  <si>
    <t>10220317</t>
  </si>
  <si>
    <t>+254724469879</t>
  </si>
  <si>
    <t>10220354</t>
  </si>
  <si>
    <t>+254720256046</t>
  </si>
  <si>
    <t>10220315</t>
  </si>
  <si>
    <t>+254700180662</t>
  </si>
  <si>
    <t>10220353</t>
  </si>
  <si>
    <t>+254710574412</t>
  </si>
  <si>
    <t>+254726893758</t>
  </si>
  <si>
    <t>10220311</t>
  </si>
  <si>
    <t>KAHURUKO</t>
  </si>
  <si>
    <t>+254722334508</t>
  </si>
  <si>
    <t>+254724636200</t>
  </si>
  <si>
    <t>10220352</t>
  </si>
  <si>
    <t>Ndeiya</t>
  </si>
  <si>
    <t>+254722300228</t>
  </si>
  <si>
    <t>+254722962231</t>
  </si>
  <si>
    <t>12345</t>
  </si>
  <si>
    <t>Riagitha</t>
  </si>
  <si>
    <t>+254713683565</t>
  </si>
  <si>
    <t>10220337</t>
  </si>
  <si>
    <t>Miirithu</t>
  </si>
  <si>
    <t>+254727492033</t>
  </si>
  <si>
    <t>+254716360135</t>
  </si>
  <si>
    <t>10220328</t>
  </si>
  <si>
    <t>Gathiru</t>
  </si>
  <si>
    <t>+254721771419</t>
  </si>
  <si>
    <t>+254721475380</t>
  </si>
  <si>
    <t>10220310</t>
  </si>
  <si>
    <t>Matuguta</t>
  </si>
  <si>
    <t>+254707188748</t>
  </si>
  <si>
    <t>+254725151777</t>
  </si>
  <si>
    <t>10220326</t>
  </si>
  <si>
    <t>ACRE TANO</t>
  </si>
  <si>
    <t>+254720722917</t>
  </si>
  <si>
    <t>+254726674499</t>
  </si>
  <si>
    <t>10220327</t>
  </si>
  <si>
    <t>NDEIYA NDERU</t>
  </si>
  <si>
    <t>+254768871067</t>
  </si>
  <si>
    <t>+254702150342</t>
  </si>
  <si>
    <t>10220307</t>
  </si>
  <si>
    <t>Nderu</t>
  </si>
  <si>
    <t>+254722837699</t>
  </si>
  <si>
    <t>+254724439635</t>
  </si>
  <si>
    <t>10220329</t>
  </si>
  <si>
    <t>Giachume</t>
  </si>
  <si>
    <t>+254705596904</t>
  </si>
  <si>
    <t>+254759126289</t>
  </si>
  <si>
    <t>10220325</t>
  </si>
  <si>
    <t>Kamakwa</t>
  </si>
  <si>
    <t>+254726311092</t>
  </si>
  <si>
    <t>10220314</t>
  </si>
  <si>
    <t>Karuibangi</t>
  </si>
  <si>
    <t>+254728688508</t>
  </si>
  <si>
    <t>10220340</t>
  </si>
  <si>
    <t>Kindinga</t>
  </si>
  <si>
    <t>+254746555003</t>
  </si>
  <si>
    <t>10220312</t>
  </si>
  <si>
    <t>GIKAMBURA</t>
  </si>
  <si>
    <t>+254727789280</t>
  </si>
  <si>
    <t>+254716663962</t>
  </si>
  <si>
    <t>10220341</t>
  </si>
  <si>
    <t>Ikinu</t>
  </si>
  <si>
    <t>+254708622303</t>
  </si>
  <si>
    <t>+254751449823</t>
  </si>
  <si>
    <t>10220342</t>
  </si>
  <si>
    <t>Mugomoni</t>
  </si>
  <si>
    <t>+254722344553</t>
  </si>
  <si>
    <t>10220063</t>
  </si>
  <si>
    <t>GATHITHA</t>
  </si>
  <si>
    <t>+254711939477</t>
  </si>
  <si>
    <t>10220344</t>
  </si>
  <si>
    <t>+254759700478</t>
  </si>
  <si>
    <t>10220233</t>
  </si>
  <si>
    <t>MUGUA-NG'OMBE</t>
  </si>
  <si>
    <t>+254718174416</t>
  </si>
  <si>
    <t>+2547111821113</t>
  </si>
  <si>
    <t>10220076</t>
  </si>
  <si>
    <t>+254724996083</t>
  </si>
  <si>
    <t>111020597</t>
  </si>
  <si>
    <t>+254714587722</t>
  </si>
  <si>
    <t>+254700008559</t>
  </si>
  <si>
    <t>10220345</t>
  </si>
  <si>
    <t>+254722797735</t>
  </si>
  <si>
    <t>10220324</t>
  </si>
  <si>
    <t>+254724213508</t>
  </si>
  <si>
    <t>10220347</t>
  </si>
  <si>
    <t>Juja/Rurii</t>
  </si>
  <si>
    <t>+254727916074</t>
  </si>
  <si>
    <t>+254723066440</t>
  </si>
  <si>
    <t>10220346</t>
  </si>
  <si>
    <t>+254715113993</t>
  </si>
  <si>
    <t>+254713669239</t>
  </si>
  <si>
    <t>10220343</t>
  </si>
  <si>
    <t>Nanga</t>
  </si>
  <si>
    <t>+254716892392</t>
  </si>
  <si>
    <t>+254713113967</t>
  </si>
  <si>
    <t>John Ndun'gu</t>
  </si>
  <si>
    <t>10220339</t>
  </si>
  <si>
    <t>+254725307083</t>
  </si>
  <si>
    <t>+254202320101</t>
  </si>
  <si>
    <t>10220266</t>
  </si>
  <si>
    <t>MICHOBO</t>
  </si>
  <si>
    <t>+254721705919</t>
  </si>
  <si>
    <t>+254727356062</t>
  </si>
  <si>
    <t>10220323</t>
  </si>
  <si>
    <t>Kahuhii</t>
  </si>
  <si>
    <t>+254725091732</t>
  </si>
  <si>
    <t>+254724687079</t>
  </si>
  <si>
    <t>10220240</t>
  </si>
  <si>
    <t>Mangu</t>
  </si>
  <si>
    <t>+254710334407</t>
  </si>
  <si>
    <t>+254710124630</t>
  </si>
  <si>
    <t>10220320</t>
  </si>
  <si>
    <t>Kambaa</t>
  </si>
  <si>
    <t>+254720083127</t>
  </si>
  <si>
    <t>+254726159226</t>
  </si>
  <si>
    <t>Alice Alice Wangui kihara [1868118]</t>
  </si>
  <si>
    <t>10220321</t>
  </si>
  <si>
    <t>Miumia A</t>
  </si>
  <si>
    <t>+254720578844</t>
  </si>
  <si>
    <t>+254720607768</t>
  </si>
  <si>
    <t>10220228</t>
  </si>
  <si>
    <t>+254713080128</t>
  </si>
  <si>
    <t>+254720834301</t>
  </si>
  <si>
    <t>10220177</t>
  </si>
  <si>
    <t>+254722716324</t>
  </si>
  <si>
    <t>10220162</t>
  </si>
  <si>
    <t>+254726274217</t>
  </si>
  <si>
    <t>10220251</t>
  </si>
  <si>
    <t>+254723813445</t>
  </si>
  <si>
    <t>+254715780520</t>
  </si>
  <si>
    <t>10220215</t>
  </si>
  <si>
    <t>+254743434367</t>
  </si>
  <si>
    <t>+254713180429</t>
  </si>
  <si>
    <t>10220159</t>
  </si>
  <si>
    <t>Kiahuria</t>
  </si>
  <si>
    <t>+254720339519</t>
  </si>
  <si>
    <t>+254723460365</t>
  </si>
  <si>
    <t>10220179</t>
  </si>
  <si>
    <t>Thika Township</t>
  </si>
  <si>
    <t>KIANJAU</t>
  </si>
  <si>
    <t>+254723132669</t>
  </si>
  <si>
    <t>+254725530466</t>
  </si>
  <si>
    <t>Daisy Murugi</t>
  </si>
  <si>
    <t>10220265</t>
  </si>
  <si>
    <t>+254720565959</t>
  </si>
  <si>
    <t>+254711542924</t>
  </si>
  <si>
    <t>10220297</t>
  </si>
  <si>
    <t>Kanjuku</t>
  </si>
  <si>
    <t>+254794234688</t>
  </si>
  <si>
    <t>10220145</t>
  </si>
  <si>
    <t>Kagwe</t>
  </si>
  <si>
    <t>+254723640771</t>
  </si>
  <si>
    <t>10220132</t>
  </si>
  <si>
    <t>+254711115506</t>
  </si>
  <si>
    <t>+2547115339853</t>
  </si>
  <si>
    <t>10220300</t>
  </si>
  <si>
    <t>Githima</t>
  </si>
  <si>
    <t>+254718552416</t>
  </si>
  <si>
    <t>+254736131177</t>
  </si>
  <si>
    <t>10220171</t>
  </si>
  <si>
    <t>Mungu</t>
  </si>
  <si>
    <t>+254725603866</t>
  </si>
  <si>
    <t>10220144</t>
  </si>
  <si>
    <t>Igamba</t>
  </si>
  <si>
    <t>+254717637618</t>
  </si>
  <si>
    <t>+254715176498</t>
  </si>
  <si>
    <t>10220142</t>
  </si>
  <si>
    <t>MWIMUTO</t>
  </si>
  <si>
    <t>+254722441290</t>
  </si>
  <si>
    <t>+254177441290</t>
  </si>
  <si>
    <t>10220133</t>
  </si>
  <si>
    <t>+254726440668</t>
  </si>
  <si>
    <t>+254728943150</t>
  </si>
  <si>
    <t>10220112</t>
  </si>
  <si>
    <t>MURURI-INI</t>
  </si>
  <si>
    <t>+254720264104</t>
  </si>
  <si>
    <t>+254726734762</t>
  </si>
  <si>
    <t>10220244</t>
  </si>
  <si>
    <t>Maguguini</t>
  </si>
  <si>
    <t>+254722607117</t>
  </si>
  <si>
    <t>10220260</t>
  </si>
  <si>
    <t>+254724698293</t>
  </si>
  <si>
    <t>+254799008644</t>
  </si>
  <si>
    <t>10220296</t>
  </si>
  <si>
    <t>Lokofi</t>
  </si>
  <si>
    <t>+254721913419</t>
  </si>
  <si>
    <t>+254714129633</t>
  </si>
  <si>
    <t>10220223</t>
  </si>
  <si>
    <t>Nembu</t>
  </si>
  <si>
    <t>+254717222723</t>
  </si>
  <si>
    <t>+254723626125</t>
  </si>
  <si>
    <t>102220247</t>
  </si>
  <si>
    <t>Thakwa</t>
  </si>
  <si>
    <t>+254708453862</t>
  </si>
  <si>
    <t>+254727952452</t>
  </si>
  <si>
    <t>Simon Kihara kariuki [10187331]</t>
  </si>
  <si>
    <t>10220277</t>
  </si>
  <si>
    <t>MANGU</t>
  </si>
  <si>
    <t>+25471243782</t>
  </si>
  <si>
    <t>10220274</t>
  </si>
  <si>
    <t>Muguti</t>
  </si>
  <si>
    <t>+254723046840</t>
  </si>
  <si>
    <t>+254710791133</t>
  </si>
  <si>
    <t>10220234</t>
  </si>
  <si>
    <t>Ndiuni</t>
  </si>
  <si>
    <t>+254722569789</t>
  </si>
  <si>
    <t>+254721421832</t>
  </si>
  <si>
    <t>Vivian Njeri</t>
  </si>
  <si>
    <t>102202255</t>
  </si>
  <si>
    <t>NACHU</t>
  </si>
  <si>
    <t>+254720740438</t>
  </si>
  <si>
    <t>+254702796163</t>
  </si>
  <si>
    <t>10220299</t>
  </si>
  <si>
    <t>UNDIRE</t>
  </si>
  <si>
    <t>+254721417518</t>
  </si>
  <si>
    <t>+254727781127</t>
  </si>
  <si>
    <t>10220264</t>
  </si>
  <si>
    <t>Nduma</t>
  </si>
  <si>
    <t>+254720062980</t>
  </si>
  <si>
    <t>+254739244343</t>
  </si>
  <si>
    <t>10220172</t>
  </si>
  <si>
    <t>TIEKUNU</t>
  </si>
  <si>
    <t>+254711612618</t>
  </si>
  <si>
    <t>+254723165471</t>
  </si>
  <si>
    <t>10220226</t>
  </si>
  <si>
    <t>NYATHUNA</t>
  </si>
  <si>
    <t>+254720310560</t>
  </si>
  <si>
    <t>+254724631603</t>
  </si>
  <si>
    <t>10220207</t>
  </si>
  <si>
    <t>+254723372213</t>
  </si>
  <si>
    <t>10220185</t>
  </si>
  <si>
    <t>Mugere</t>
  </si>
  <si>
    <t>+254726749017</t>
  </si>
  <si>
    <t>+254720972910</t>
  </si>
  <si>
    <t>10220129</t>
  </si>
  <si>
    <t>Kiragari</t>
  </si>
  <si>
    <t>+254722930640</t>
  </si>
  <si>
    <t>+254733314761</t>
  </si>
  <si>
    <t>10220164</t>
  </si>
  <si>
    <t>Mwea</t>
  </si>
  <si>
    <t>+254723500624</t>
  </si>
  <si>
    <t>+254792316109</t>
  </si>
  <si>
    <t>10220109</t>
  </si>
  <si>
    <t>Kanjai</t>
  </si>
  <si>
    <t>+254722502887</t>
  </si>
  <si>
    <t>10220161</t>
  </si>
  <si>
    <t>Kiairia</t>
  </si>
  <si>
    <t>+254724673454</t>
  </si>
  <si>
    <t>+254740936341</t>
  </si>
  <si>
    <t>10220098</t>
  </si>
  <si>
    <t>Raini</t>
  </si>
  <si>
    <t>+254707466360</t>
  </si>
  <si>
    <t>+254796708373</t>
  </si>
  <si>
    <t>10220269</t>
  </si>
  <si>
    <t>+254728136136</t>
  </si>
  <si>
    <t>Lucy Lucy Lucy Waithera ndumba [5699099]</t>
  </si>
  <si>
    <t>10220188</t>
  </si>
  <si>
    <t>Gati iguru</t>
  </si>
  <si>
    <t>+254714585611</t>
  </si>
  <si>
    <t>+254701977841</t>
  </si>
  <si>
    <t>10220195</t>
  </si>
  <si>
    <t>Kamburu/ Gatamaiyo</t>
  </si>
  <si>
    <t>+254723168068</t>
  </si>
  <si>
    <t>10220198</t>
  </si>
  <si>
    <t>Undire</t>
  </si>
  <si>
    <t>+254722859471</t>
  </si>
  <si>
    <t>+254721294850</t>
  </si>
  <si>
    <t>10220298</t>
  </si>
  <si>
    <t>Kigaa</t>
  </si>
  <si>
    <t>+254726065793</t>
  </si>
  <si>
    <t>+254722912979</t>
  </si>
  <si>
    <t>10220303</t>
  </si>
  <si>
    <t>+254743053751</t>
  </si>
  <si>
    <t>Peter Peter chege maina [3119026]</t>
  </si>
  <si>
    <t>10220149</t>
  </si>
  <si>
    <t>+254710450974</t>
  </si>
  <si>
    <t>+254743214339</t>
  </si>
  <si>
    <t>10220146</t>
  </si>
  <si>
    <t>+254705047452</t>
  </si>
  <si>
    <t>+254712229677</t>
  </si>
  <si>
    <t>10220143</t>
  </si>
  <si>
    <t>Karanjee</t>
  </si>
  <si>
    <t>+254721646829</t>
  </si>
  <si>
    <t>+254726853428</t>
  </si>
  <si>
    <t>10220101</t>
  </si>
  <si>
    <t>Huka-ngu</t>
  </si>
  <si>
    <t>+254768219958</t>
  </si>
  <si>
    <t>+254712170099</t>
  </si>
  <si>
    <t>10220200</t>
  </si>
  <si>
    <t>Ithiru</t>
  </si>
  <si>
    <t>+254795143225</t>
  </si>
  <si>
    <t>+254714874446</t>
  </si>
  <si>
    <t>10220271</t>
  </si>
  <si>
    <t>Kamwangi</t>
  </si>
  <si>
    <t>+254708930896</t>
  </si>
  <si>
    <t>+254742571282</t>
  </si>
  <si>
    <t>10220305</t>
  </si>
  <si>
    <t>kIGAA</t>
  </si>
  <si>
    <t>+254723478284</t>
  </si>
  <si>
    <t>+254741782261</t>
  </si>
  <si>
    <t>10220301</t>
  </si>
  <si>
    <t>Gachie</t>
  </si>
  <si>
    <t>+254710676036</t>
  </si>
  <si>
    <t>10220224</t>
  </si>
  <si>
    <t>Kiamacheni</t>
  </si>
  <si>
    <t>+254740922700</t>
  </si>
  <si>
    <t>+254726713943</t>
  </si>
  <si>
    <t>10220202</t>
  </si>
  <si>
    <t>+254720495372</t>
  </si>
  <si>
    <t>10220181</t>
  </si>
  <si>
    <t>Gikari</t>
  </si>
  <si>
    <t>+254725327258</t>
  </si>
  <si>
    <t>+254725223948</t>
  </si>
  <si>
    <t>10220210</t>
  </si>
  <si>
    <t>+254721579740</t>
  </si>
  <si>
    <t>+254711916351</t>
  </si>
  <si>
    <t>10220125</t>
  </si>
  <si>
    <t>Mums garden</t>
  </si>
  <si>
    <t>+254715718394</t>
  </si>
  <si>
    <t>+254720498224</t>
  </si>
  <si>
    <t>10220295</t>
  </si>
  <si>
    <t>Kairiri</t>
  </si>
  <si>
    <t>+254720228414</t>
  </si>
  <si>
    <t>+254725005684</t>
  </si>
  <si>
    <t>10220140</t>
  </si>
  <si>
    <t>+254721205330</t>
  </si>
  <si>
    <t>+254733284254</t>
  </si>
  <si>
    <t>10220285</t>
  </si>
  <si>
    <t>+254720179791</t>
  </si>
  <si>
    <t>+254717006031</t>
  </si>
  <si>
    <t>10220183</t>
  </si>
  <si>
    <t>Magina Githumba</t>
  </si>
  <si>
    <t>+254723509139</t>
  </si>
  <si>
    <t>10220139</t>
  </si>
  <si>
    <t>+254719145170</t>
  </si>
  <si>
    <t>+254702175830</t>
  </si>
  <si>
    <t>10220267</t>
  </si>
  <si>
    <t>Kiamagutu</t>
  </si>
  <si>
    <t>+254701712176</t>
  </si>
  <si>
    <t>10220232</t>
  </si>
  <si>
    <t>Kiamuoria</t>
  </si>
  <si>
    <t>+254726894053</t>
  </si>
  <si>
    <t>+254716852288</t>
  </si>
  <si>
    <t>Francis Francis Wanderi kamau [0372037]</t>
  </si>
  <si>
    <t>10220261</t>
  </si>
  <si>
    <t>Mutuini</t>
  </si>
  <si>
    <t>+254722603457</t>
  </si>
  <si>
    <t>10220255</t>
  </si>
  <si>
    <t>KIGUOYA</t>
  </si>
  <si>
    <t>+254720642967</t>
  </si>
  <si>
    <t>+254722614702</t>
  </si>
  <si>
    <t>10220304</t>
  </si>
  <si>
    <t>KIMORI</t>
  </si>
  <si>
    <t>+254721896352</t>
  </si>
  <si>
    <t>+254726542617</t>
  </si>
  <si>
    <t>10220148</t>
  </si>
  <si>
    <t>Gichogocho</t>
  </si>
  <si>
    <t>+254723921542</t>
  </si>
  <si>
    <t>+254745394173</t>
  </si>
  <si>
    <t>10220227</t>
  </si>
  <si>
    <t>RUCHU</t>
  </si>
  <si>
    <t>+254711849740</t>
  </si>
  <si>
    <t>+254722141220</t>
  </si>
  <si>
    <t>10220253</t>
  </si>
  <si>
    <t>Wangige</t>
  </si>
  <si>
    <t>+254722836240</t>
  </si>
  <si>
    <t>10220176</t>
  </si>
  <si>
    <t>Mbakaini</t>
  </si>
  <si>
    <t>+254726746912</t>
  </si>
  <si>
    <t>+254735991568</t>
  </si>
  <si>
    <t>10220136</t>
  </si>
  <si>
    <t>Ndundu</t>
  </si>
  <si>
    <t>+254725960062</t>
  </si>
  <si>
    <t>10220292</t>
  </si>
  <si>
    <t>+254710609410</t>
  </si>
  <si>
    <t>+254784359155</t>
  </si>
  <si>
    <t>10220158</t>
  </si>
  <si>
    <t>Kahuroko</t>
  </si>
  <si>
    <t>+254700038484</t>
  </si>
  <si>
    <t>10220174</t>
  </si>
  <si>
    <t>Kiroe</t>
  </si>
  <si>
    <t>+254720677979</t>
  </si>
  <si>
    <t>10220196</t>
  </si>
  <si>
    <t>+254729988769</t>
  </si>
  <si>
    <t>+254701093076</t>
  </si>
  <si>
    <t>10220170</t>
  </si>
  <si>
    <t>Gikure</t>
  </si>
  <si>
    <t>+254722503475</t>
  </si>
  <si>
    <t>+254723261020</t>
  </si>
  <si>
    <t>10220294</t>
  </si>
  <si>
    <t>Gathiruini</t>
  </si>
  <si>
    <t>+254724596593</t>
  </si>
  <si>
    <t>+254729364203</t>
  </si>
  <si>
    <t>10220268</t>
  </si>
  <si>
    <t>+254720002516</t>
  </si>
  <si>
    <t>10220230</t>
  </si>
  <si>
    <t>Minja</t>
  </si>
  <si>
    <t>+254715352311</t>
  </si>
  <si>
    <t>10220237</t>
  </si>
  <si>
    <t>+254726894882</t>
  </si>
  <si>
    <t>+254705260873</t>
  </si>
  <si>
    <t>10220272</t>
  </si>
  <si>
    <t>Ikuma</t>
  </si>
  <si>
    <t>+254720329638</t>
  </si>
  <si>
    <t>+254750993588</t>
  </si>
  <si>
    <t>10220178</t>
  </si>
  <si>
    <t>+254720782042</t>
  </si>
  <si>
    <t>10220280</t>
  </si>
  <si>
    <t>Kiganjo</t>
  </si>
  <si>
    <t>+254725680288</t>
  </si>
  <si>
    <t>+254713050789</t>
  </si>
  <si>
    <t>10220194</t>
  </si>
  <si>
    <t>Kingeero</t>
  </si>
  <si>
    <t>+254720814588</t>
  </si>
  <si>
    <t>+254725994374</t>
  </si>
  <si>
    <t>10220153</t>
  </si>
  <si>
    <t>+254713867150</t>
  </si>
  <si>
    <t>10220099</t>
  </si>
  <si>
    <t>+254724454324</t>
  </si>
  <si>
    <t>+254720937205</t>
  </si>
  <si>
    <t>Agnes Agnes Wamunyu [21375164]</t>
  </si>
  <si>
    <t>10220197</t>
  </si>
  <si>
    <t>Kiangotho</t>
  </si>
  <si>
    <t>+254724283468</t>
  </si>
  <si>
    <t>+254729082969</t>
  </si>
  <si>
    <t>10220434</t>
  </si>
  <si>
    <t>+254727994277</t>
  </si>
  <si>
    <t>+254792623719</t>
  </si>
  <si>
    <t>10220291</t>
  </si>
  <si>
    <t>KARIME</t>
  </si>
  <si>
    <t>+254711161617</t>
  </si>
  <si>
    <t>+254720242361</t>
  </si>
  <si>
    <t>10220114</t>
  </si>
  <si>
    <t>+254725612275</t>
  </si>
  <si>
    <t>+254711939143</t>
  </si>
  <si>
    <t>10220256</t>
  </si>
  <si>
    <t>Numi</t>
  </si>
  <si>
    <t>+254715014510</t>
  </si>
  <si>
    <t>+254720471430</t>
  </si>
  <si>
    <t>10220021</t>
  </si>
  <si>
    <t>Guna</t>
  </si>
  <si>
    <t>+254729982364</t>
  </si>
  <si>
    <t>+254721121673</t>
  </si>
  <si>
    <t>10220189</t>
  </si>
  <si>
    <t>Kabati</t>
  </si>
  <si>
    <t>+254796513031</t>
  </si>
  <si>
    <t>+254726727572</t>
  </si>
  <si>
    <t>10220273</t>
  </si>
  <si>
    <t>Gakui</t>
  </si>
  <si>
    <t>+254714902806</t>
  </si>
  <si>
    <t>+254745156859</t>
  </si>
  <si>
    <t>10220249</t>
  </si>
  <si>
    <t>Kamahindu</t>
  </si>
  <si>
    <t>+254716589458</t>
  </si>
  <si>
    <t>+254723340806</t>
  </si>
  <si>
    <t>10220286</t>
  </si>
  <si>
    <t>+254720933514</t>
  </si>
  <si>
    <t>+254708325068</t>
  </si>
  <si>
    <t>10220225</t>
  </si>
  <si>
    <t>GATHAITE</t>
  </si>
  <si>
    <t>+254728658719</t>
  </si>
  <si>
    <t>+254798156282</t>
  </si>
  <si>
    <t>10220113</t>
  </si>
  <si>
    <t>+254727445982</t>
  </si>
  <si>
    <t>+254721728433</t>
  </si>
  <si>
    <t>10220108</t>
  </si>
  <si>
    <t>Gaichanjiru</t>
  </si>
  <si>
    <t>+254728909247</t>
  </si>
  <si>
    <t>+254702560996</t>
  </si>
  <si>
    <t>10220258</t>
  </si>
  <si>
    <t>Mbakini</t>
  </si>
  <si>
    <t>+254721225968</t>
  </si>
  <si>
    <t>+254729274746</t>
  </si>
  <si>
    <t>10220231</t>
  </si>
  <si>
    <t>Gacharage</t>
  </si>
  <si>
    <t>+254720402215</t>
  </si>
  <si>
    <t>+254734887456</t>
  </si>
  <si>
    <t>10220135</t>
  </si>
  <si>
    <t>Kabiria Dagoretti</t>
  </si>
  <si>
    <t>+254722586239</t>
  </si>
  <si>
    <t>+254721386049</t>
  </si>
  <si>
    <t>10220130</t>
  </si>
  <si>
    <t>Michobo</t>
  </si>
  <si>
    <t>+254725602687</t>
  </si>
  <si>
    <t>+254701402253</t>
  </si>
  <si>
    <t>10220302</t>
  </si>
  <si>
    <t>+254723761736</t>
  </si>
  <si>
    <t>+254720200254</t>
  </si>
  <si>
    <t>Elizabeth Wanjiru ngwiri [20739630]</t>
  </si>
  <si>
    <t>10220284</t>
  </si>
  <si>
    <t>+254724004147</t>
  </si>
  <si>
    <t>+254724989345</t>
  </si>
  <si>
    <t>10220276</t>
  </si>
  <si>
    <t>Ngoingwa</t>
  </si>
  <si>
    <t>+254720327714</t>
  </si>
  <si>
    <t>+254717731268</t>
  </si>
  <si>
    <t>10220236</t>
  </si>
  <si>
    <t>Kiamathanju</t>
  </si>
  <si>
    <t>+254719204512</t>
  </si>
  <si>
    <t>+254739289939</t>
  </si>
  <si>
    <t>10220150</t>
  </si>
  <si>
    <t>+254722158549</t>
  </si>
  <si>
    <t>+254712290878</t>
  </si>
  <si>
    <t>10220288</t>
  </si>
  <si>
    <t>Ruchu</t>
  </si>
  <si>
    <t>+254724347968</t>
  </si>
  <si>
    <t>+254708363687</t>
  </si>
  <si>
    <t>10220289</t>
  </si>
  <si>
    <t>+254727013209</t>
  </si>
  <si>
    <t>+254728770071</t>
  </si>
  <si>
    <t>10220151</t>
  </si>
  <si>
    <t>Kagaa</t>
  </si>
  <si>
    <t>+254720691733</t>
  </si>
  <si>
    <t>10220120</t>
  </si>
  <si>
    <t>Gikuma</t>
  </si>
  <si>
    <t>+254720623435</t>
  </si>
  <si>
    <t>10220219</t>
  </si>
  <si>
    <t>NDUMBERI</t>
  </si>
  <si>
    <t>+254720985787</t>
  </si>
  <si>
    <t>+254710495024</t>
  </si>
  <si>
    <t>10220131</t>
  </si>
  <si>
    <t>Riagithu</t>
  </si>
  <si>
    <t>+254723773424</t>
  </si>
  <si>
    <t>10220270</t>
  </si>
  <si>
    <t>KIANGOTHO</t>
  </si>
  <si>
    <t>+254713842037</t>
  </si>
  <si>
    <t>+254723526473</t>
  </si>
  <si>
    <t>10220348</t>
  </si>
  <si>
    <t>+254714577780</t>
  </si>
  <si>
    <t>10220111</t>
  </si>
  <si>
    <t>Thigio</t>
  </si>
  <si>
    <t>+254722607385</t>
  </si>
  <si>
    <t>+254722465615</t>
  </si>
  <si>
    <t>10220218</t>
  </si>
  <si>
    <t>Gitamaiyo</t>
  </si>
  <si>
    <t>+254724218247</t>
  </si>
  <si>
    <t>+254721924561</t>
  </si>
  <si>
    <t>10220147</t>
  </si>
  <si>
    <t>Mboroti</t>
  </si>
  <si>
    <t>+254723601278</t>
  </si>
  <si>
    <t>+254720678295</t>
  </si>
  <si>
    <t>10220213</t>
  </si>
  <si>
    <t>Gitaru</t>
  </si>
  <si>
    <t>+254714808855</t>
  </si>
  <si>
    <t>10220283</t>
  </si>
  <si>
    <t>+254720818489</t>
  </si>
  <si>
    <t>+254728131797</t>
  </si>
  <si>
    <t>102202221</t>
  </si>
  <si>
    <t>+254718933588</t>
  </si>
  <si>
    <t>+254720440797</t>
  </si>
  <si>
    <t>10220182</t>
  </si>
  <si>
    <t>GITAMAIYO</t>
  </si>
  <si>
    <t>+254706411555</t>
  </si>
  <si>
    <t>+254706862112</t>
  </si>
  <si>
    <t>10220257</t>
  </si>
  <si>
    <t>10220212</t>
  </si>
  <si>
    <t>KAMANGU</t>
  </si>
  <si>
    <t>+254713754886</t>
  </si>
  <si>
    <t>+254723385643</t>
  </si>
  <si>
    <t>10220216</t>
  </si>
  <si>
    <t>Mirithu</t>
  </si>
  <si>
    <t>+254708162186</t>
  </si>
  <si>
    <t>+254727872356</t>
  </si>
  <si>
    <t>10220287</t>
  </si>
  <si>
    <t>Gatumumu</t>
  </si>
  <si>
    <t>+254716505506</t>
  </si>
  <si>
    <t>+254712734441</t>
  </si>
  <si>
    <t>10220290</t>
  </si>
  <si>
    <t>DAGORETTI MANYATTA</t>
  </si>
  <si>
    <t>+254722250255</t>
  </si>
  <si>
    <t>+254721474885</t>
  </si>
  <si>
    <t>10220184</t>
  </si>
  <si>
    <t>Tiekunu</t>
  </si>
  <si>
    <t>+254703769628</t>
  </si>
  <si>
    <t>+254711782029</t>
  </si>
  <si>
    <t>10220204</t>
  </si>
  <si>
    <t>+254725619698</t>
  </si>
  <si>
    <t>+254701173151</t>
  </si>
  <si>
    <t>10220126</t>
  </si>
  <si>
    <t>KAMBAA/ GATHANGARI</t>
  </si>
  <si>
    <t>+254724128416</t>
  </si>
  <si>
    <t>+254722213900</t>
  </si>
  <si>
    <t>10220205</t>
  </si>
  <si>
    <t>Kimuchu</t>
  </si>
  <si>
    <t>+254706875800</t>
  </si>
  <si>
    <t>+254705090793</t>
  </si>
  <si>
    <t>10220103</t>
  </si>
  <si>
    <t>Gikambura</t>
  </si>
  <si>
    <t>+254722963430</t>
  </si>
  <si>
    <t>+254726555029</t>
  </si>
  <si>
    <t>10220107</t>
  </si>
  <si>
    <t>Kanjegeni/Gathangari</t>
  </si>
  <si>
    <t>+254706913078</t>
  </si>
  <si>
    <t>+254722652983</t>
  </si>
  <si>
    <t>10220278</t>
  </si>
  <si>
    <t>+254724730384</t>
  </si>
  <si>
    <t>+254704194554</t>
  </si>
  <si>
    <t>10220222</t>
  </si>
  <si>
    <t>GAICHANJIRU</t>
  </si>
  <si>
    <t>+254727528331</t>
  </si>
  <si>
    <t>+254748662022</t>
  </si>
  <si>
    <t>10220248</t>
  </si>
  <si>
    <t>+254701732418</t>
  </si>
  <si>
    <t>+254724239784</t>
  </si>
  <si>
    <t>10220119</t>
  </si>
  <si>
    <t>+254728594187</t>
  </si>
  <si>
    <t>+254716716329</t>
  </si>
  <si>
    <t>10220193</t>
  </si>
  <si>
    <t>+254704707329</t>
  </si>
  <si>
    <t>+254726501315</t>
  </si>
  <si>
    <t>10220229</t>
  </si>
  <si>
    <t>+254728845596</t>
  </si>
  <si>
    <t>+254713096418</t>
  </si>
  <si>
    <t>10220152</t>
  </si>
  <si>
    <t>+254711811890</t>
  </si>
  <si>
    <t>+254722461103</t>
  </si>
  <si>
    <t>10220166</t>
  </si>
  <si>
    <t>+254727343953</t>
  </si>
  <si>
    <t>+254732636661</t>
  </si>
  <si>
    <t>10220220</t>
  </si>
  <si>
    <t>+254717319070</t>
  </si>
  <si>
    <t>10220173</t>
  </si>
  <si>
    <t>+254710335221</t>
  </si>
  <si>
    <t>10220168</t>
  </si>
  <si>
    <t>+254712365835</t>
  </si>
  <si>
    <t>+254726766081</t>
  </si>
  <si>
    <t>10220477</t>
  </si>
  <si>
    <t>IKUMA</t>
  </si>
  <si>
    <t>+254729512938</t>
  </si>
  <si>
    <t>+254700798872</t>
  </si>
  <si>
    <t>10220241</t>
  </si>
  <si>
    <t>Gachika</t>
  </si>
  <si>
    <t>+254720099516</t>
  </si>
  <si>
    <t>+254721939816</t>
  </si>
  <si>
    <t>000000</t>
  </si>
  <si>
    <t>GITUAMBA/TINGANGA</t>
  </si>
  <si>
    <t>+254725594093</t>
  </si>
  <si>
    <t>+254710645412</t>
  </si>
  <si>
    <t>10220165</t>
  </si>
  <si>
    <t>Muthaiga</t>
  </si>
  <si>
    <t>+254727710176</t>
  </si>
  <si>
    <t>+254726544637</t>
  </si>
  <si>
    <t>10220104</t>
  </si>
  <si>
    <t>+254702712939</t>
  </si>
  <si>
    <t>+254729301618</t>
  </si>
  <si>
    <t>10220123</t>
  </si>
  <si>
    <t>+254712986572</t>
  </si>
  <si>
    <t>+254710901828</t>
  </si>
  <si>
    <t>10220211</t>
  </si>
  <si>
    <t>+254724501123</t>
  </si>
  <si>
    <t>+254729979544</t>
  </si>
  <si>
    <t>Fv5 12990622</t>
  </si>
  <si>
    <t>+254797092018</t>
  </si>
  <si>
    <t>10220155</t>
  </si>
  <si>
    <t>+254722948063</t>
  </si>
  <si>
    <t>10220186</t>
  </si>
  <si>
    <t>KAMUCHEGE/KAHUROKO</t>
  </si>
  <si>
    <t>+254717186942</t>
  </si>
  <si>
    <t>10220097</t>
  </si>
  <si>
    <t>+254726756105</t>
  </si>
  <si>
    <t>+254721810189</t>
  </si>
  <si>
    <t>10220128</t>
  </si>
  <si>
    <t>Naro</t>
  </si>
  <si>
    <t>+254725350929</t>
  </si>
  <si>
    <t>+254721303252</t>
  </si>
  <si>
    <t>10220160</t>
  </si>
  <si>
    <t>+254716355705</t>
  </si>
  <si>
    <t>+254707749339</t>
  </si>
  <si>
    <t>0000000</t>
  </si>
  <si>
    <t>+254720784665</t>
  </si>
  <si>
    <t>+254740771876</t>
  </si>
  <si>
    <t>10220121</t>
  </si>
  <si>
    <t>+254724795653</t>
  </si>
  <si>
    <t>10220279</t>
  </si>
  <si>
    <t>+254722584271</t>
  </si>
  <si>
    <t>+254780584271</t>
  </si>
  <si>
    <t>10220201</t>
  </si>
  <si>
    <t>+254725928259</t>
  </si>
  <si>
    <t>+254725367384</t>
  </si>
  <si>
    <t>10220115</t>
  </si>
  <si>
    <t>Gakoe</t>
  </si>
  <si>
    <t>+254727743424</t>
  </si>
  <si>
    <t>+254734937317</t>
  </si>
  <si>
    <t>10220527</t>
  </si>
  <si>
    <t>Muguga</t>
  </si>
  <si>
    <t>+254790721200</t>
  </si>
  <si>
    <t>+254722282053</t>
  </si>
  <si>
    <t>10220157</t>
  </si>
  <si>
    <t>KAMUCHECGE/KARINGA</t>
  </si>
  <si>
    <t>+254722354292</t>
  </si>
  <si>
    <t>10220254</t>
  </si>
  <si>
    <t>GATHIRU</t>
  </si>
  <si>
    <t>+254742569060</t>
  </si>
  <si>
    <t>+254719800043</t>
  </si>
  <si>
    <t>10220116</t>
  </si>
  <si>
    <t>Kabuteti</t>
  </si>
  <si>
    <t>+254724257236</t>
  </si>
  <si>
    <t>+254711325513</t>
  </si>
  <si>
    <t>10220239</t>
  </si>
  <si>
    <t>MAKWA/HAA WAWERU</t>
  </si>
  <si>
    <t>+254716334660</t>
  </si>
  <si>
    <t>10220102</t>
  </si>
  <si>
    <t>Kamuchege/bara njeru</t>
  </si>
  <si>
    <t>+254720724633</t>
  </si>
  <si>
    <t>10220110</t>
  </si>
  <si>
    <t>+254710452463</t>
  </si>
  <si>
    <t>+254716287737</t>
  </si>
  <si>
    <t>10220118</t>
  </si>
  <si>
    <t>KAMBAA/MIUMIA A</t>
  </si>
  <si>
    <t>+254720325715</t>
  </si>
  <si>
    <t>+254714996921</t>
  </si>
  <si>
    <t>10220214</t>
  </si>
  <si>
    <t>+254714237891</t>
  </si>
  <si>
    <t>+254713893722</t>
  </si>
  <si>
    <t>10220117</t>
  </si>
  <si>
    <t>+254725744098</t>
  </si>
  <si>
    <t>+254729552206</t>
  </si>
  <si>
    <t>Njonjo Njonjo Gichinga [1452004]</t>
  </si>
  <si>
    <t>10220246</t>
  </si>
  <si>
    <t>Githungushu</t>
  </si>
  <si>
    <t>+254722600259</t>
  </si>
  <si>
    <t>10220163</t>
  </si>
  <si>
    <t>+254718704352</t>
  </si>
  <si>
    <t>+254703116943</t>
  </si>
  <si>
    <t>10220100</t>
  </si>
  <si>
    <t>Gatukuyu</t>
  </si>
  <si>
    <t>+254712656150</t>
  </si>
  <si>
    <t>+254723800070</t>
  </si>
  <si>
    <t>10220106</t>
  </si>
  <si>
    <t>WAKANG'UTHI</t>
  </si>
  <si>
    <t>+254722362724</t>
  </si>
  <si>
    <t>+254700068399</t>
  </si>
  <si>
    <t>10220124</t>
  </si>
  <si>
    <t>+254721223990</t>
  </si>
  <si>
    <t>+254720785520</t>
  </si>
  <si>
    <t>10220191</t>
  </si>
  <si>
    <t>+254726785015</t>
  </si>
  <si>
    <t>+254722243235</t>
  </si>
  <si>
    <t>10220206</t>
  </si>
  <si>
    <t>GAITARA</t>
  </si>
  <si>
    <t>+254727674023</t>
  </si>
  <si>
    <t>+254708064814</t>
  </si>
  <si>
    <t>Lucy Lucy Magiri [21684852]</t>
  </si>
  <si>
    <t>10220250</t>
  </si>
  <si>
    <t>+254719169554</t>
  </si>
  <si>
    <t>+254726450573</t>
  </si>
  <si>
    <t>10220447</t>
  </si>
  <si>
    <t>NG'AMBA AKA</t>
  </si>
  <si>
    <t>+254726944151</t>
  </si>
  <si>
    <t>+254701329013</t>
  </si>
  <si>
    <t>10220456</t>
  </si>
  <si>
    <t>HURIANGU</t>
  </si>
  <si>
    <t>+254723173528</t>
  </si>
  <si>
    <t>+254715372560</t>
  </si>
  <si>
    <t>10220525</t>
  </si>
  <si>
    <t>+254702762521</t>
  </si>
  <si>
    <t>+254714281182</t>
  </si>
  <si>
    <t>10220425</t>
  </si>
  <si>
    <t>GATI IGURU</t>
  </si>
  <si>
    <t>+254725533572</t>
  </si>
  <si>
    <t>+254726812573</t>
  </si>
  <si>
    <t>10220413</t>
  </si>
  <si>
    <t>+254728637113</t>
  </si>
  <si>
    <t>+254727032545</t>
  </si>
  <si>
    <t>10220518</t>
  </si>
  <si>
    <t>Muhuhu</t>
  </si>
  <si>
    <t>+254724387546</t>
  </si>
  <si>
    <t>+254728549240</t>
  </si>
  <si>
    <t>10220414</t>
  </si>
  <si>
    <t>Ngena</t>
  </si>
  <si>
    <t>+254725649893</t>
  </si>
  <si>
    <t>+254711499898</t>
  </si>
  <si>
    <t>10220464</t>
  </si>
  <si>
    <t>Embu</t>
  </si>
  <si>
    <t>GATUKUNYU</t>
  </si>
  <si>
    <t>+254723782458</t>
  </si>
  <si>
    <t>+254721654070</t>
  </si>
  <si>
    <t>10220531</t>
  </si>
  <si>
    <t>+254725236484</t>
  </si>
  <si>
    <t>+254720026261</t>
  </si>
  <si>
    <t>10220470</t>
  </si>
  <si>
    <t>+254723355515</t>
  </si>
  <si>
    <t>+254728403623</t>
  </si>
  <si>
    <t>10220355</t>
  </si>
  <si>
    <t>+254768871344</t>
  </si>
  <si>
    <t>+254720248716</t>
  </si>
  <si>
    <t>10220516</t>
  </si>
  <si>
    <t>Ngethu</t>
  </si>
  <si>
    <t>+254722838582</t>
  </si>
  <si>
    <t>+254708198676</t>
  </si>
  <si>
    <t>10220522</t>
  </si>
  <si>
    <t>+254112825672</t>
  </si>
  <si>
    <t>+254713244533</t>
  </si>
  <si>
    <t>10220460</t>
  </si>
  <si>
    <t>Ruthigiti</t>
  </si>
  <si>
    <t>+254725598538</t>
  </si>
  <si>
    <t>+254728827612</t>
  </si>
  <si>
    <t>10220437</t>
  </si>
  <si>
    <t>+254754 127443</t>
  </si>
  <si>
    <t>10220436</t>
  </si>
  <si>
    <t>MUTUNGARA</t>
  </si>
  <si>
    <t>+254724282687</t>
  </si>
  <si>
    <t>+254713449144</t>
  </si>
  <si>
    <t>10220412</t>
  </si>
  <si>
    <t>+254114159630</t>
  </si>
  <si>
    <t>+254727512811</t>
  </si>
  <si>
    <t>Thomas kamau waweru [21697928]</t>
  </si>
  <si>
    <t>10220440</t>
  </si>
  <si>
    <t>+254722972635</t>
  </si>
  <si>
    <t>Dorcas Dorcas Wangui kiarie [27310964]</t>
  </si>
  <si>
    <t>10220467</t>
  </si>
  <si>
    <t>Ihura/kiganjo</t>
  </si>
  <si>
    <t>+254726522203</t>
  </si>
  <si>
    <t>+254788266747</t>
  </si>
  <si>
    <t>10220361</t>
  </si>
  <si>
    <t>NGERE</t>
  </si>
  <si>
    <t>+254721811989</t>
  </si>
  <si>
    <t>+254723815588</t>
  </si>
  <si>
    <t>10220517</t>
  </si>
  <si>
    <t>Makwa</t>
  </si>
  <si>
    <t>+254726771322</t>
  </si>
  <si>
    <t>+254728440294</t>
  </si>
  <si>
    <t>10220365</t>
  </si>
  <si>
    <t>Karinde</t>
  </si>
  <si>
    <t>+254715560433</t>
  </si>
  <si>
    <t>+254714441544</t>
  </si>
  <si>
    <t>10220190</t>
  </si>
  <si>
    <t>Kanjoga</t>
  </si>
  <si>
    <t>+254722667451</t>
  </si>
  <si>
    <t>+254726583303</t>
  </si>
  <si>
    <t>10220465</t>
  </si>
  <si>
    <t>+254721795466</t>
  </si>
  <si>
    <t>+254706309021</t>
  </si>
  <si>
    <t>10220446</t>
  </si>
  <si>
    <t>+254723801920</t>
  </si>
  <si>
    <t>+254725292608</t>
  </si>
  <si>
    <t>10220442</t>
  </si>
  <si>
    <t>+254727578668</t>
  </si>
  <si>
    <t>+254729747744</t>
  </si>
  <si>
    <t>10220262</t>
  </si>
  <si>
    <t>+254721513411</t>
  </si>
  <si>
    <t>+254721903933</t>
  </si>
  <si>
    <t>10220479</t>
  </si>
  <si>
    <t>+254726466289</t>
  </si>
  <si>
    <t>+254717983995</t>
  </si>
  <si>
    <t>10220503</t>
  </si>
  <si>
    <t>+254740221758</t>
  </si>
  <si>
    <t>+254720461907</t>
  </si>
  <si>
    <t>10220209</t>
  </si>
  <si>
    <t>+254722388505</t>
  </si>
  <si>
    <t>+254714647558</t>
  </si>
  <si>
    <t>10220375</t>
  </si>
  <si>
    <t>Mukangi</t>
  </si>
  <si>
    <t>+254711292362</t>
  </si>
  <si>
    <t>+254729215334</t>
  </si>
  <si>
    <t>10220489</t>
  </si>
  <si>
    <t>Murungara</t>
  </si>
  <si>
    <t>+254720639125</t>
  </si>
  <si>
    <t>+254712471632</t>
  </si>
  <si>
    <t>10220404</t>
  </si>
  <si>
    <t>KARANGI</t>
  </si>
  <si>
    <t>+254721544086</t>
  </si>
  <si>
    <t>+254723595611</t>
  </si>
  <si>
    <t>Daniel Daniel Njoga kinuthia [10141647]</t>
  </si>
  <si>
    <t>10220381</t>
  </si>
  <si>
    <t>Mundoro</t>
  </si>
  <si>
    <t>+254723329976</t>
  </si>
  <si>
    <t>+254716556857</t>
  </si>
  <si>
    <t>10220488</t>
  </si>
  <si>
    <t>+254720314634</t>
  </si>
  <si>
    <t>+254719695136</t>
  </si>
  <si>
    <t>10220380</t>
  </si>
  <si>
    <t>Ngere</t>
  </si>
  <si>
    <t>+254723541354</t>
  </si>
  <si>
    <t>+254721376049</t>
  </si>
  <si>
    <t>10220494</t>
  </si>
  <si>
    <t>Nyathuna</t>
  </si>
  <si>
    <t>+254722594433</t>
  </si>
  <si>
    <t>+254722621972</t>
  </si>
  <si>
    <t>10220487</t>
  </si>
  <si>
    <t>Mudooro</t>
  </si>
  <si>
    <t>+254725458205</t>
  </si>
  <si>
    <t>+254712769574</t>
  </si>
  <si>
    <t>10220382</t>
  </si>
  <si>
    <t>Gathima</t>
  </si>
  <si>
    <t>+254725175683</t>
  </si>
  <si>
    <t>+254724002959</t>
  </si>
  <si>
    <t>10220500</t>
  </si>
  <si>
    <t>+254720539853</t>
  </si>
  <si>
    <t>10220502</t>
  </si>
  <si>
    <t>Mutungu</t>
  </si>
  <si>
    <t>+254726513324</t>
  </si>
  <si>
    <t>10220386</t>
  </si>
  <si>
    <t>Ngewa</t>
  </si>
  <si>
    <t>+254714902351</t>
  </si>
  <si>
    <t>10220391</t>
  </si>
  <si>
    <t>+254722935957</t>
  </si>
  <si>
    <t>+254781862022</t>
  </si>
  <si>
    <t>10220482</t>
  </si>
  <si>
    <t>Kigongo</t>
  </si>
  <si>
    <t>+254721207364</t>
  </si>
  <si>
    <t>+254728237611</t>
  </si>
  <si>
    <t>Naomi Naomi Naomi Waithera kamau [26139729]</t>
  </si>
  <si>
    <t>10220373</t>
  </si>
  <si>
    <t>Mataara</t>
  </si>
  <si>
    <t>+254729373244</t>
  </si>
  <si>
    <t>+254720717600</t>
  </si>
  <si>
    <t>10220499</t>
  </si>
  <si>
    <t>KIBICHOI</t>
  </si>
  <si>
    <t>+254705046606</t>
  </si>
  <si>
    <t>+254700366780</t>
  </si>
  <si>
    <t>10220405</t>
  </si>
  <si>
    <t>IGEGANIA</t>
  </si>
  <si>
    <t>+254706403987</t>
  </si>
  <si>
    <t>+254724940064</t>
  </si>
  <si>
    <t>10220472</t>
  </si>
  <si>
    <t>Gathiga</t>
  </si>
  <si>
    <t>+254754460631</t>
  </si>
  <si>
    <t>+254781893911</t>
  </si>
  <si>
    <t>10220508</t>
  </si>
  <si>
    <t>+254725114577</t>
  </si>
  <si>
    <t>+254725471450</t>
  </si>
  <si>
    <t>10220363</t>
  </si>
  <si>
    <t>Ndathiini</t>
  </si>
  <si>
    <t>+254715026658</t>
  </si>
  <si>
    <t>+254727168747</t>
  </si>
  <si>
    <t>10220511</t>
  </si>
  <si>
    <t>+254716378679</t>
  </si>
  <si>
    <t>10220385</t>
  </si>
  <si>
    <t>Kiboi</t>
  </si>
  <si>
    <t>+254727541996</t>
  </si>
  <si>
    <t>+254710937478</t>
  </si>
  <si>
    <t>10220384</t>
  </si>
  <si>
    <t>KERWA/KANYANJA</t>
  </si>
  <si>
    <t>+254724724538</t>
  </si>
  <si>
    <t>+254726659495</t>
  </si>
  <si>
    <t>10220393</t>
  </si>
  <si>
    <t>MBOROTI</t>
  </si>
  <si>
    <t>+254727772557</t>
  </si>
  <si>
    <t>+254721572979</t>
  </si>
  <si>
    <t>Esther Esther Esther Karugi gathirwa [23539858]</t>
  </si>
  <si>
    <t>10220395</t>
  </si>
  <si>
    <t>Mukuyuini</t>
  </si>
  <si>
    <t>+254724906462</t>
  </si>
  <si>
    <t>+254722478311</t>
  </si>
  <si>
    <t>10232105</t>
  </si>
  <si>
    <t>KAJOGO</t>
  </si>
  <si>
    <t>+254793472792</t>
  </si>
  <si>
    <t>+254702877507</t>
  </si>
  <si>
    <t>10220407</t>
  </si>
  <si>
    <t>NYATHUNA-NGECHA</t>
  </si>
  <si>
    <t>+254746484038</t>
  </si>
  <si>
    <t>+254724962701</t>
  </si>
  <si>
    <t>10220426</t>
  </si>
  <si>
    <t>+254725150507</t>
  </si>
  <si>
    <t>+254714768794</t>
  </si>
  <si>
    <t>10220512</t>
  </si>
  <si>
    <t>+254723588069</t>
  </si>
  <si>
    <t>+254738709078</t>
  </si>
  <si>
    <t>10220486</t>
  </si>
  <si>
    <t>+254723357942</t>
  </si>
  <si>
    <t>+254703386242</t>
  </si>
  <si>
    <t>10220374</t>
  </si>
  <si>
    <t>+254722849437</t>
  </si>
  <si>
    <t>+254720624420</t>
  </si>
  <si>
    <t>10220378</t>
  </si>
  <si>
    <t>Karenge</t>
  </si>
  <si>
    <t>+254725907197</t>
  </si>
  <si>
    <t>10220528</t>
  </si>
  <si>
    <t>+254723926352</t>
  </si>
  <si>
    <t>+254725905291</t>
  </si>
  <si>
    <t>10220507</t>
  </si>
  <si>
    <t>Kabuku majiri</t>
  </si>
  <si>
    <t>+254723340890</t>
  </si>
  <si>
    <t>+254722659322</t>
  </si>
  <si>
    <t>10220389</t>
  </si>
  <si>
    <t>MANYATA/kamuhu</t>
  </si>
  <si>
    <t>+254720220437</t>
  </si>
  <si>
    <t>+254721431730</t>
  </si>
  <si>
    <t>10220359</t>
  </si>
  <si>
    <t>+254704627277</t>
  </si>
  <si>
    <t>+254713770420</t>
  </si>
  <si>
    <t>10220408</t>
  </si>
  <si>
    <t>NYANDUMA/MWENJI</t>
  </si>
  <si>
    <t>+254728944227</t>
  </si>
  <si>
    <t>10220515</t>
  </si>
  <si>
    <t>Muiri</t>
  </si>
  <si>
    <t>+254729354690</t>
  </si>
  <si>
    <t>+254722797062</t>
  </si>
  <si>
    <t>10220403</t>
  </si>
  <si>
    <t>Kerwa</t>
  </si>
  <si>
    <t>+254721267933</t>
  </si>
  <si>
    <t>+254748011755</t>
  </si>
  <si>
    <t>10220377</t>
  </si>
  <si>
    <t>+254710965775</t>
  </si>
  <si>
    <t>+254705727119</t>
  </si>
  <si>
    <t>Kennedy Kennedy Kennedy karingo njuguna [4928204]</t>
  </si>
  <si>
    <t>10220402</t>
  </si>
  <si>
    <t>+254723214171</t>
  </si>
  <si>
    <t>+254710580644</t>
  </si>
  <si>
    <t>10220398</t>
  </si>
  <si>
    <t>+254722475145</t>
  </si>
  <si>
    <t>+254721960106</t>
  </si>
  <si>
    <t>10220510</t>
  </si>
  <si>
    <t>SigonA</t>
  </si>
  <si>
    <t>+254722319605</t>
  </si>
  <si>
    <t>+254721601020</t>
  </si>
  <si>
    <t>10220371</t>
  </si>
  <si>
    <t>+254700000895</t>
  </si>
  <si>
    <t>10220493</t>
  </si>
  <si>
    <t>Gichungo</t>
  </si>
  <si>
    <t>+254727929018</t>
  </si>
  <si>
    <t>+254710628605</t>
  </si>
  <si>
    <t>10220501</t>
  </si>
  <si>
    <t>Gituya</t>
  </si>
  <si>
    <t>+254722352249</t>
  </si>
  <si>
    <t>10220469</t>
  </si>
  <si>
    <t>MAGOGONI</t>
  </si>
  <si>
    <t>+254725812542</t>
  </si>
  <si>
    <t>+254727974855</t>
  </si>
  <si>
    <t>10220362</t>
  </si>
  <si>
    <t>Murera/Muga</t>
  </si>
  <si>
    <t>+254724800474</t>
  </si>
  <si>
    <t>+254720881946</t>
  </si>
  <si>
    <t>10220505</t>
  </si>
  <si>
    <t>Gatura</t>
  </si>
  <si>
    <t>+254721446563</t>
  </si>
  <si>
    <t>+254712362892</t>
  </si>
  <si>
    <t>10220406</t>
  </si>
  <si>
    <t>Kanjeru</t>
  </si>
  <si>
    <t>+254720884170</t>
  </si>
  <si>
    <t>+254722678702</t>
  </si>
  <si>
    <t>10220495</t>
  </si>
  <si>
    <t>+254717563498</t>
  </si>
  <si>
    <t>+254792089329</t>
  </si>
  <si>
    <t>10220453</t>
  </si>
  <si>
    <t>Gaciri</t>
  </si>
  <si>
    <t>+254705298078</t>
  </si>
  <si>
    <t>+254725142829</t>
  </si>
  <si>
    <t>10220529</t>
  </si>
  <si>
    <t>Freetown</t>
  </si>
  <si>
    <t>+254722265393</t>
  </si>
  <si>
    <t>+254704526386</t>
  </si>
  <si>
    <t>10220483</t>
  </si>
  <si>
    <t>+254728628177</t>
  </si>
  <si>
    <t>10220555</t>
  </si>
  <si>
    <t>HESHIMA</t>
  </si>
  <si>
    <t>+254718157413</t>
  </si>
  <si>
    <t>+254724871603</t>
  </si>
  <si>
    <t>10220513</t>
  </si>
  <si>
    <t>+254729511954</t>
  </si>
  <si>
    <t>+254719613524</t>
  </si>
  <si>
    <t>10220397</t>
  </si>
  <si>
    <t>+254723943416</t>
  </si>
  <si>
    <t>+254795351738</t>
  </si>
  <si>
    <t>10220481</t>
  </si>
  <si>
    <t>+254723463144</t>
  </si>
  <si>
    <t>+254722800349</t>
  </si>
  <si>
    <t>10220514</t>
  </si>
  <si>
    <t>+254721318516</t>
  </si>
  <si>
    <t>+254100163539</t>
  </si>
  <si>
    <t>10220396</t>
  </si>
  <si>
    <t>Kirika</t>
  </si>
  <si>
    <t>+254726343034</t>
  </si>
  <si>
    <t>10220561</t>
  </si>
  <si>
    <t>Thindigua</t>
  </si>
  <si>
    <t>+254716282912</t>
  </si>
  <si>
    <t>+254723716964</t>
  </si>
  <si>
    <t>10220490</t>
  </si>
  <si>
    <t>MIKANGU</t>
  </si>
  <si>
    <t>+254720290358</t>
  </si>
  <si>
    <t>+254758176306</t>
  </si>
  <si>
    <t>10220491</t>
  </si>
  <si>
    <t>+254712557718</t>
  </si>
  <si>
    <t>10220553</t>
  </si>
  <si>
    <t>Igegania</t>
  </si>
  <si>
    <t>+254718607234</t>
  </si>
  <si>
    <t>+254721889807</t>
  </si>
  <si>
    <t>10220485</t>
  </si>
  <si>
    <t>KIAMWORIA</t>
  </si>
  <si>
    <t>+254721211493</t>
  </si>
  <si>
    <t>Stephen karanja wainaina [20395571]</t>
  </si>
  <si>
    <t>10220376</t>
  </si>
  <si>
    <t>+254701559743</t>
  </si>
  <si>
    <t>+254713632861</t>
  </si>
  <si>
    <t>10220540</t>
  </si>
  <si>
    <t>GACIRI</t>
  </si>
  <si>
    <t>+254713804424</t>
  </si>
  <si>
    <t>+254712278372</t>
  </si>
  <si>
    <t>10220535</t>
  </si>
  <si>
    <t>ITHANGORARI</t>
  </si>
  <si>
    <t>+254708003010</t>
  </si>
  <si>
    <t>+254725538098</t>
  </si>
  <si>
    <t>Naomi Macharia</t>
  </si>
  <si>
    <t>10220541</t>
  </si>
  <si>
    <t>Karera</t>
  </si>
  <si>
    <t>+254725742207</t>
  </si>
  <si>
    <t>+254741477723</t>
  </si>
  <si>
    <t>10220538</t>
  </si>
  <si>
    <t>+254729624348</t>
  </si>
  <si>
    <t>+254722803487</t>
  </si>
  <si>
    <t>10220544</t>
  </si>
  <si>
    <t>IGAMBA</t>
  </si>
  <si>
    <t>+254728284495</t>
  </si>
  <si>
    <t>+254797647519</t>
  </si>
  <si>
    <t>10220520</t>
  </si>
  <si>
    <t>+254722251174</t>
  </si>
  <si>
    <t>10220532</t>
  </si>
  <si>
    <t>KAGARIE</t>
  </si>
  <si>
    <t>+254712105563</t>
  </si>
  <si>
    <t>+254724932595</t>
  </si>
  <si>
    <t>10220455</t>
  </si>
  <si>
    <t>kahuho</t>
  </si>
  <si>
    <t>+254722950124</t>
  </si>
  <si>
    <t>+254720585657</t>
  </si>
  <si>
    <t>10220549</t>
  </si>
  <si>
    <t>GITHUMU</t>
  </si>
  <si>
    <t>10220506</t>
  </si>
  <si>
    <t>Michogeni</t>
  </si>
  <si>
    <t>+254723795502</t>
  </si>
  <si>
    <t>+25470683716</t>
  </si>
  <si>
    <t>10220539</t>
  </si>
  <si>
    <t>Ngoe</t>
  </si>
  <si>
    <t>+254721665015</t>
  </si>
  <si>
    <t>+254721419200</t>
  </si>
  <si>
    <t>10220559</t>
  </si>
  <si>
    <t>+254720104337</t>
  </si>
  <si>
    <t>+254768114168</t>
  </si>
  <si>
    <t>Peter Peter Kariuki koigi [14503283]</t>
  </si>
  <si>
    <t>10220383</t>
  </si>
  <si>
    <t>Mugumo</t>
  </si>
  <si>
    <t>+254722942087</t>
  </si>
  <si>
    <t>+254721285711</t>
  </si>
  <si>
    <t>10220364</t>
  </si>
  <si>
    <t>Kandungui</t>
  </si>
  <si>
    <t>+254710540295</t>
  </si>
  <si>
    <t>+254729373210</t>
  </si>
  <si>
    <t>10220390</t>
  </si>
  <si>
    <t>Kiringo</t>
  </si>
  <si>
    <t>+254706151351</t>
  </si>
  <si>
    <t>+254729020312</t>
  </si>
  <si>
    <t>B 04951221</t>
  </si>
  <si>
    <t>Muthiga</t>
  </si>
  <si>
    <t>+254714893464</t>
  </si>
  <si>
    <t>+254727915020</t>
  </si>
  <si>
    <t>10220504</t>
  </si>
  <si>
    <t>+254729427349</t>
  </si>
  <si>
    <t>10220558</t>
  </si>
  <si>
    <t>Kigio</t>
  </si>
  <si>
    <t>+254713470879</t>
  </si>
  <si>
    <t>+254717648539</t>
  </si>
  <si>
    <t>10220537</t>
  </si>
  <si>
    <t>Kathangari</t>
  </si>
  <si>
    <t>+254721843377</t>
  </si>
  <si>
    <t>+254721843376</t>
  </si>
  <si>
    <t>10220552</t>
  </si>
  <si>
    <t>+254758553227</t>
  </si>
  <si>
    <t>+254780424144</t>
  </si>
  <si>
    <t>10220466</t>
  </si>
  <si>
    <t>Gituna</t>
  </si>
  <si>
    <t>+254722692794</t>
  </si>
  <si>
    <t>+254725556800</t>
  </si>
  <si>
    <t>10220556</t>
  </si>
  <si>
    <t>+254722589153</t>
  </si>
  <si>
    <t>+254728332276</t>
  </si>
  <si>
    <t>10220536</t>
  </si>
  <si>
    <t>GAITHEGI/GUNA</t>
  </si>
  <si>
    <t>+254720747043</t>
  </si>
  <si>
    <t>+254795693953</t>
  </si>
  <si>
    <t>10220519</t>
  </si>
  <si>
    <t>NGUIRUBI</t>
  </si>
  <si>
    <t>+254720806651</t>
  </si>
  <si>
    <t>+254764121774</t>
  </si>
  <si>
    <t>Paul Paul Paul njau gashongo [20378462]</t>
  </si>
  <si>
    <t>10220554</t>
  </si>
  <si>
    <t>Kihururu</t>
  </si>
  <si>
    <t>+254723804801</t>
  </si>
  <si>
    <t>+254705458587</t>
  </si>
  <si>
    <t>10220410</t>
  </si>
  <si>
    <t>MUGONDU</t>
  </si>
  <si>
    <t>+254724117501</t>
  </si>
  <si>
    <t>+254725874705</t>
  </si>
  <si>
    <t>10220560</t>
  </si>
  <si>
    <t>KIRENGA</t>
  </si>
  <si>
    <t>+254722474740</t>
  </si>
  <si>
    <t>+254720374230</t>
  </si>
  <si>
    <t>10220411</t>
  </si>
  <si>
    <t>+254710655368</t>
  </si>
  <si>
    <t>+254723377851</t>
  </si>
  <si>
    <t>10220439</t>
  </si>
  <si>
    <t>Kangari</t>
  </si>
  <si>
    <t>+254725726076</t>
  </si>
  <si>
    <t>+254711659206</t>
  </si>
  <si>
    <t>10220557</t>
  </si>
  <si>
    <t>+254721835638</t>
  </si>
  <si>
    <t>+254722665847</t>
  </si>
  <si>
    <t>10220548</t>
  </si>
  <si>
    <t>Kahuho</t>
  </si>
  <si>
    <t>+254722223465</t>
  </si>
  <si>
    <t>+254722228835</t>
  </si>
  <si>
    <t>10220543</t>
  </si>
  <si>
    <t>Muhoho</t>
  </si>
  <si>
    <t>+254727821201</t>
  </si>
  <si>
    <t>10220433</t>
  </si>
  <si>
    <t>Kagumoini</t>
  </si>
  <si>
    <t>+254720372174</t>
  </si>
  <si>
    <t>+254722462254</t>
  </si>
  <si>
    <t>10220450</t>
  </si>
  <si>
    <t>Kirurumo</t>
  </si>
  <si>
    <t>+254711352816</t>
  </si>
  <si>
    <t>+254722318403</t>
  </si>
  <si>
    <t>Joyce Joyce Njambi [4931530]</t>
  </si>
  <si>
    <t>10220563</t>
  </si>
  <si>
    <t>+254720793737</t>
  </si>
  <si>
    <t>+254712710254</t>
  </si>
  <si>
    <t>10220418</t>
  </si>
  <si>
    <t>+254720591602</t>
  </si>
  <si>
    <t>10220562</t>
  </si>
  <si>
    <t>Nyambari</t>
  </si>
  <si>
    <t>+254717290787</t>
  </si>
  <si>
    <t>+254703986948</t>
  </si>
  <si>
    <t>10220417</t>
  </si>
  <si>
    <t>Ikumbi</t>
  </si>
  <si>
    <t>+254705328822</t>
  </si>
  <si>
    <t>+254723597650</t>
  </si>
  <si>
    <t>10220452</t>
  </si>
  <si>
    <t>+254722291558</t>
  </si>
  <si>
    <t>+254729480232</t>
  </si>
  <si>
    <t>10220458</t>
  </si>
  <si>
    <t>Mukurwe</t>
  </si>
  <si>
    <t>+254707048902</t>
  </si>
  <si>
    <t>+254734220885</t>
  </si>
  <si>
    <t>10220568</t>
  </si>
  <si>
    <t>Mabanda</t>
  </si>
  <si>
    <t>+254720433869</t>
  </si>
  <si>
    <t>+254724881017</t>
  </si>
  <si>
    <t>10220564</t>
  </si>
  <si>
    <t>Githiruini</t>
  </si>
  <si>
    <t>+254728905962</t>
  </si>
  <si>
    <t>+254725346730</t>
  </si>
  <si>
    <t>10220367</t>
  </si>
  <si>
    <t>GITHUNGURI</t>
  </si>
  <si>
    <t>+254723102453</t>
  </si>
  <si>
    <t>+254720142588</t>
  </si>
  <si>
    <t>10220445</t>
  </si>
  <si>
    <t>+254720886047</t>
  </si>
  <si>
    <t>+254710215023</t>
  </si>
  <si>
    <t>10220372</t>
  </si>
  <si>
    <t>+254707809330</t>
  </si>
  <si>
    <t>+2540727133582</t>
  </si>
  <si>
    <t>10220443</t>
  </si>
  <si>
    <t>WANYAMA</t>
  </si>
  <si>
    <t>+254716054039</t>
  </si>
  <si>
    <t>+254110069214</t>
  </si>
  <si>
    <t>10220454</t>
  </si>
  <si>
    <t>KIHUMBUINI</t>
  </si>
  <si>
    <t>+254722461052</t>
  </si>
  <si>
    <t>+254727693706</t>
  </si>
  <si>
    <t>10220422</t>
  </si>
  <si>
    <t>+254725768009</t>
  </si>
  <si>
    <t>+254722363390</t>
  </si>
  <si>
    <t>10220468</t>
  </si>
  <si>
    <t>+254720119869</t>
  </si>
  <si>
    <t>+254721349159</t>
  </si>
  <si>
    <t>10220360</t>
  </si>
  <si>
    <t>+254716814866</t>
  </si>
  <si>
    <t>+254724967185</t>
  </si>
  <si>
    <t>10220424</t>
  </si>
  <si>
    <t>Hawatathi</t>
  </si>
  <si>
    <t>+254726737883</t>
  </si>
  <si>
    <t>+254721861971</t>
  </si>
  <si>
    <t>10220462</t>
  </si>
  <si>
    <t>+254724498462</t>
  </si>
  <si>
    <t>+254726791490</t>
  </si>
  <si>
    <t>10220358</t>
  </si>
  <si>
    <t>KIAHURIA</t>
  </si>
  <si>
    <t>+254725700350</t>
  </si>
  <si>
    <t>+254718040145</t>
  </si>
  <si>
    <t>10220441</t>
  </si>
  <si>
    <t>Kairi</t>
  </si>
  <si>
    <t>+254716819498</t>
  </si>
  <si>
    <t>+254727485359</t>
  </si>
  <si>
    <t>10220435</t>
  </si>
  <si>
    <t>+254713740179</t>
  </si>
  <si>
    <t>+254732356881</t>
  </si>
  <si>
    <t>10220420</t>
  </si>
  <si>
    <t>+254725785363</t>
  </si>
  <si>
    <t>+254728473461</t>
  </si>
  <si>
    <t>10220409</t>
  </si>
  <si>
    <t>+254748989718</t>
  </si>
  <si>
    <t>10220421</t>
  </si>
  <si>
    <t>+254721172996</t>
  </si>
  <si>
    <t>10220415</t>
  </si>
  <si>
    <t>Njagu</t>
  </si>
  <si>
    <t>+254703978383</t>
  </si>
  <si>
    <t>+254711250810</t>
  </si>
  <si>
    <t>10220451</t>
  </si>
  <si>
    <t>+254723157024</t>
  </si>
  <si>
    <t>+254721282017</t>
  </si>
  <si>
    <t>Joshua Joshua Kung'u kiguro [5160342]</t>
  </si>
  <si>
    <t>10220461</t>
  </si>
  <si>
    <t>+254711935011</t>
  </si>
  <si>
    <t>+254715982604</t>
  </si>
  <si>
    <t>10220427</t>
  </si>
  <si>
    <t>Kagagira</t>
  </si>
  <si>
    <t>+254722434030</t>
  </si>
  <si>
    <t>+254720379376</t>
  </si>
  <si>
    <t>10220368</t>
  </si>
  <si>
    <t>Kamunya</t>
  </si>
  <si>
    <t>+254719337783</t>
  </si>
  <si>
    <t>+254792943616</t>
  </si>
  <si>
    <t>10220480</t>
  </si>
  <si>
    <t>Murira</t>
  </si>
  <si>
    <t>+254712248739</t>
  </si>
  <si>
    <t>+254733475201</t>
  </si>
  <si>
    <t>10220530</t>
  </si>
  <si>
    <t>Kihwaga</t>
  </si>
  <si>
    <t>+254722913530</t>
  </si>
  <si>
    <t>+254713614637</t>
  </si>
  <si>
    <t>10220370</t>
  </si>
  <si>
    <t>MUKURWE</t>
  </si>
  <si>
    <t>+254721532673</t>
  </si>
  <si>
    <t>+254700670936</t>
  </si>
  <si>
    <t>10220524</t>
  </si>
  <si>
    <t>Wajenga</t>
  </si>
  <si>
    <t>+254727304091</t>
  </si>
  <si>
    <t>10220478</t>
  </si>
  <si>
    <t>+254726710072</t>
  </si>
  <si>
    <t>+254722808497</t>
  </si>
  <si>
    <t>John John John Wanyuru ndonga [10484599]</t>
  </si>
  <si>
    <t>10220471</t>
  </si>
  <si>
    <t>Sununiki</t>
  </si>
  <si>
    <t>+254729834797</t>
  </si>
  <si>
    <t>+254711515110</t>
  </si>
  <si>
    <t>10220429</t>
  </si>
  <si>
    <t>Kahembeta</t>
  </si>
  <si>
    <t>+254702888730</t>
  </si>
  <si>
    <t>+254728073475</t>
  </si>
  <si>
    <t>10220473</t>
  </si>
  <si>
    <t>+254703272020</t>
  </si>
  <si>
    <t>+254725461027</t>
  </si>
  <si>
    <t>10220448</t>
  </si>
  <si>
    <t>NGURWENI</t>
  </si>
  <si>
    <t>+254723499691</t>
  </si>
  <si>
    <t>+254723273070</t>
  </si>
  <si>
    <t>10220545</t>
  </si>
  <si>
    <t>MAGOMANO</t>
  </si>
  <si>
    <t>+254716195334</t>
  </si>
  <si>
    <t>+254724340825</t>
  </si>
  <si>
    <t>10220474</t>
  </si>
  <si>
    <t>Kirenga</t>
  </si>
  <si>
    <t>+254722787254</t>
  </si>
  <si>
    <t>+254728575320</t>
  </si>
  <si>
    <t>10220432</t>
  </si>
  <si>
    <t>landless</t>
  </si>
  <si>
    <t>+254722249823</t>
  </si>
  <si>
    <t>+254720365596</t>
  </si>
  <si>
    <t>10220430</t>
  </si>
  <si>
    <t>+254726629206</t>
  </si>
  <si>
    <t>+254723258012</t>
  </si>
  <si>
    <t>10220547</t>
  </si>
  <si>
    <t>+254718608853</t>
  </si>
  <si>
    <t>+254727888006</t>
  </si>
  <si>
    <t>10220687</t>
  </si>
  <si>
    <t>Wanderi</t>
  </si>
  <si>
    <t>+254725077539</t>
  </si>
  <si>
    <t>+254712203690</t>
  </si>
  <si>
    <t>10220416</t>
  </si>
  <si>
    <t>Karinga</t>
  </si>
  <si>
    <t>+254727049254</t>
  </si>
  <si>
    <t>+254796749529</t>
  </si>
  <si>
    <t>10220356</t>
  </si>
  <si>
    <t>Ngochi</t>
  </si>
  <si>
    <t>+254734353196</t>
  </si>
  <si>
    <t>10220695</t>
  </si>
  <si>
    <t>+254721375985</t>
  </si>
  <si>
    <t>+254790873886</t>
  </si>
  <si>
    <t>10220652</t>
  </si>
  <si>
    <t>+254726943860</t>
  </si>
  <si>
    <t>10220546</t>
  </si>
  <si>
    <t>+254715851783</t>
  </si>
  <si>
    <t>+254718754640</t>
  </si>
  <si>
    <t>10220618</t>
  </si>
  <si>
    <t>Mukinyi</t>
  </si>
  <si>
    <t>+254726586905</t>
  </si>
  <si>
    <t>+254703514155</t>
  </si>
  <si>
    <t>Joseph Kamau gachuku [24556309]</t>
  </si>
  <si>
    <t>10220617</t>
  </si>
  <si>
    <t>Ngenya</t>
  </si>
  <si>
    <t>+254729329405</t>
  </si>
  <si>
    <t>+254754236071</t>
  </si>
  <si>
    <t>102204423</t>
  </si>
  <si>
    <t>Rwaitira</t>
  </si>
  <si>
    <t>+254722295665</t>
  </si>
  <si>
    <t>+254727638641</t>
  </si>
  <si>
    <t>10220660</t>
  </si>
  <si>
    <t>+254725700281</t>
  </si>
  <si>
    <t>+254733986767</t>
  </si>
  <si>
    <t>10220438</t>
  </si>
  <si>
    <t>ITHANGARARE</t>
  </si>
  <si>
    <t>+254724942805</t>
  </si>
  <si>
    <t>+254706244465</t>
  </si>
  <si>
    <t>10220698</t>
  </si>
  <si>
    <t>+254720677301</t>
  </si>
  <si>
    <t>+254726166170</t>
  </si>
  <si>
    <t>Fully Operational</t>
  </si>
  <si>
    <t>10220691</t>
  </si>
  <si>
    <t>Gitombo- B</t>
  </si>
  <si>
    <t>+254701208606</t>
  </si>
  <si>
    <t>+254725530970</t>
  </si>
  <si>
    <t>10220526</t>
  </si>
  <si>
    <t>Mathaithi</t>
  </si>
  <si>
    <t>+254724960360</t>
  </si>
  <si>
    <t>+254724790706</t>
  </si>
  <si>
    <t>10220357</t>
  </si>
  <si>
    <t>GITHARURU</t>
  </si>
  <si>
    <t>+254722512170</t>
  </si>
  <si>
    <t>+25472225855</t>
  </si>
  <si>
    <t>Joseph Joseph Joseph njuguna kamande [21547520]</t>
  </si>
  <si>
    <t>10220620</t>
  </si>
  <si>
    <t>+254721610294</t>
  </si>
  <si>
    <t>+254720924701</t>
  </si>
  <si>
    <t>10220690</t>
  </si>
  <si>
    <t>+254720363531</t>
  </si>
  <si>
    <t>+254728538273</t>
  </si>
  <si>
    <t>10220650</t>
  </si>
  <si>
    <t>GITARI</t>
  </si>
  <si>
    <t>+254711792790</t>
  </si>
  <si>
    <t>+254740330235</t>
  </si>
  <si>
    <t>10220573</t>
  </si>
  <si>
    <t>SUNUNIKI</t>
  </si>
  <si>
    <t>+254746124395</t>
  </si>
  <si>
    <t>+254704672919</t>
  </si>
  <si>
    <t>10220708</t>
  </si>
  <si>
    <t>+254702625786</t>
  </si>
  <si>
    <t>+254720454010</t>
  </si>
  <si>
    <t>10220697</t>
  </si>
  <si>
    <t>Ndia</t>
  </si>
  <si>
    <t>Murangara</t>
  </si>
  <si>
    <t>+254720295536</t>
  </si>
  <si>
    <t>+254721999920</t>
  </si>
  <si>
    <t>10220614</t>
  </si>
  <si>
    <t>+254716032781</t>
  </si>
  <si>
    <t>+254726636626</t>
  </si>
  <si>
    <t>10220570</t>
  </si>
  <si>
    <t>+254724798341</t>
  </si>
  <si>
    <t>+254727657332</t>
  </si>
  <si>
    <t>10220677</t>
  </si>
  <si>
    <t>+254713067630</t>
  </si>
  <si>
    <t>+254702576024</t>
  </si>
  <si>
    <t>10220727</t>
  </si>
  <si>
    <t>Kihwago</t>
  </si>
  <si>
    <t>+254724266440</t>
  </si>
  <si>
    <t>+254720408405</t>
  </si>
  <si>
    <t>10220634</t>
  </si>
  <si>
    <t>Muragara</t>
  </si>
  <si>
    <t>+254729755233</t>
  </si>
  <si>
    <t>+254722639764</t>
  </si>
  <si>
    <t>10220651</t>
  </si>
  <si>
    <t>Kamakwa/kanjuku</t>
  </si>
  <si>
    <t>+254745377980</t>
  </si>
  <si>
    <t>10220696</t>
  </si>
  <si>
    <t>Karangi</t>
  </si>
  <si>
    <t>+254769099654</t>
  </si>
  <si>
    <t>+254717590651</t>
  </si>
  <si>
    <t>10220576</t>
  </si>
  <si>
    <t>+254723743140</t>
  </si>
  <si>
    <t>10220667</t>
  </si>
  <si>
    <t>+254705073559</t>
  </si>
  <si>
    <t>10220635</t>
  </si>
  <si>
    <t>+254714927643</t>
  </si>
  <si>
    <t>+254723298665</t>
  </si>
  <si>
    <t>10220649</t>
  </si>
  <si>
    <t>+254735195237</t>
  </si>
  <si>
    <t>+254720098200</t>
  </si>
  <si>
    <t>10220754</t>
  </si>
  <si>
    <t>+254722636262</t>
  </si>
  <si>
    <t>+254716156575</t>
  </si>
  <si>
    <t>10220668</t>
  </si>
  <si>
    <t>+254715263076</t>
  </si>
  <si>
    <t>+254726480041</t>
  </si>
  <si>
    <t>10220694</t>
  </si>
  <si>
    <t>+254728809343</t>
  </si>
  <si>
    <t>+254705172220</t>
  </si>
  <si>
    <t>10220632</t>
  </si>
  <si>
    <t>Gitinda</t>
  </si>
  <si>
    <t>+254799230172</t>
  </si>
  <si>
    <t>+2547112827063</t>
  </si>
  <si>
    <t>10220640</t>
  </si>
  <si>
    <t>Gitnda</t>
  </si>
  <si>
    <t>+254701733258</t>
  </si>
  <si>
    <t>+254717079991</t>
  </si>
  <si>
    <t>10220594</t>
  </si>
  <si>
    <t>+254722514498</t>
  </si>
  <si>
    <t>+254722110363</t>
  </si>
  <si>
    <t>10220684</t>
  </si>
  <si>
    <t>GITURO/KIAWANGENYE</t>
  </si>
  <si>
    <t>+254713780084</t>
  </si>
  <si>
    <t>10220748</t>
  </si>
  <si>
    <t>Kihingo</t>
  </si>
  <si>
    <t>+254735833652</t>
  </si>
  <si>
    <t>+254713295891</t>
  </si>
  <si>
    <t>10220740</t>
  </si>
  <si>
    <t>+254720331296</t>
  </si>
  <si>
    <t>+254724634381</t>
  </si>
  <si>
    <t>10220629</t>
  </si>
  <si>
    <t>GAKIKIRI</t>
  </si>
  <si>
    <t>+254726984242</t>
  </si>
  <si>
    <t>+254721573800</t>
  </si>
  <si>
    <t>10220565</t>
  </si>
  <si>
    <t>+254719615921</t>
  </si>
  <si>
    <t>+254714885811</t>
  </si>
  <si>
    <t>10220638</t>
  </si>
  <si>
    <t>Kithaene</t>
  </si>
  <si>
    <t>+254710689130</t>
  </si>
  <si>
    <t>+254714724482</t>
  </si>
  <si>
    <t>Purity Kathurima</t>
  </si>
  <si>
    <t>HBGC-1047</t>
  </si>
  <si>
    <t>70215480</t>
  </si>
  <si>
    <t>+254727223915</t>
  </si>
  <si>
    <t>+254713843688</t>
  </si>
  <si>
    <t>10220732</t>
  </si>
  <si>
    <t>Maragwa</t>
  </si>
  <si>
    <t>KAMBITI</t>
  </si>
  <si>
    <t>+254703303334</t>
  </si>
  <si>
    <t>+254722711872</t>
  </si>
  <si>
    <t>10220670</t>
  </si>
  <si>
    <t>MAGUGUNI</t>
  </si>
  <si>
    <t>+254726178870</t>
  </si>
  <si>
    <t>+254705026960</t>
  </si>
  <si>
    <t>10220627</t>
  </si>
  <si>
    <t>Mareira</t>
  </si>
  <si>
    <t>+254712088119</t>
  </si>
  <si>
    <t>+254799852930</t>
  </si>
  <si>
    <t>10220610</t>
  </si>
  <si>
    <t>KIGAA</t>
  </si>
  <si>
    <t>+254710257171</t>
  </si>
  <si>
    <t>+254717332866</t>
  </si>
  <si>
    <t>10220580</t>
  </si>
  <si>
    <t>Karura</t>
  </si>
  <si>
    <t>+254722282781</t>
  </si>
  <si>
    <t>+254704880735</t>
  </si>
  <si>
    <t>10220595</t>
  </si>
  <si>
    <t>+254724469717</t>
  </si>
  <si>
    <t>+254722562564</t>
  </si>
  <si>
    <t>10220574</t>
  </si>
  <si>
    <t>CURA</t>
  </si>
  <si>
    <t>+254721499563</t>
  </si>
  <si>
    <t>+254727405359</t>
  </si>
  <si>
    <t>10220768</t>
  </si>
  <si>
    <t>Kwathuo</t>
  </si>
  <si>
    <t>+254722452606</t>
  </si>
  <si>
    <t>+254727480527</t>
  </si>
  <si>
    <t>10220578</t>
  </si>
  <si>
    <t>Gichuka</t>
  </si>
  <si>
    <t>+254720317098</t>
  </si>
  <si>
    <t>+254724485098</t>
  </si>
  <si>
    <t>10220777</t>
  </si>
  <si>
    <t>Kaharo</t>
  </si>
  <si>
    <t>+254716854719</t>
  </si>
  <si>
    <t>10220704</t>
  </si>
  <si>
    <t>Gituamba</t>
  </si>
  <si>
    <t>+254721332007</t>
  </si>
  <si>
    <t>+254725731717</t>
  </si>
  <si>
    <t>10220718</t>
  </si>
  <si>
    <t>+254705793169</t>
  </si>
  <si>
    <t>+254726047645</t>
  </si>
  <si>
    <t>10220734</t>
  </si>
  <si>
    <t>Mukiriti</t>
  </si>
  <si>
    <t>+254726950599</t>
  </si>
  <si>
    <t>+254722494366</t>
  </si>
  <si>
    <t>10220662</t>
  </si>
  <si>
    <t>+254702534184</t>
  </si>
  <si>
    <t>+254713109172</t>
  </si>
  <si>
    <t>10220778</t>
  </si>
  <si>
    <t>+254723483377</t>
  </si>
  <si>
    <t>+254725772954</t>
  </si>
  <si>
    <t>10220726</t>
  </si>
  <si>
    <t>Ithangara</t>
  </si>
  <si>
    <t>+254729082588</t>
  </si>
  <si>
    <t>10220723</t>
  </si>
  <si>
    <t>Nyamathumbi</t>
  </si>
  <si>
    <t>+254710643226</t>
  </si>
  <si>
    <t>+254716033888</t>
  </si>
  <si>
    <t>10220707</t>
  </si>
  <si>
    <t>Weru wanderi</t>
  </si>
  <si>
    <t>+254714229984</t>
  </si>
  <si>
    <t>+254707152052</t>
  </si>
  <si>
    <t>10220739</t>
  </si>
  <si>
    <t>Nthambo</t>
  </si>
  <si>
    <t>+254729540717</t>
  </si>
  <si>
    <t>+254711656372</t>
  </si>
  <si>
    <t>10220680</t>
  </si>
  <si>
    <t>+254722759849</t>
  </si>
  <si>
    <t>+254726620864</t>
  </si>
  <si>
    <t>10220567</t>
  </si>
  <si>
    <t>+254727638213</t>
  </si>
  <si>
    <t>+254718736884</t>
  </si>
  <si>
    <t>10220728</t>
  </si>
  <si>
    <t>+254726168299</t>
  </si>
  <si>
    <t>+254717527477</t>
  </si>
  <si>
    <t>10220579</t>
  </si>
  <si>
    <t>KAINENE</t>
  </si>
  <si>
    <t>+254722674020</t>
  </si>
  <si>
    <t>+254706167644</t>
  </si>
  <si>
    <t>Fridah Kathure Kinoti</t>
  </si>
  <si>
    <t>10220781</t>
  </si>
  <si>
    <t>NTAKIRENE</t>
  </si>
  <si>
    <t>+254729536609</t>
  </si>
  <si>
    <t>+254794871977</t>
  </si>
  <si>
    <t>10220747</t>
  </si>
  <si>
    <t>Matinori</t>
  </si>
  <si>
    <t>+254702168836</t>
  </si>
  <si>
    <t>+254705226084</t>
  </si>
  <si>
    <t>Victoria Njagi</t>
  </si>
  <si>
    <t>10220743</t>
  </si>
  <si>
    <t>Mugondu</t>
  </si>
  <si>
    <t>+254707418411</t>
  </si>
  <si>
    <t>+254769762499</t>
  </si>
  <si>
    <t>10220551</t>
  </si>
  <si>
    <t>KIAMUMBI</t>
  </si>
  <si>
    <t>+254720292895</t>
  </si>
  <si>
    <t>+254723872122</t>
  </si>
  <si>
    <t>56</t>
  </si>
  <si>
    <t>irima</t>
  </si>
  <si>
    <t>+254721629806</t>
  </si>
  <si>
    <t>+254776766626</t>
  </si>
  <si>
    <t>10220722</t>
  </si>
  <si>
    <t>Gitogothi</t>
  </si>
  <si>
    <t>+254721944390</t>
  </si>
  <si>
    <t>+254722644390</t>
  </si>
  <si>
    <t>Richard Richard kibe tobu [30596420]</t>
  </si>
  <si>
    <t>10220589</t>
  </si>
  <si>
    <t>+254715712662</t>
  </si>
  <si>
    <t>+254720132417</t>
  </si>
  <si>
    <t>10220721</t>
  </si>
  <si>
    <t>GAIKAMA-RUNYEJES</t>
  </si>
  <si>
    <t>+254729981495</t>
  </si>
  <si>
    <t>+254721700621</t>
  </si>
  <si>
    <t>10220716</t>
  </si>
  <si>
    <t>+254729801054</t>
  </si>
  <si>
    <t>+254713006486</t>
  </si>
  <si>
    <t>10220657</t>
  </si>
  <si>
    <t>MiANDARI</t>
  </si>
  <si>
    <t>+254705448513</t>
  </si>
  <si>
    <t>+254727263585</t>
  </si>
  <si>
    <t>10220760</t>
  </si>
  <si>
    <t>Kibugua</t>
  </si>
  <si>
    <t>+254704028595</t>
  </si>
  <si>
    <t>+254721991886</t>
  </si>
  <si>
    <t>10220581</t>
  </si>
  <si>
    <t>+254721325957</t>
  </si>
  <si>
    <t>+254704672036</t>
  </si>
  <si>
    <t>10220712</t>
  </si>
  <si>
    <t>Kairune</t>
  </si>
  <si>
    <t>+254723221465</t>
  </si>
  <si>
    <t>+254702599181</t>
  </si>
  <si>
    <t>10220672</t>
  </si>
  <si>
    <t>Ritho</t>
  </si>
  <si>
    <t>+254717378468</t>
  </si>
  <si>
    <t>+254758945867</t>
  </si>
  <si>
    <t>10220582</t>
  </si>
  <si>
    <t>Gaturi</t>
  </si>
  <si>
    <t>+254724825355</t>
  </si>
  <si>
    <t>+254742585315</t>
  </si>
  <si>
    <t>10220733</t>
  </si>
  <si>
    <t>+254729929454</t>
  </si>
  <si>
    <t>+254706625714</t>
  </si>
  <si>
    <t>10220588</t>
  </si>
  <si>
    <t>Mukuria</t>
  </si>
  <si>
    <t>+254726522605</t>
  </si>
  <si>
    <t>+254714086171</t>
  </si>
  <si>
    <t>10220706</t>
  </si>
  <si>
    <t>+254724655833</t>
  </si>
  <si>
    <t>+254721571961</t>
  </si>
  <si>
    <t>10220611</t>
  </si>
  <si>
    <t>Gituri</t>
  </si>
  <si>
    <t>+254714003021</t>
  </si>
  <si>
    <t>+254729508364</t>
  </si>
  <si>
    <t>10220714</t>
  </si>
  <si>
    <t>+254714969868</t>
  </si>
  <si>
    <t>+254711988389</t>
  </si>
  <si>
    <t>Isabella Isabella wachuka muchiri [14572080]</t>
  </si>
  <si>
    <t>10220608</t>
  </si>
  <si>
    <t>HANDENGE</t>
  </si>
  <si>
    <t>+254790109289</t>
  </si>
  <si>
    <t>+254716557711</t>
  </si>
  <si>
    <t>10220683</t>
  </si>
  <si>
    <t>Kamunu</t>
  </si>
  <si>
    <t>+254100377674</t>
  </si>
  <si>
    <t>+254713660478</t>
  </si>
  <si>
    <t>10220764</t>
  </si>
  <si>
    <t>Ngomu</t>
  </si>
  <si>
    <t>+254726585637</t>
  </si>
  <si>
    <t>+254724604564</t>
  </si>
  <si>
    <t>Irene Irene njeri njue [13261272]</t>
  </si>
  <si>
    <t>10220751</t>
  </si>
  <si>
    <t>Mukonoka</t>
  </si>
  <si>
    <t>+254716296693</t>
  </si>
  <si>
    <t>+254719616304</t>
  </si>
  <si>
    <t>10220569</t>
  </si>
  <si>
    <t>+254722484087</t>
  </si>
  <si>
    <t>+254716672483</t>
  </si>
  <si>
    <t>10220604</t>
  </si>
  <si>
    <t>Giachuma</t>
  </si>
  <si>
    <t>+254716046792</t>
  </si>
  <si>
    <t>+254700676141</t>
  </si>
  <si>
    <t>10220766</t>
  </si>
  <si>
    <t>KINYOGORI</t>
  </si>
  <si>
    <t>+254723038113</t>
  </si>
  <si>
    <t>+254727583219</t>
  </si>
  <si>
    <t>10220566</t>
  </si>
  <si>
    <t>KIHURURU</t>
  </si>
  <si>
    <t>+254741152264</t>
  </si>
  <si>
    <t>+254791803558</t>
  </si>
  <si>
    <t>10220753</t>
  </si>
  <si>
    <t>RUNGURI</t>
  </si>
  <si>
    <t>+254720723393</t>
  </si>
  <si>
    <t>+254725530338</t>
  </si>
  <si>
    <t>10220681</t>
  </si>
  <si>
    <t>+254711199310</t>
  </si>
  <si>
    <t>+254711275128</t>
  </si>
  <si>
    <t>10220606</t>
  </si>
  <si>
    <t>+254723882609</t>
  </si>
  <si>
    <t>+254721364601</t>
  </si>
  <si>
    <t>10220607</t>
  </si>
  <si>
    <t>Scheme</t>
  </si>
  <si>
    <t>+254700105408</t>
  </si>
  <si>
    <t>Peter Peter Njoroge joe [4300126]</t>
  </si>
  <si>
    <t>10220597</t>
  </si>
  <si>
    <t>+254742003593</t>
  </si>
  <si>
    <t>+254704163630</t>
  </si>
  <si>
    <t>10220602</t>
  </si>
  <si>
    <t>Gatwikira</t>
  </si>
  <si>
    <t>+254725701816</t>
  </si>
  <si>
    <t>+254713348187</t>
  </si>
  <si>
    <t>10220757</t>
  </si>
  <si>
    <t>GACHIRIRI</t>
  </si>
  <si>
    <t>+254727142559</t>
  </si>
  <si>
    <t>10220459</t>
  </si>
  <si>
    <t>Giteme</t>
  </si>
  <si>
    <t>+254723384252</t>
  </si>
  <si>
    <t>+254729316362</t>
  </si>
  <si>
    <t>10220780</t>
  </si>
  <si>
    <t>+254722677435</t>
  </si>
  <si>
    <t>+254722956788</t>
  </si>
  <si>
    <t>10220703</t>
  </si>
  <si>
    <t>+254725088048</t>
  </si>
  <si>
    <t>+254713977070</t>
  </si>
  <si>
    <t>10220709</t>
  </si>
  <si>
    <t>KAHETHU</t>
  </si>
  <si>
    <t>+254713053866</t>
  </si>
  <si>
    <t>+254703259213</t>
  </si>
  <si>
    <t>10220752</t>
  </si>
  <si>
    <t>Kiaria</t>
  </si>
  <si>
    <t>+254701404347</t>
  </si>
  <si>
    <t>+254713020855</t>
  </si>
  <si>
    <t>Mary Mary Nungari macharia [7553180]</t>
  </si>
  <si>
    <t>10220775</t>
  </si>
  <si>
    <t>Kamutungi</t>
  </si>
  <si>
    <t>+254726667484</t>
  </si>
  <si>
    <t>+254722978352</t>
  </si>
  <si>
    <t>10220577</t>
  </si>
  <si>
    <t>Kinoo</t>
  </si>
  <si>
    <t>+254724556422</t>
  </si>
  <si>
    <t>10220773</t>
  </si>
  <si>
    <t>KAHUNYO</t>
  </si>
  <si>
    <t>+254722975322</t>
  </si>
  <si>
    <t>+254721904960</t>
  </si>
  <si>
    <t>10220572</t>
  </si>
  <si>
    <t>Murera</t>
  </si>
  <si>
    <t>+254722994656</t>
  </si>
  <si>
    <t>+254722589019</t>
  </si>
  <si>
    <t>10220749</t>
  </si>
  <si>
    <t>Kimandi</t>
  </si>
  <si>
    <t>+254726030076</t>
  </si>
  <si>
    <t>+254768666902</t>
  </si>
  <si>
    <t>10220593</t>
  </si>
  <si>
    <t>+254724890870</t>
  </si>
  <si>
    <t>+254731208778</t>
  </si>
  <si>
    <t>10220676</t>
  </si>
  <si>
    <t>+254720104703</t>
  </si>
  <si>
    <t>+254704411005</t>
  </si>
  <si>
    <t>10220755</t>
  </si>
  <si>
    <t>+254705217873</t>
  </si>
  <si>
    <t>10220729</t>
  </si>
  <si>
    <t>Githuya</t>
  </si>
  <si>
    <t>+254729421033</t>
  </si>
  <si>
    <t>+254711416362</t>
  </si>
  <si>
    <t>Moses Moses kiarie wambai [3497890]</t>
  </si>
  <si>
    <t>10220592</t>
  </si>
  <si>
    <t>Ngego</t>
  </si>
  <si>
    <t>+254105438427</t>
  </si>
  <si>
    <t>+254724833720</t>
  </si>
  <si>
    <t>10220603</t>
  </si>
  <si>
    <t>KARUMIRI</t>
  </si>
  <si>
    <t>+254714598663</t>
  </si>
  <si>
    <t>+254728239808</t>
  </si>
  <si>
    <t>10220759</t>
  </si>
  <si>
    <t>Ngarariga</t>
  </si>
  <si>
    <t>+254718630215</t>
  </si>
  <si>
    <t>+254721277978</t>
  </si>
  <si>
    <t>Christine wangari Ngatia [1409926]</t>
  </si>
  <si>
    <t>10220663</t>
  </si>
  <si>
    <t>Kamunyaka</t>
  </si>
  <si>
    <t>+254711397469</t>
  </si>
  <si>
    <t>+254756693813</t>
  </si>
  <si>
    <t>10220756</t>
  </si>
  <si>
    <t>Gikuri</t>
  </si>
  <si>
    <t>+254715149422</t>
  </si>
  <si>
    <t>+254721817814</t>
  </si>
  <si>
    <t>10220612</t>
  </si>
  <si>
    <t>KAHARO</t>
  </si>
  <si>
    <t>+254706683815</t>
  </si>
  <si>
    <t>+254720395775</t>
  </si>
  <si>
    <t>10220763</t>
  </si>
  <si>
    <t>+254723492553</t>
  </si>
  <si>
    <t>+254758945010</t>
  </si>
  <si>
    <t>10220774</t>
  </si>
  <si>
    <t>Githweya</t>
  </si>
  <si>
    <t>+254733619685</t>
  </si>
  <si>
    <t>+254711891245</t>
  </si>
  <si>
    <t>10220750</t>
  </si>
  <si>
    <t>kamuchege</t>
  </si>
  <si>
    <t>+254725370715</t>
  </si>
  <si>
    <t>+254720442948</t>
  </si>
  <si>
    <t>10220628</t>
  </si>
  <si>
    <t>Ngushishi</t>
  </si>
  <si>
    <t>+254726514490</t>
  </si>
  <si>
    <t>+254711990909</t>
  </si>
  <si>
    <t>10220745</t>
  </si>
  <si>
    <t>+254701654430</t>
  </si>
  <si>
    <t>+254711141108</t>
  </si>
  <si>
    <t>Dorcas wanjiru kogi [7097009]</t>
  </si>
  <si>
    <t>10220575</t>
  </si>
  <si>
    <t>Kagunyi</t>
  </si>
  <si>
    <t>+254727318110</t>
  </si>
  <si>
    <t>+254726556987</t>
  </si>
  <si>
    <t>10220647</t>
  </si>
  <si>
    <t>+254717725320</t>
  </si>
  <si>
    <t>+254720756801</t>
  </si>
  <si>
    <t>Margret Margret Wangari waweru [3066435]</t>
  </si>
  <si>
    <t>10220665</t>
  </si>
  <si>
    <t>+254713295162</t>
  </si>
  <si>
    <t>+254726000335</t>
  </si>
  <si>
    <t>10220654</t>
  </si>
  <si>
    <t>Kathari</t>
  </si>
  <si>
    <t>+254725766956</t>
  </si>
  <si>
    <t>+254725133447</t>
  </si>
  <si>
    <t>10220713</t>
  </si>
  <si>
    <t>+254724025256</t>
  </si>
  <si>
    <t>+254703354818</t>
  </si>
  <si>
    <t>Grace Grace Wanjiku waweru [11005830]</t>
  </si>
  <si>
    <t>10220717</t>
  </si>
  <si>
    <t>+254710319611</t>
  </si>
  <si>
    <t>+254710441190</t>
  </si>
  <si>
    <t>10220661</t>
  </si>
  <si>
    <t>KAIGORO</t>
  </si>
  <si>
    <t>+254717861021</t>
  </si>
  <si>
    <t>+254728826686</t>
  </si>
  <si>
    <t>10220674</t>
  </si>
  <si>
    <t>ichagaki</t>
  </si>
  <si>
    <t>+254722740747</t>
  </si>
  <si>
    <t>+254720619886</t>
  </si>
  <si>
    <t>10220605</t>
  </si>
  <si>
    <t>+254721711648</t>
  </si>
  <si>
    <t>+254723489402</t>
  </si>
  <si>
    <t>Jane Jane Rose wawira [9011806]</t>
  </si>
  <si>
    <t>10220705</t>
  </si>
  <si>
    <t>MUVANDORI</t>
  </si>
  <si>
    <t>+254722538257</t>
  </si>
  <si>
    <t>+254726636726</t>
  </si>
  <si>
    <t>10220724</t>
  </si>
  <si>
    <t>kibiko</t>
  </si>
  <si>
    <t>+254729046505</t>
  </si>
  <si>
    <t>+254733835575</t>
  </si>
  <si>
    <t>10220686</t>
  </si>
  <si>
    <t>GITUYA</t>
  </si>
  <si>
    <t>+254714136686</t>
  </si>
  <si>
    <t>+254725802437</t>
  </si>
  <si>
    <t>10220735</t>
  </si>
  <si>
    <t>KOTHIRIE NTAKIRERE</t>
  </si>
  <si>
    <t>+254701397725</t>
  </si>
  <si>
    <t>10220700</t>
  </si>
  <si>
    <t>Kibugu</t>
  </si>
  <si>
    <t>+254725819276</t>
  </si>
  <si>
    <t>+254710200301</t>
  </si>
  <si>
    <t>10220621</t>
  </si>
  <si>
    <t>Mutharene</t>
  </si>
  <si>
    <t>+254729925950</t>
  </si>
  <si>
    <t>+254727122622</t>
  </si>
  <si>
    <t>10220715</t>
  </si>
  <si>
    <t>+254721620094</t>
  </si>
  <si>
    <t>+254723990786</t>
  </si>
  <si>
    <t>Patrick Patrick Ndwiga njagi [9820289]</t>
  </si>
  <si>
    <t>10220625</t>
  </si>
  <si>
    <t>NDUNDURI</t>
  </si>
  <si>
    <t>+254721628396</t>
  </si>
  <si>
    <t>+254721649292</t>
  </si>
  <si>
    <t>10220720</t>
  </si>
  <si>
    <t>Gatuhi</t>
  </si>
  <si>
    <t>+254726389897</t>
  </si>
  <si>
    <t>10220725</t>
  </si>
  <si>
    <t>+254791066093</t>
  </si>
  <si>
    <t>+254720066986</t>
  </si>
  <si>
    <t>10220631</t>
  </si>
  <si>
    <t>+254715038934</t>
  </si>
  <si>
    <t>+254710735767</t>
  </si>
  <si>
    <t>10220719</t>
  </si>
  <si>
    <t>+254714402475</t>
  </si>
  <si>
    <t>+254739799452</t>
  </si>
  <si>
    <t>10220653</t>
  </si>
  <si>
    <t>Mukonoku</t>
  </si>
  <si>
    <t>+254713496520</t>
  </si>
  <si>
    <t>+254742284131</t>
  </si>
  <si>
    <t>John John Murunyu ngangi [22457942]</t>
  </si>
  <si>
    <t>10220624</t>
  </si>
  <si>
    <t>+254728052059</t>
  </si>
  <si>
    <t>+254727769191</t>
  </si>
  <si>
    <t>10220702</t>
  </si>
  <si>
    <t>Kauguri</t>
  </si>
  <si>
    <t>+254726293852</t>
  </si>
  <si>
    <t>+254716441403</t>
  </si>
  <si>
    <t>10220671</t>
  </si>
  <si>
    <t>Bibirioni</t>
  </si>
  <si>
    <t>+254722536657</t>
  </si>
  <si>
    <t>+254733630105</t>
  </si>
  <si>
    <t>10220669</t>
  </si>
  <si>
    <t>marathi</t>
  </si>
  <si>
    <t>+254721865600</t>
  </si>
  <si>
    <t>+254724350763</t>
  </si>
  <si>
    <t>10220585</t>
  </si>
  <si>
    <t>+254713093331</t>
  </si>
  <si>
    <t>+2547102053235</t>
  </si>
  <si>
    <t>10220673</t>
  </si>
  <si>
    <t>GERECI-MUTHUINI</t>
  </si>
  <si>
    <t>+254727821678</t>
  </si>
  <si>
    <t>+254797035449</t>
  </si>
  <si>
    <t>10220587</t>
  </si>
  <si>
    <t>NGUVIU</t>
  </si>
  <si>
    <t>+254723900625</t>
  </si>
  <si>
    <t>+254789130720</t>
  </si>
  <si>
    <t>10220586</t>
  </si>
  <si>
    <t>Mutuanda</t>
  </si>
  <si>
    <t>+254721577021</t>
  </si>
  <si>
    <t>+254721835856</t>
  </si>
  <si>
    <t>10220584</t>
  </si>
  <si>
    <t>MUKONOKU</t>
  </si>
  <si>
    <t>+254726919564</t>
  </si>
  <si>
    <t>+254759194617</t>
  </si>
  <si>
    <t>10220679</t>
  </si>
  <si>
    <t>Nduti</t>
  </si>
  <si>
    <t>+254721248554</t>
  </si>
  <si>
    <t>+254724391434</t>
  </si>
  <si>
    <t>10220772</t>
  </si>
  <si>
    <t>Kangui</t>
  </si>
  <si>
    <t>+254722782192</t>
  </si>
  <si>
    <t>+254748491519</t>
  </si>
  <si>
    <t>10220710</t>
  </si>
  <si>
    <t>+254721900676</t>
  </si>
  <si>
    <t>10220682</t>
  </si>
  <si>
    <t>Ngecha Ihura</t>
  </si>
  <si>
    <t>+254725270825</t>
  </si>
  <si>
    <t>+254722244443</t>
  </si>
  <si>
    <t>10220675</t>
  </si>
  <si>
    <t>Gicerori</t>
  </si>
  <si>
    <t>+254789613878</t>
  </si>
  <si>
    <t>+254704711176</t>
  </si>
  <si>
    <t>10220771</t>
  </si>
  <si>
    <t>GICERORI</t>
  </si>
  <si>
    <t>+254704938574</t>
  </si>
  <si>
    <t>+254729277342</t>
  </si>
  <si>
    <t>10220591</t>
  </si>
  <si>
    <t>+254720177287</t>
  </si>
  <si>
    <t>+254720177286</t>
  </si>
  <si>
    <t>10220769</t>
  </si>
  <si>
    <t>Githure</t>
  </si>
  <si>
    <t>+254714642387</t>
  </si>
  <si>
    <t>+254704364135</t>
  </si>
  <si>
    <t>10220711</t>
  </si>
  <si>
    <t>Githioro</t>
  </si>
  <si>
    <t>+254729232543</t>
  </si>
  <si>
    <t>10220767</t>
  </si>
  <si>
    <t>+254720388525</t>
  </si>
  <si>
    <t>+254741833659</t>
  </si>
  <si>
    <t>10220601</t>
  </si>
  <si>
    <t>+254719202858</t>
  </si>
  <si>
    <t>+254726813913</t>
  </si>
  <si>
    <t>102220761</t>
  </si>
  <si>
    <t>Gathanji</t>
  </si>
  <si>
    <t>+254722837464</t>
  </si>
  <si>
    <t>+254787462511</t>
  </si>
  <si>
    <t>10220699</t>
  </si>
  <si>
    <t>karimaga</t>
  </si>
  <si>
    <t>+254724607898</t>
  </si>
  <si>
    <t>+254720228949</t>
  </si>
  <si>
    <t>10220599</t>
  </si>
  <si>
    <t>Gachuka</t>
  </si>
  <si>
    <t>+254712931228</t>
  </si>
  <si>
    <t>+254724570132</t>
  </si>
  <si>
    <t>10220571</t>
  </si>
  <si>
    <t>Tala</t>
  </si>
  <si>
    <t>+254112373269</t>
  </si>
  <si>
    <t>+254724418207</t>
  </si>
  <si>
    <t>10220609</t>
  </si>
  <si>
    <t>Kibichiku</t>
  </si>
  <si>
    <t>+254711312033</t>
  </si>
  <si>
    <t>+254778859296</t>
  </si>
  <si>
    <t>10220872</t>
  </si>
  <si>
    <t>Kyeni</t>
  </si>
  <si>
    <t>+254729031758</t>
  </si>
  <si>
    <t>+254706700043</t>
  </si>
  <si>
    <t>10220867</t>
  </si>
  <si>
    <t>Gichugu</t>
  </si>
  <si>
    <t>+254727556503</t>
  </si>
  <si>
    <t>+254722553652</t>
  </si>
  <si>
    <t>10220770</t>
  </si>
  <si>
    <t>Ruiru MUGUTIA</t>
  </si>
  <si>
    <t>+254723823823</t>
  </si>
  <si>
    <t>+254722960491</t>
  </si>
  <si>
    <t>10220765</t>
  </si>
  <si>
    <t>+254721585981</t>
  </si>
  <si>
    <t>+254723390228</t>
  </si>
  <si>
    <t>10220600</t>
  </si>
  <si>
    <t>MURENGETI</t>
  </si>
  <si>
    <t>+254724920648</t>
  </si>
  <si>
    <t>+254722382697</t>
  </si>
  <si>
    <t>10220616</t>
  </si>
  <si>
    <t>+254720421745</t>
  </si>
  <si>
    <t>+254716908047</t>
  </si>
  <si>
    <t>10220648</t>
  </si>
  <si>
    <t>Kafunge</t>
  </si>
  <si>
    <t>+254721743949</t>
  </si>
  <si>
    <t>+254726625205</t>
  </si>
  <si>
    <t>10220862</t>
  </si>
  <si>
    <t>KIBUGUA</t>
  </si>
  <si>
    <t>+254722226382</t>
  </si>
  <si>
    <t>+254729154609</t>
  </si>
  <si>
    <t>10220858</t>
  </si>
  <si>
    <t>KIRIGI</t>
  </si>
  <si>
    <t>+254722409097</t>
  </si>
  <si>
    <t>+254712420618</t>
  </si>
  <si>
    <t>10220656</t>
  </si>
  <si>
    <t>+254710193825</t>
  </si>
  <si>
    <t>+254738895578</t>
  </si>
  <si>
    <t>10220762</t>
  </si>
  <si>
    <t>KAFUNGE</t>
  </si>
  <si>
    <t>+254728143810</t>
  </si>
  <si>
    <t>+254700453107</t>
  </si>
  <si>
    <t>10220873</t>
  </si>
  <si>
    <t>Mbeere South</t>
  </si>
  <si>
    <t>Rianjeru Kismayu</t>
  </si>
  <si>
    <t>+254722447798</t>
  </si>
  <si>
    <t>+254716166035</t>
  </si>
  <si>
    <t>10220590</t>
  </si>
  <si>
    <t>Kariua</t>
  </si>
  <si>
    <t>+254720724412</t>
  </si>
  <si>
    <t>+254786462271</t>
  </si>
  <si>
    <t>10220794</t>
  </si>
  <si>
    <t>Kavutiri</t>
  </si>
  <si>
    <t>+254711187342</t>
  </si>
  <si>
    <t>+254722628287</t>
  </si>
  <si>
    <t>10220860</t>
  </si>
  <si>
    <t>Kianjagi</t>
  </si>
  <si>
    <t>+254726862434</t>
  </si>
  <si>
    <t>+254725101112</t>
  </si>
  <si>
    <t>10220630</t>
  </si>
  <si>
    <t>+254711811870</t>
  </si>
  <si>
    <t>+254710215762</t>
  </si>
  <si>
    <t>10220736</t>
  </si>
  <si>
    <t>+254727861498</t>
  </si>
  <si>
    <t>+254721422347</t>
  </si>
  <si>
    <t>10220596</t>
  </si>
  <si>
    <t>Githoya</t>
  </si>
  <si>
    <t>+254721510985</t>
  </si>
  <si>
    <t>+254717413173</t>
  </si>
  <si>
    <t>10220678</t>
  </si>
  <si>
    <t>Rwatiira</t>
  </si>
  <si>
    <t>+254720871598</t>
  </si>
  <si>
    <t>+254722922280</t>
  </si>
  <si>
    <t>10220583</t>
  </si>
  <si>
    <t>KARINGA</t>
  </si>
  <si>
    <t>+254729425066</t>
  </si>
  <si>
    <t>+254729016022</t>
  </si>
  <si>
    <t>10220598</t>
  </si>
  <si>
    <t>+254724422958</t>
  </si>
  <si>
    <t>+254725734378</t>
  </si>
  <si>
    <t>10220741</t>
  </si>
  <si>
    <t>HANDEGE</t>
  </si>
  <si>
    <t>+254727019402</t>
  </si>
  <si>
    <t>+254728542935</t>
  </si>
  <si>
    <t>Paul Paul Ndungu njuguna [25723995]</t>
  </si>
  <si>
    <t>10220738</t>
  </si>
  <si>
    <t>Gaitete</t>
  </si>
  <si>
    <t>+254724728698</t>
  </si>
  <si>
    <t>+254710339135</t>
  </si>
  <si>
    <t>10220646</t>
  </si>
  <si>
    <t>Kaunjugi</t>
  </si>
  <si>
    <t>+254714107861</t>
  </si>
  <si>
    <t>+254795930593</t>
  </si>
  <si>
    <t>10220615</t>
  </si>
  <si>
    <t>+254702455194</t>
  </si>
  <si>
    <t>+254714551063</t>
  </si>
  <si>
    <t>10220701</t>
  </si>
  <si>
    <t>+254704031004</t>
  </si>
  <si>
    <t>+254708753463</t>
  </si>
  <si>
    <t>10220658</t>
  </si>
  <si>
    <t>Mithandukuini</t>
  </si>
  <si>
    <t>+254729395657</t>
  </si>
  <si>
    <t>+254728138540</t>
  </si>
  <si>
    <t>10220688</t>
  </si>
  <si>
    <t>+254708727754</t>
  </si>
  <si>
    <t>+254721833890</t>
  </si>
  <si>
    <t>10220742</t>
  </si>
  <si>
    <t>Thuura</t>
  </si>
  <si>
    <t>+254721235165</t>
  </si>
  <si>
    <t>+254755651815</t>
  </si>
  <si>
    <t>1020659</t>
  </si>
  <si>
    <t>Gaithegi</t>
  </si>
  <si>
    <t>+254721444841</t>
  </si>
  <si>
    <t>+254703765304</t>
  </si>
  <si>
    <t>10220644</t>
  </si>
  <si>
    <t>+254704081084</t>
  </si>
  <si>
    <t>+254719213314</t>
  </si>
  <si>
    <t>10220689</t>
  </si>
  <si>
    <t>KARURE</t>
  </si>
  <si>
    <t>+254727717702</t>
  </si>
  <si>
    <t>+254726585954</t>
  </si>
  <si>
    <t>10220633</t>
  </si>
  <si>
    <t>+254724606114</t>
  </si>
  <si>
    <t>+254728649309</t>
  </si>
  <si>
    <t>10220636</t>
  </si>
  <si>
    <t>MUTUNDURI</t>
  </si>
  <si>
    <t>+254713524880</t>
  </si>
  <si>
    <t>+254727683354</t>
  </si>
  <si>
    <t>10220863</t>
  </si>
  <si>
    <t>GIOHERORI</t>
  </si>
  <si>
    <t>+254710906887</t>
  </si>
  <si>
    <t>+254712516889</t>
  </si>
  <si>
    <t>10220641</t>
  </si>
  <si>
    <t>GATURI</t>
  </si>
  <si>
    <t>+254791981725</t>
  </si>
  <si>
    <t>+254700752490</t>
  </si>
  <si>
    <t>10220692</t>
  </si>
  <si>
    <t>+254724597324</t>
  </si>
  <si>
    <t>+254721475117</t>
  </si>
  <si>
    <t>10220730</t>
  </si>
  <si>
    <t>Kahaini</t>
  </si>
  <si>
    <t>+254714325956</t>
  </si>
  <si>
    <t>+254743167811</t>
  </si>
  <si>
    <t>10220623</t>
  </si>
  <si>
    <t>KIanyaga</t>
  </si>
  <si>
    <t>+254729993698</t>
  </si>
  <si>
    <t>+254734367480</t>
  </si>
  <si>
    <t>10220666</t>
  </si>
  <si>
    <t>DELVIEW</t>
  </si>
  <si>
    <t>+254723834056</t>
  </si>
  <si>
    <t>+254721600467</t>
  </si>
  <si>
    <t>Stephen Stephen kimani mwangi [1019416]</t>
  </si>
  <si>
    <t>10220693</t>
  </si>
  <si>
    <t>Githugishu</t>
  </si>
  <si>
    <t>+254724605439</t>
  </si>
  <si>
    <t>+254715149440</t>
  </si>
  <si>
    <t>10220643</t>
  </si>
  <si>
    <t>GATUHI/NDAKAINI</t>
  </si>
  <si>
    <t>+254726943017</t>
  </si>
  <si>
    <t>10220746</t>
  </si>
  <si>
    <t>GICHUGU</t>
  </si>
  <si>
    <t>+254724914265</t>
  </si>
  <si>
    <t>+254726059264</t>
  </si>
  <si>
    <t>10220626</t>
  </si>
  <si>
    <t>Mbondoni</t>
  </si>
  <si>
    <t>+254711593556</t>
  </si>
  <si>
    <t>+254707346124</t>
  </si>
  <si>
    <t>10220812</t>
  </si>
  <si>
    <t>KAMBURU</t>
  </si>
  <si>
    <t>+254114236816</t>
  </si>
  <si>
    <t>+254797717798</t>
  </si>
  <si>
    <t>10220685</t>
  </si>
  <si>
    <t>Kagacha</t>
  </si>
  <si>
    <t>+254725331584</t>
  </si>
  <si>
    <t>+254765331584</t>
  </si>
  <si>
    <t>10220639</t>
  </si>
  <si>
    <t>Kamutua</t>
  </si>
  <si>
    <t>+254723227801</t>
  </si>
  <si>
    <t>+254711267778</t>
  </si>
  <si>
    <t>10220744</t>
  </si>
  <si>
    <t>+254718973288</t>
  </si>
  <si>
    <t>+254727307012</t>
  </si>
  <si>
    <t>10220619</t>
  </si>
  <si>
    <t>GATWIKIRA</t>
  </si>
  <si>
    <t>+254794808110</t>
  </si>
  <si>
    <t>+254797420958</t>
  </si>
  <si>
    <t>FR Nicholas FR Nicholas Makau [10550648]</t>
  </si>
  <si>
    <t>10220737</t>
  </si>
  <si>
    <t>Kitololoni</t>
  </si>
  <si>
    <t>+254728887134</t>
  </si>
  <si>
    <t>+254729224858</t>
  </si>
  <si>
    <t>10220821</t>
  </si>
  <si>
    <t>Ndakaini-Ndunyunjeru</t>
  </si>
  <si>
    <t>+254727401179</t>
  </si>
  <si>
    <t>+254713653932</t>
  </si>
  <si>
    <t>10220836</t>
  </si>
  <si>
    <t>kihumu</t>
  </si>
  <si>
    <t>+254729777235</t>
  </si>
  <si>
    <t>+254722868558</t>
  </si>
  <si>
    <t>10220815</t>
  </si>
  <si>
    <t>NTHIMBARI</t>
  </si>
  <si>
    <t>+254729741051</t>
  </si>
  <si>
    <t>+254708220399</t>
  </si>
  <si>
    <t>10220835</t>
  </si>
  <si>
    <t>Kihumbuini</t>
  </si>
  <si>
    <t>+254720968346</t>
  </si>
  <si>
    <t>+254725270009</t>
  </si>
  <si>
    <t>10220818</t>
  </si>
  <si>
    <t>KIAMIGOGO</t>
  </si>
  <si>
    <t>+254720407851</t>
  </si>
  <si>
    <t>+254729230946</t>
  </si>
  <si>
    <t>10220865</t>
  </si>
  <si>
    <t>+254724838500</t>
  </si>
  <si>
    <t>+2547023511021</t>
  </si>
  <si>
    <t>10220870</t>
  </si>
  <si>
    <t>Gachoire</t>
  </si>
  <si>
    <t>+254728685073</t>
  </si>
  <si>
    <t>+254783257346</t>
  </si>
  <si>
    <t>10220832</t>
  </si>
  <si>
    <t>+254768999718</t>
  </si>
  <si>
    <t>+254710701049</t>
  </si>
  <si>
    <t>10220822</t>
  </si>
  <si>
    <t>KIAMA A</t>
  </si>
  <si>
    <t>+254720441323</t>
  </si>
  <si>
    <t>+254715135704</t>
  </si>
  <si>
    <t>10220816</t>
  </si>
  <si>
    <t>MURUTU</t>
  </si>
  <si>
    <t>+254726703943</t>
  </si>
  <si>
    <t>+254725128442</t>
  </si>
  <si>
    <t>10220856</t>
  </si>
  <si>
    <t>KIRAI</t>
  </si>
  <si>
    <t>+254115188660</t>
  </si>
  <si>
    <t>+254718523379</t>
  </si>
  <si>
    <t>10220833</t>
  </si>
  <si>
    <t>Murutu</t>
  </si>
  <si>
    <t>+254729246642</t>
  </si>
  <si>
    <t>+254102708906</t>
  </si>
  <si>
    <t>10220823</t>
  </si>
  <si>
    <t>+254715407093</t>
  </si>
  <si>
    <t>+254757586289</t>
  </si>
  <si>
    <t>10220826</t>
  </si>
  <si>
    <t>GAATIA</t>
  </si>
  <si>
    <t>+254711315390</t>
  </si>
  <si>
    <t>+254104084539</t>
  </si>
  <si>
    <t>10220831</t>
  </si>
  <si>
    <t>+254726148779</t>
  </si>
  <si>
    <t>+254727269134</t>
  </si>
  <si>
    <t>10220800</t>
  </si>
  <si>
    <t>KIRUJIWE</t>
  </si>
  <si>
    <t>+254115109017</t>
  </si>
  <si>
    <t>+254794804845</t>
  </si>
  <si>
    <t>10220871</t>
  </si>
  <si>
    <t>Mariira</t>
  </si>
  <si>
    <t>+254721640770</t>
  </si>
  <si>
    <t>10220859</t>
  </si>
  <si>
    <t>+254728620435</t>
  </si>
  <si>
    <t>+254797654826</t>
  </si>
  <si>
    <t>10220834</t>
  </si>
  <si>
    <t>Kirinyaga Central</t>
  </si>
  <si>
    <t>KIAMURUGA</t>
  </si>
  <si>
    <t>+254759971041</t>
  </si>
  <si>
    <t>+254723374582</t>
  </si>
  <si>
    <t>10220810</t>
  </si>
  <si>
    <t>GITWE/GATUNDU</t>
  </si>
  <si>
    <t>+254717574343</t>
  </si>
  <si>
    <t>10220824</t>
  </si>
  <si>
    <t>+254720515740</t>
  </si>
  <si>
    <t>+254716355881</t>
  </si>
  <si>
    <t>10220820</t>
  </si>
  <si>
    <t>MURERA</t>
  </si>
  <si>
    <t>+254728702057</t>
  </si>
  <si>
    <t>+254721347936</t>
  </si>
  <si>
    <t>10220868</t>
  </si>
  <si>
    <t>KIRIKO</t>
  </si>
  <si>
    <t>+254720467810</t>
  </si>
  <si>
    <t>+254716695043</t>
  </si>
  <si>
    <t>10220992</t>
  </si>
  <si>
    <t>+254726179609</t>
  </si>
  <si>
    <t>+254721560872</t>
  </si>
  <si>
    <t>10220819</t>
  </si>
  <si>
    <t>GIKIRA</t>
  </si>
  <si>
    <t>+254723737901</t>
  </si>
  <si>
    <t>+254727084553</t>
  </si>
  <si>
    <t>10220864</t>
  </si>
  <si>
    <t>+254711202165</t>
  </si>
  <si>
    <t>+254712663920</t>
  </si>
  <si>
    <t>10220830</t>
  </si>
  <si>
    <t>+254720806442</t>
  </si>
  <si>
    <t>+254717752976</t>
  </si>
  <si>
    <t>10220869</t>
  </si>
  <si>
    <t>NKOGWE</t>
  </si>
  <si>
    <t>+254723326354</t>
  </si>
  <si>
    <t>+254726862037</t>
  </si>
  <si>
    <t>10220828</t>
  </si>
  <si>
    <t>Menwe</t>
  </si>
  <si>
    <t>+254710981113</t>
  </si>
  <si>
    <t>+254734945148</t>
  </si>
  <si>
    <t>10220985</t>
  </si>
  <si>
    <t>Thome</t>
  </si>
  <si>
    <t>+254714850636</t>
  </si>
  <si>
    <t>+254724313297</t>
  </si>
  <si>
    <t>10220837</t>
  </si>
  <si>
    <t>GATITU</t>
  </si>
  <si>
    <t>+254742517277</t>
  </si>
  <si>
    <t>+254711216901</t>
  </si>
  <si>
    <t>10220808</t>
  </si>
  <si>
    <t>+254720684366</t>
  </si>
  <si>
    <t>+254721950893</t>
  </si>
  <si>
    <t>10220993</t>
  </si>
  <si>
    <t>+254721643460</t>
  </si>
  <si>
    <t>+254782822421</t>
  </si>
  <si>
    <t>10220857</t>
  </si>
  <si>
    <t>+254729081444</t>
  </si>
  <si>
    <t>+254729081443</t>
  </si>
  <si>
    <t>10220802</t>
  </si>
  <si>
    <t>Kithiria</t>
  </si>
  <si>
    <t>+254710223065</t>
  </si>
  <si>
    <t>+254711592100</t>
  </si>
  <si>
    <t>10220988</t>
  </si>
  <si>
    <t>Kajiado</t>
  </si>
  <si>
    <t>Kajiado Central</t>
  </si>
  <si>
    <t>KAJIADO-KIWANJANI</t>
  </si>
  <si>
    <t>+254722736929</t>
  </si>
  <si>
    <t>+254722726769</t>
  </si>
  <si>
    <t>10220984</t>
  </si>
  <si>
    <t>KOIGUMO</t>
  </si>
  <si>
    <t>+254724269165</t>
  </si>
  <si>
    <t>+254734682999</t>
  </si>
  <si>
    <t>10220827</t>
  </si>
  <si>
    <t>+254729578133</t>
  </si>
  <si>
    <t>+254711673087</t>
  </si>
  <si>
    <t>10220986</t>
  </si>
  <si>
    <t>Mashinani</t>
  </si>
  <si>
    <t>+254720791757</t>
  </si>
  <si>
    <t>+254705788126</t>
  </si>
  <si>
    <t>10220989</t>
  </si>
  <si>
    <t>+254712771931</t>
  </si>
  <si>
    <t>+254712675080</t>
  </si>
  <si>
    <t>10220805</t>
  </si>
  <si>
    <t>+254726041737</t>
  </si>
  <si>
    <t>+254717481558</t>
  </si>
  <si>
    <t>10220813</t>
  </si>
  <si>
    <t>+254728259787</t>
  </si>
  <si>
    <t>10220825</t>
  </si>
  <si>
    <t>KITHAENE</t>
  </si>
  <si>
    <t>+254724700410</t>
  </si>
  <si>
    <t>10220991</t>
  </si>
  <si>
    <t>+254710350057</t>
  </si>
  <si>
    <t>+254702148327</t>
  </si>
  <si>
    <t>10220622</t>
  </si>
  <si>
    <t>+254723004593</t>
  </si>
  <si>
    <t>+254701820109</t>
  </si>
  <si>
    <t>10220982</t>
  </si>
  <si>
    <t>+254720846338</t>
  </si>
  <si>
    <t>+254721987369</t>
  </si>
  <si>
    <t>10220979</t>
  </si>
  <si>
    <t>RIRONI</t>
  </si>
  <si>
    <t>+254725873042</t>
  </si>
  <si>
    <t>+254717838529</t>
  </si>
  <si>
    <t>10220814</t>
  </si>
  <si>
    <t>+254727812517</t>
  </si>
  <si>
    <t>+254715430041</t>
  </si>
  <si>
    <t>10220969</t>
  </si>
  <si>
    <t>KIGANJO</t>
  </si>
  <si>
    <t>+254790770634</t>
  </si>
  <si>
    <t>+254729382567</t>
  </si>
  <si>
    <t>10220935</t>
  </si>
  <si>
    <t>GICAGI</t>
  </si>
  <si>
    <t>+254723089057</t>
  </si>
  <si>
    <t>+254762467119</t>
  </si>
  <si>
    <t>10220803</t>
  </si>
  <si>
    <t>Kaifere</t>
  </si>
  <si>
    <t>+254714472094</t>
  </si>
  <si>
    <t>+254716554544</t>
  </si>
  <si>
    <t>`10220976</t>
  </si>
  <si>
    <t>KIURU</t>
  </si>
  <si>
    <t>+254724292363</t>
  </si>
  <si>
    <t>+254726319169</t>
  </si>
  <si>
    <t>Ruth Ruth Kinya [14447122]</t>
  </si>
  <si>
    <t>10220990</t>
  </si>
  <si>
    <t>Kabubungi</t>
  </si>
  <si>
    <t>+254722176314</t>
  </si>
  <si>
    <t>+254711197416</t>
  </si>
  <si>
    <t>10220973</t>
  </si>
  <si>
    <t>+254724302803</t>
  </si>
  <si>
    <t>+254723048804</t>
  </si>
  <si>
    <t>10220809</t>
  </si>
  <si>
    <t>Delview</t>
  </si>
  <si>
    <t>+254721389398</t>
  </si>
  <si>
    <t>+254729228440</t>
  </si>
  <si>
    <t>10220943</t>
  </si>
  <si>
    <t>+254713361191</t>
  </si>
  <si>
    <t>+254707451328</t>
  </si>
  <si>
    <t>10220929</t>
  </si>
  <si>
    <t>+254721311435</t>
  </si>
  <si>
    <t>+254720961705</t>
  </si>
  <si>
    <t>10220972</t>
  </si>
  <si>
    <t>+254722657967</t>
  </si>
  <si>
    <t>+254720575097</t>
  </si>
  <si>
    <t>10220866</t>
  </si>
  <si>
    <t>MENWE</t>
  </si>
  <si>
    <t>+254710923278</t>
  </si>
  <si>
    <t>+254753577779</t>
  </si>
  <si>
    <t>10220967</t>
  </si>
  <si>
    <t>+254726418455</t>
  </si>
  <si>
    <t>+254797420068</t>
  </si>
  <si>
    <t>10220970</t>
  </si>
  <si>
    <t>GAKIRA</t>
  </si>
  <si>
    <t>+254700388095</t>
  </si>
  <si>
    <t>+2547112691673</t>
  </si>
  <si>
    <t>10220645</t>
  </si>
  <si>
    <t>RUNGETU</t>
  </si>
  <si>
    <t>+254716235791</t>
  </si>
  <si>
    <t>+254722153283</t>
  </si>
  <si>
    <t>10220806</t>
  </si>
  <si>
    <t>MUHOHOGU</t>
  </si>
  <si>
    <t>+254722320896</t>
  </si>
  <si>
    <t>+254741821082</t>
  </si>
  <si>
    <t>10220883</t>
  </si>
  <si>
    <t>GATUNA/IRIKIA</t>
  </si>
  <si>
    <t>+254721385603</t>
  </si>
  <si>
    <t>+254796058196</t>
  </si>
  <si>
    <t>10220898</t>
  </si>
  <si>
    <t>GATONGORA</t>
  </si>
  <si>
    <t>+254723824100</t>
  </si>
  <si>
    <t>+254728654263</t>
  </si>
  <si>
    <t>10220936</t>
  </si>
  <si>
    <t>NGECHA</t>
  </si>
  <si>
    <t>+254723534589</t>
  </si>
  <si>
    <t>+254707473301</t>
  </si>
  <si>
    <t>10220987</t>
  </si>
  <si>
    <t>KIRIGU</t>
  </si>
  <si>
    <t>+254723908425</t>
  </si>
  <si>
    <t>+254722478165</t>
  </si>
  <si>
    <t>10220811</t>
  </si>
  <si>
    <t>KIROGINE</t>
  </si>
  <si>
    <t>+254720789743</t>
  </si>
  <si>
    <t>+254723815912</t>
  </si>
  <si>
    <t>10220971</t>
  </si>
  <si>
    <t>kafunge</t>
  </si>
  <si>
    <t>+254768933076</t>
  </si>
  <si>
    <t>+254738366140</t>
  </si>
  <si>
    <t>10220975</t>
  </si>
  <si>
    <t>11790622</t>
  </si>
  <si>
    <t>+254726223735</t>
  </si>
  <si>
    <t>+254720918039</t>
  </si>
  <si>
    <t>10220981</t>
  </si>
  <si>
    <t>GIANKAMA</t>
  </si>
  <si>
    <t>+254727966791</t>
  </si>
  <si>
    <t>+254710573385</t>
  </si>
  <si>
    <t>10220939</t>
  </si>
  <si>
    <t>GITUNYA</t>
  </si>
  <si>
    <t>+254711722925</t>
  </si>
  <si>
    <t>+254716394258</t>
  </si>
  <si>
    <t>10220947</t>
  </si>
  <si>
    <t>MUTUNDU</t>
  </si>
  <si>
    <t>+254721296937</t>
  </si>
  <si>
    <t>+254710987555</t>
  </si>
  <si>
    <t>10220966</t>
  </si>
  <si>
    <t>Kagondu</t>
  </si>
  <si>
    <t>+254728491622</t>
  </si>
  <si>
    <t>+254721328872</t>
  </si>
  <si>
    <t>10220788</t>
  </si>
  <si>
    <t>MUTATI</t>
  </si>
  <si>
    <t>+254715048738</t>
  </si>
  <si>
    <t>+254754687433</t>
  </si>
  <si>
    <t>10220974</t>
  </si>
  <si>
    <t>+254713660252</t>
  </si>
  <si>
    <t>+254725060806</t>
  </si>
  <si>
    <t>10220918</t>
  </si>
  <si>
    <t>+254721876970</t>
  </si>
  <si>
    <t>+254725210798</t>
  </si>
  <si>
    <t>10220963</t>
  </si>
  <si>
    <t>+254721345735</t>
  </si>
  <si>
    <t>+254707326341</t>
  </si>
  <si>
    <t>10220953</t>
  </si>
  <si>
    <t>KUTUS</t>
  </si>
  <si>
    <t>+254720584482</t>
  </si>
  <si>
    <t>+254711304384</t>
  </si>
  <si>
    <t>10220861</t>
  </si>
  <si>
    <t>+254727342067</t>
  </si>
  <si>
    <t>+254733582404</t>
  </si>
  <si>
    <t>10220933</t>
  </si>
  <si>
    <t>KARIA/LIOKI</t>
  </si>
  <si>
    <t>+254704540826</t>
  </si>
  <si>
    <t>+254729679950</t>
  </si>
  <si>
    <t>10220921</t>
  </si>
  <si>
    <t>RUNGETO</t>
  </si>
  <si>
    <t>+254716461428</t>
  </si>
  <si>
    <t>+254720455279</t>
  </si>
  <si>
    <t>10220896</t>
  </si>
  <si>
    <t>MUIRIGO</t>
  </si>
  <si>
    <t>+254740844650</t>
  </si>
  <si>
    <t>+254701827124</t>
  </si>
  <si>
    <t>10220922</t>
  </si>
  <si>
    <t>Kiamigogo</t>
  </si>
  <si>
    <t>+254711923276</t>
  </si>
  <si>
    <t>+254727901821</t>
  </si>
  <si>
    <t>10220801</t>
  </si>
  <si>
    <t>Ndarungu</t>
  </si>
  <si>
    <t>+254719418408</t>
  </si>
  <si>
    <t>+254705860101</t>
  </si>
  <si>
    <t>10220795</t>
  </si>
  <si>
    <t>KARINGA-GACHIHA</t>
  </si>
  <si>
    <t>+254727784202</t>
  </si>
  <si>
    <t>+254724942378</t>
  </si>
  <si>
    <t>10220944</t>
  </si>
  <si>
    <t>KIHARA</t>
  </si>
  <si>
    <t>+254721210245</t>
  </si>
  <si>
    <t>+254724844046</t>
  </si>
  <si>
    <t>10220916</t>
  </si>
  <si>
    <t>KAGUABII</t>
  </si>
  <si>
    <t>+254721656796</t>
  </si>
  <si>
    <t>+254720320449</t>
  </si>
  <si>
    <t>10220938</t>
  </si>
  <si>
    <t>GATHIRUINI</t>
  </si>
  <si>
    <t>+254745173322</t>
  </si>
  <si>
    <t>+254755650516</t>
  </si>
  <si>
    <t>10220920</t>
  </si>
  <si>
    <t>Kathangariri</t>
  </si>
  <si>
    <t>+254713720849</t>
  </si>
  <si>
    <t>+254727517484</t>
  </si>
  <si>
    <t>10220613</t>
  </si>
  <si>
    <t>+254723068888</t>
  </si>
  <si>
    <t>+254797370085</t>
  </si>
  <si>
    <t>10220804</t>
  </si>
  <si>
    <t>KAIMBA</t>
  </si>
  <si>
    <t>+254725412044</t>
  </si>
  <si>
    <t>+254789452098</t>
  </si>
  <si>
    <t>10220807</t>
  </si>
  <si>
    <t>+254727636836</t>
  </si>
  <si>
    <t>+254727636336</t>
  </si>
  <si>
    <t>10220961</t>
  </si>
  <si>
    <t>+254720003808</t>
  </si>
  <si>
    <t>+254726048584</t>
  </si>
  <si>
    <t>10220889</t>
  </si>
  <si>
    <t>+254712489310</t>
  </si>
  <si>
    <t>+254736400237</t>
  </si>
  <si>
    <t>10220793</t>
  </si>
  <si>
    <t>GITHOGOIYO/KAGWE</t>
  </si>
  <si>
    <t>+254769271971</t>
  </si>
  <si>
    <t>+254722721146</t>
  </si>
  <si>
    <t>10220995</t>
  </si>
  <si>
    <t>KIMACHA</t>
  </si>
  <si>
    <t>+254727539346</t>
  </si>
  <si>
    <t>10221151</t>
  </si>
  <si>
    <t>+254725371101</t>
  </si>
  <si>
    <t>+254720666523</t>
  </si>
  <si>
    <t>10220996</t>
  </si>
  <si>
    <t>THIGIO</t>
  </si>
  <si>
    <t>+254721849341</t>
  </si>
  <si>
    <t>+254724361812</t>
  </si>
  <si>
    <t>10220999</t>
  </si>
  <si>
    <t>MAIRI</t>
  </si>
  <si>
    <t>+254718336804</t>
  </si>
  <si>
    <t>+254719619462</t>
  </si>
  <si>
    <t>10220902</t>
  </si>
  <si>
    <t>Kirujine</t>
  </si>
  <si>
    <t>+254706802591</t>
  </si>
  <si>
    <t>+254716581120</t>
  </si>
  <si>
    <t>10220844</t>
  </si>
  <si>
    <t>KIRUJINE</t>
  </si>
  <si>
    <t>+254726084445</t>
  </si>
  <si>
    <t>10220903</t>
  </si>
  <si>
    <t>KAGONGO</t>
  </si>
  <si>
    <t>+254710459719</t>
  </si>
  <si>
    <t>+254714216143</t>
  </si>
  <si>
    <t>Stephen Stephen Stephen Gathungu ndirangu [22562835]</t>
  </si>
  <si>
    <t>10220923</t>
  </si>
  <si>
    <t>Mutuya</t>
  </si>
  <si>
    <t>+254726447778</t>
  </si>
  <si>
    <t>+254723648358</t>
  </si>
  <si>
    <t>10220925</t>
  </si>
  <si>
    <t>+254720033601</t>
  </si>
  <si>
    <t>10220887</t>
  </si>
  <si>
    <t>NDENDERU</t>
  </si>
  <si>
    <t>+254722875902</t>
  </si>
  <si>
    <t>+254722809133</t>
  </si>
  <si>
    <t>10221156</t>
  </si>
  <si>
    <t>MAKWA</t>
  </si>
  <si>
    <t>+254723813116</t>
  </si>
  <si>
    <t>+254724799782</t>
  </si>
  <si>
    <t>10220885</t>
  </si>
  <si>
    <t>+254726676231</t>
  </si>
  <si>
    <t>+254726174045</t>
  </si>
  <si>
    <t>10221161</t>
  </si>
  <si>
    <t>KENOL</t>
  </si>
  <si>
    <t>+254713669307</t>
  </si>
  <si>
    <t>+254712473499</t>
  </si>
  <si>
    <t>10220949</t>
  </si>
  <si>
    <t>KASARANI/RUAI</t>
  </si>
  <si>
    <t>+254723391163</t>
  </si>
  <si>
    <t>+254748802142</t>
  </si>
  <si>
    <t>10220950</t>
  </si>
  <si>
    <t>+254781796137</t>
  </si>
  <si>
    <t>+254712766937</t>
  </si>
  <si>
    <t>10220940</t>
  </si>
  <si>
    <t>MUTUGURU</t>
  </si>
  <si>
    <t>+254729293141</t>
  </si>
  <si>
    <t>+254729394410</t>
  </si>
  <si>
    <t>10220853</t>
  </si>
  <si>
    <t>KAWANJARA</t>
  </si>
  <si>
    <t>+254723311444</t>
  </si>
  <si>
    <t>+254721567430</t>
  </si>
  <si>
    <t>10220958</t>
  </si>
  <si>
    <t>MWENEDEGA</t>
  </si>
  <si>
    <t>+254721891867</t>
  </si>
  <si>
    <t>+254733697367</t>
  </si>
  <si>
    <t>10220942</t>
  </si>
  <si>
    <t>KARAMBAINI</t>
  </si>
  <si>
    <t>+254721310191</t>
  </si>
  <si>
    <t>+254794144560</t>
  </si>
  <si>
    <t>10220937</t>
  </si>
  <si>
    <t>KANGOO</t>
  </si>
  <si>
    <t>+254725844781</t>
  </si>
  <si>
    <t>+254745889374</t>
  </si>
  <si>
    <t>10220952</t>
  </si>
  <si>
    <t>+254724913930</t>
  </si>
  <si>
    <t>+254724077032</t>
  </si>
  <si>
    <t>10220954</t>
  </si>
  <si>
    <t>MUGWA-NG'OMBE</t>
  </si>
  <si>
    <t>+254720444852</t>
  </si>
  <si>
    <t>+254729847413</t>
  </si>
  <si>
    <t>10220959</t>
  </si>
  <si>
    <t>KANGETHIA</t>
  </si>
  <si>
    <t>+254722419333</t>
  </si>
  <si>
    <t>+254707937351</t>
  </si>
  <si>
    <t>10220956</t>
  </si>
  <si>
    <t>KAHURURA</t>
  </si>
  <si>
    <t>+254723882952</t>
  </si>
  <si>
    <t>+254735377952</t>
  </si>
  <si>
    <t>10220876</t>
  </si>
  <si>
    <t>KIGUNDU</t>
  </si>
  <si>
    <t>+254725219969</t>
  </si>
  <si>
    <t>+254717178728</t>
  </si>
  <si>
    <t>10220874</t>
  </si>
  <si>
    <t>GATAMAIYU/GATEGI</t>
  </si>
  <si>
    <t>+254722810791</t>
  </si>
  <si>
    <t>+254720047506</t>
  </si>
  <si>
    <t>10220786</t>
  </si>
  <si>
    <t>KARITI/KAHARO</t>
  </si>
  <si>
    <t>+254722632561</t>
  </si>
  <si>
    <t>+254721579357</t>
  </si>
  <si>
    <t>10220854</t>
  </si>
  <si>
    <t>+254720809097</t>
  </si>
  <si>
    <t>+254723212282</t>
  </si>
  <si>
    <t>10221153</t>
  </si>
  <si>
    <t>MUTUANGO</t>
  </si>
  <si>
    <t>+254722833208</t>
  </si>
  <si>
    <t>+254729088311</t>
  </si>
  <si>
    <t>10220877</t>
  </si>
  <si>
    <t>MUNYUINI</t>
  </si>
  <si>
    <t>+254729930383</t>
  </si>
  <si>
    <t>+254742081509</t>
  </si>
  <si>
    <t>10220894</t>
  </si>
  <si>
    <t>+254721113668</t>
  </si>
  <si>
    <t>10221754</t>
  </si>
  <si>
    <t>MBARIKI</t>
  </si>
  <si>
    <t>+254724114058</t>
  </si>
  <si>
    <t>10220977</t>
  </si>
  <si>
    <t>GATONDO</t>
  </si>
  <si>
    <t>+254721648385</t>
  </si>
  <si>
    <t>+254714076773</t>
  </si>
  <si>
    <t>10221756</t>
  </si>
  <si>
    <t>Landless</t>
  </si>
  <si>
    <t>+254722466053</t>
  </si>
  <si>
    <t>+254722458867</t>
  </si>
  <si>
    <t>10220848</t>
  </si>
  <si>
    <t>MUTUMBAI</t>
  </si>
  <si>
    <t>+254727130115</t>
  </si>
  <si>
    <t>+254721987128</t>
  </si>
  <si>
    <t>10220840</t>
  </si>
  <si>
    <t>+254712590301</t>
  </si>
  <si>
    <t>+254705188308</t>
  </si>
  <si>
    <t>10221000</t>
  </si>
  <si>
    <t>KAGAA</t>
  </si>
  <si>
    <t>+254726948117</t>
  </si>
  <si>
    <t>+254722864021</t>
  </si>
  <si>
    <t>10220912</t>
  </si>
  <si>
    <t>Kithungururu</t>
  </si>
  <si>
    <t>+254725790533</t>
  </si>
  <si>
    <t>+254726246964</t>
  </si>
  <si>
    <t>Gabriel Gabriel Gabriel Muiruri gathuka [1851107]</t>
  </si>
  <si>
    <t>10220842</t>
  </si>
  <si>
    <t>+254722833176</t>
  </si>
  <si>
    <t>10220776</t>
  </si>
  <si>
    <t>GACIRE</t>
  </si>
  <si>
    <t>+254713200345</t>
  </si>
  <si>
    <t>+254721173314</t>
  </si>
  <si>
    <t>10220941</t>
  </si>
  <si>
    <t>ONTERERE</t>
  </si>
  <si>
    <t>+254702896324</t>
  </si>
  <si>
    <t>+254729858486</t>
  </si>
  <si>
    <t>10220913</t>
  </si>
  <si>
    <t>RURIRI</t>
  </si>
  <si>
    <t>+254728658736</t>
  </si>
  <si>
    <t>+254717455385</t>
  </si>
  <si>
    <t>10220951</t>
  </si>
  <si>
    <t>HEKIMA</t>
  </si>
  <si>
    <t>+254729743854</t>
  </si>
  <si>
    <t>+254728121651</t>
  </si>
  <si>
    <t>10220878</t>
  </si>
  <si>
    <t>KARABAINI</t>
  </si>
  <si>
    <t>+254725728464</t>
  </si>
  <si>
    <t>+254792787123</t>
  </si>
  <si>
    <t>10220849</t>
  </si>
  <si>
    <t>+254729711658</t>
  </si>
  <si>
    <t>+254762060096</t>
  </si>
  <si>
    <t>10220852</t>
  </si>
  <si>
    <t>KAHUHO/CURA</t>
  </si>
  <si>
    <t>+254791610484</t>
  </si>
  <si>
    <t>+254706749888</t>
  </si>
  <si>
    <t>10220797</t>
  </si>
  <si>
    <t>+254710798497</t>
  </si>
  <si>
    <t>+254703568725</t>
  </si>
  <si>
    <t>10220909</t>
  </si>
  <si>
    <t>NDAKAINI</t>
  </si>
  <si>
    <t>+254727567502</t>
  </si>
  <si>
    <t>+254722473356</t>
  </si>
  <si>
    <t>10220900</t>
  </si>
  <si>
    <t>KIBORIONE</t>
  </si>
  <si>
    <t>+254702933408</t>
  </si>
  <si>
    <t>+254723450764</t>
  </si>
  <si>
    <t>10220799</t>
  </si>
  <si>
    <t>Kiamwangi</t>
  </si>
  <si>
    <t>+254722593511</t>
  </si>
  <si>
    <t>+254727602479</t>
  </si>
  <si>
    <t>10220784</t>
  </si>
  <si>
    <t>GIAGAKU</t>
  </si>
  <si>
    <t>+254711204726</t>
  </si>
  <si>
    <t>+254704553437</t>
  </si>
  <si>
    <t>10220945</t>
  </si>
  <si>
    <t>kerwa</t>
  </si>
  <si>
    <t>+254722594436</t>
  </si>
  <si>
    <t>+254724755147</t>
  </si>
  <si>
    <t>10220785</t>
  </si>
  <si>
    <t>KERWA</t>
  </si>
  <si>
    <t>+254723948534</t>
  </si>
  <si>
    <t>+254721212686</t>
  </si>
  <si>
    <t>10220906</t>
  </si>
  <si>
    <t>karimbene</t>
  </si>
  <si>
    <t>+254711507233</t>
  </si>
  <si>
    <t>+254711586742</t>
  </si>
  <si>
    <t>10220932</t>
  </si>
  <si>
    <t>+254724066193</t>
  </si>
  <si>
    <t>+254701059870</t>
  </si>
  <si>
    <t>10220881</t>
  </si>
  <si>
    <t>GITWE/GATAMA</t>
  </si>
  <si>
    <t>+254711467804</t>
  </si>
  <si>
    <t>+254721462618</t>
  </si>
  <si>
    <t>10220882</t>
  </si>
  <si>
    <t>kiandai</t>
  </si>
  <si>
    <t>+254724238648</t>
  </si>
  <si>
    <t>+254727875576</t>
  </si>
  <si>
    <t>10220847</t>
  </si>
  <si>
    <t>+254723768713</t>
  </si>
  <si>
    <t>+254711281220</t>
  </si>
  <si>
    <t>10221179</t>
  </si>
  <si>
    <t>+254723143545</t>
  </si>
  <si>
    <t>+254729747939</t>
  </si>
  <si>
    <t>10220841</t>
  </si>
  <si>
    <t>NGEMU</t>
  </si>
  <si>
    <t>+254723367188</t>
  </si>
  <si>
    <t>10220895</t>
  </si>
  <si>
    <t>MWARAGANJOGU</t>
  </si>
  <si>
    <t>+25424956183</t>
  </si>
  <si>
    <t>+254701696183</t>
  </si>
  <si>
    <t>Peter Peter joseph kiarie [1021054]</t>
  </si>
  <si>
    <t>10221163</t>
  </si>
  <si>
    <t>Githaruru</t>
  </si>
  <si>
    <t>+254721828427</t>
  </si>
  <si>
    <t>+254725027919</t>
  </si>
  <si>
    <t>10221169</t>
  </si>
  <si>
    <t>+254720774670</t>
  </si>
  <si>
    <t>+254782559846</t>
  </si>
  <si>
    <t>10221749</t>
  </si>
  <si>
    <t>NGUNA</t>
  </si>
  <si>
    <t>+254722763626</t>
  </si>
  <si>
    <t>+254768992799</t>
  </si>
  <si>
    <t>10221197</t>
  </si>
  <si>
    <t>+254721948478</t>
  </si>
  <si>
    <t>+254706451904</t>
  </si>
  <si>
    <t>10221160</t>
  </si>
  <si>
    <t>MIRICHU(KAHURO)</t>
  </si>
  <si>
    <t>+254721322712</t>
  </si>
  <si>
    <t>+254738724507</t>
  </si>
  <si>
    <t>10221667</t>
  </si>
  <si>
    <t>KARUGA</t>
  </si>
  <si>
    <t>+254725155791</t>
  </si>
  <si>
    <t>+254716975532</t>
  </si>
  <si>
    <t>10220905</t>
  </si>
  <si>
    <t>NTHIBARI</t>
  </si>
  <si>
    <t>+254713971179</t>
  </si>
  <si>
    <t>+254788777150</t>
  </si>
  <si>
    <t>10220928</t>
  </si>
  <si>
    <t>GATUMBI</t>
  </si>
  <si>
    <t>+254700532491</t>
  </si>
  <si>
    <t>+254700192406</t>
  </si>
  <si>
    <t>10220846</t>
  </si>
  <si>
    <t>+254733827747</t>
  </si>
  <si>
    <t>+254722458605</t>
  </si>
  <si>
    <t>10221691</t>
  </si>
  <si>
    <t>Nkumbo</t>
  </si>
  <si>
    <t>+254729578254</t>
  </si>
  <si>
    <t>+254729447646</t>
  </si>
  <si>
    <t>10220931</t>
  </si>
  <si>
    <t>+254722458677</t>
  </si>
  <si>
    <t>10220911</t>
  </si>
  <si>
    <t>Kiegene</t>
  </si>
  <si>
    <t>+254726059303</t>
  </si>
  <si>
    <t>10220787</t>
  </si>
  <si>
    <t>Maragi</t>
  </si>
  <si>
    <t>+254726952683</t>
  </si>
  <si>
    <t>10220790</t>
  </si>
  <si>
    <t>Narerine</t>
  </si>
  <si>
    <t>+254721946043</t>
  </si>
  <si>
    <t>+254710443620</t>
  </si>
  <si>
    <t>10221162</t>
  </si>
  <si>
    <t>+254712107663</t>
  </si>
  <si>
    <t>+254721560936</t>
  </si>
  <si>
    <t>10220851</t>
  </si>
  <si>
    <t>LUCERU</t>
  </si>
  <si>
    <t>+254720044655</t>
  </si>
  <si>
    <t>+254727400428</t>
  </si>
  <si>
    <t>10221178</t>
  </si>
  <si>
    <t>+254719258561</t>
  </si>
  <si>
    <t>+254113783633</t>
  </si>
  <si>
    <t>10220914</t>
  </si>
  <si>
    <t>GITURI</t>
  </si>
  <si>
    <t>+254715501129</t>
  </si>
  <si>
    <t>+254724810135</t>
  </si>
  <si>
    <t>10220879</t>
  </si>
  <si>
    <t>Kinjo</t>
  </si>
  <si>
    <t>+254717593458</t>
  </si>
  <si>
    <t>+254729497433</t>
  </si>
  <si>
    <t>10221159</t>
  </si>
  <si>
    <t>KAMUHINDI</t>
  </si>
  <si>
    <t>+254712915879</t>
  </si>
  <si>
    <t>+254726259430</t>
  </si>
  <si>
    <t>10220962</t>
  </si>
  <si>
    <t>SWEET WATERS</t>
  </si>
  <si>
    <t>Eugene Mupaliah</t>
  </si>
  <si>
    <t>10220897</t>
  </si>
  <si>
    <t>+254722394791</t>
  </si>
  <si>
    <t>+254722322941</t>
  </si>
  <si>
    <t>10220796</t>
  </si>
  <si>
    <t>KARIUA</t>
  </si>
  <si>
    <t>+254722581232</t>
  </si>
  <si>
    <t>+254719549500</t>
  </si>
  <si>
    <t>10220798</t>
  </si>
  <si>
    <t>Kiriaini</t>
  </si>
  <si>
    <t>+254726301796</t>
  </si>
  <si>
    <t>+254703527369</t>
  </si>
  <si>
    <t>10220983</t>
  </si>
  <si>
    <t>NDURUMA</t>
  </si>
  <si>
    <t>+254722742364</t>
  </si>
  <si>
    <t>+254726602923</t>
  </si>
  <si>
    <t>Hilda Kinoti</t>
  </si>
  <si>
    <t>10220919</t>
  </si>
  <si>
    <t>MAKITHI</t>
  </si>
  <si>
    <t>+254714392498</t>
  </si>
  <si>
    <t>+254716551658</t>
  </si>
  <si>
    <t>10221620</t>
  </si>
  <si>
    <t>KAWAHARURA</t>
  </si>
  <si>
    <t>+254712105982</t>
  </si>
  <si>
    <t>+254795333500</t>
  </si>
  <si>
    <t>10220927</t>
  </si>
  <si>
    <t>+254723285953</t>
  </si>
  <si>
    <t>+254721532097</t>
  </si>
  <si>
    <t>10220934</t>
  </si>
  <si>
    <t>KIINE</t>
  </si>
  <si>
    <t>+254723843659</t>
  </si>
  <si>
    <t>+254721377205</t>
  </si>
  <si>
    <t>10220901</t>
  </si>
  <si>
    <t>RUTITI</t>
  </si>
  <si>
    <t>+254729434346</t>
  </si>
  <si>
    <t>+254720691113</t>
  </si>
  <si>
    <t>10221617</t>
  </si>
  <si>
    <t>GAITHECE</t>
  </si>
  <si>
    <t>+254715622880</t>
  </si>
  <si>
    <t>+254716740639</t>
  </si>
  <si>
    <t>10221165</t>
  </si>
  <si>
    <t>Kithure</t>
  </si>
  <si>
    <t>+254746180279</t>
  </si>
  <si>
    <t>+254742459841</t>
  </si>
  <si>
    <t>10221158</t>
  </si>
  <si>
    <t>GATEI</t>
  </si>
  <si>
    <t>+254722264346</t>
  </si>
  <si>
    <t>+254728773136</t>
  </si>
  <si>
    <t>10220875</t>
  </si>
  <si>
    <t>RUBIRI</t>
  </si>
  <si>
    <t>+254723214354</t>
  </si>
  <si>
    <t>+254748203154</t>
  </si>
  <si>
    <t>10221152</t>
  </si>
  <si>
    <t>+254713232400</t>
  </si>
  <si>
    <t>+254723729028</t>
  </si>
  <si>
    <t>10221167</t>
  </si>
  <si>
    <t>KITHIRURI</t>
  </si>
  <si>
    <t>+254725947987</t>
  </si>
  <si>
    <t>+254724102199</t>
  </si>
  <si>
    <t>10221657</t>
  </si>
  <si>
    <t>GIACHUKI</t>
  </si>
  <si>
    <t>+254721745383</t>
  </si>
  <si>
    <t>+254720961053</t>
  </si>
  <si>
    <t>10221622</t>
  </si>
  <si>
    <t>+254718671342</t>
  </si>
  <si>
    <t>+254796430406</t>
  </si>
  <si>
    <t>10221669</t>
  </si>
  <si>
    <t>NGIRIANI</t>
  </si>
  <si>
    <t>+254701719780</t>
  </si>
  <si>
    <t>+254764719780</t>
  </si>
  <si>
    <t>10220965</t>
  </si>
  <si>
    <t>+254723151841</t>
  </si>
  <si>
    <t>+254721641231</t>
  </si>
  <si>
    <t>10221685</t>
  </si>
  <si>
    <t>+254722577136</t>
  </si>
  <si>
    <t>+254722370169</t>
  </si>
  <si>
    <t>10221676</t>
  </si>
  <si>
    <t>THOGOTO</t>
  </si>
  <si>
    <t>+254722951210</t>
  </si>
  <si>
    <t>+254723383059</t>
  </si>
  <si>
    <t>10221780</t>
  </si>
  <si>
    <t>MAKUTANO</t>
  </si>
  <si>
    <t>+254727977009</t>
  </si>
  <si>
    <t>+254114971663</t>
  </si>
  <si>
    <t>10221779</t>
  </si>
  <si>
    <t>GATUIKIRA</t>
  </si>
  <si>
    <t>+254723560735</t>
  </si>
  <si>
    <t>+254725710638</t>
  </si>
  <si>
    <t>10221198</t>
  </si>
  <si>
    <t>GITHIMA</t>
  </si>
  <si>
    <t>+254722698613</t>
  </si>
  <si>
    <t>+254721907154</t>
  </si>
  <si>
    <t>10220946</t>
  </si>
  <si>
    <t>+254725272086</t>
  </si>
  <si>
    <t>+254702445285</t>
  </si>
  <si>
    <t>Jane muthoni Jane muthoni Mwendwa [23724657]</t>
  </si>
  <si>
    <t>10221164</t>
  </si>
  <si>
    <t>+254723460107</t>
  </si>
  <si>
    <t>+2547235174245</t>
  </si>
  <si>
    <t>10220948</t>
  </si>
  <si>
    <t>KARIMA</t>
  </si>
  <si>
    <t>+254727341028</t>
  </si>
  <si>
    <t>+254729627958</t>
  </si>
  <si>
    <t>10221688</t>
  </si>
  <si>
    <t>GIKANDU</t>
  </si>
  <si>
    <t>+254718692109</t>
  </si>
  <si>
    <t>+25410244422</t>
  </si>
  <si>
    <t>Thomas Ngaruiya</t>
  </si>
  <si>
    <t>Eric Eric Kamoche wambui [11536333]</t>
  </si>
  <si>
    <t>102211196</t>
  </si>
  <si>
    <t>MIHUKO/MARIGE</t>
  </si>
  <si>
    <t>+254723748987</t>
  </si>
  <si>
    <t>+254720564891</t>
  </si>
  <si>
    <t>10220915</t>
  </si>
  <si>
    <t>Igembe Central</t>
  </si>
  <si>
    <t>NTOORI</t>
  </si>
  <si>
    <t>+254726744272</t>
  </si>
  <si>
    <t>10221194</t>
  </si>
  <si>
    <t>Kiamumbi</t>
  </si>
  <si>
    <t>+254722694585</t>
  </si>
  <si>
    <t>+254722385533</t>
  </si>
  <si>
    <t>10221201</t>
  </si>
  <si>
    <t>ITHIMBARI</t>
  </si>
  <si>
    <t>+254720649118</t>
  </si>
  <si>
    <t>+254734233589</t>
  </si>
  <si>
    <t>10221211</t>
  </si>
  <si>
    <t>MWERIENE</t>
  </si>
  <si>
    <t>+254727748754</t>
  </si>
  <si>
    <t>+254743873541</t>
  </si>
  <si>
    <t>10221180</t>
  </si>
  <si>
    <t>Gatitu</t>
  </si>
  <si>
    <t>+254727406964</t>
  </si>
  <si>
    <t>+254721207592</t>
  </si>
  <si>
    <t>10221625</t>
  </si>
  <si>
    <t>Kangema</t>
  </si>
  <si>
    <t>KIRIA</t>
  </si>
  <si>
    <t>+254722159224</t>
  </si>
  <si>
    <t>+2540753763323</t>
  </si>
  <si>
    <t>Peter kirumba Peter kirumba Peter kirumba Karanja [21902156]</t>
  </si>
  <si>
    <t>10221154</t>
  </si>
  <si>
    <t>+254723414569</t>
  </si>
  <si>
    <t>10221199</t>
  </si>
  <si>
    <t>NADAMUNGE</t>
  </si>
  <si>
    <t>+254722835442</t>
  </si>
  <si>
    <t>+254710622920</t>
  </si>
  <si>
    <t>10221604</t>
  </si>
  <si>
    <t>+254706021026</t>
  </si>
  <si>
    <t>10220892</t>
  </si>
  <si>
    <t>MUTEGO</t>
  </si>
  <si>
    <t>+254724045056</t>
  </si>
  <si>
    <t>+254719421711</t>
  </si>
  <si>
    <t>10221761</t>
  </si>
  <si>
    <t>+254723755074</t>
  </si>
  <si>
    <t>+254729243939</t>
  </si>
  <si>
    <t>10221187</t>
  </si>
  <si>
    <t>kiegene</t>
  </si>
  <si>
    <t>+254716212468</t>
  </si>
  <si>
    <t>+254727539349</t>
  </si>
  <si>
    <t>10221662</t>
  </si>
  <si>
    <t>+254720170956</t>
  </si>
  <si>
    <t>+254713996879</t>
  </si>
  <si>
    <t>10221612</t>
  </si>
  <si>
    <t>Kiambururu</t>
  </si>
  <si>
    <t>+254711897488</t>
  </si>
  <si>
    <t>10221771</t>
  </si>
  <si>
    <t>MAKOMBOKI</t>
  </si>
  <si>
    <t>+254728417800</t>
  </si>
  <si>
    <t>+254704886634</t>
  </si>
  <si>
    <t>10221176</t>
  </si>
  <si>
    <t>GURU</t>
  </si>
  <si>
    <t>+254710901229</t>
  </si>
  <si>
    <t>+254746374638</t>
  </si>
  <si>
    <t>10221666</t>
  </si>
  <si>
    <t>THARE</t>
  </si>
  <si>
    <t>+254728040930</t>
  </si>
  <si>
    <t>+254700810645</t>
  </si>
  <si>
    <t>10221680</t>
  </si>
  <si>
    <t>KOGORO</t>
  </si>
  <si>
    <t>+254708806347</t>
  </si>
  <si>
    <t>+254795782124</t>
  </si>
  <si>
    <t>10221665</t>
  </si>
  <si>
    <t>+254721327426</t>
  </si>
  <si>
    <t>10221777</t>
  </si>
  <si>
    <t>Nyadhuna</t>
  </si>
  <si>
    <t>KABUKU</t>
  </si>
  <si>
    <t>+254722416242</t>
  </si>
  <si>
    <t>10221663</t>
  </si>
  <si>
    <t>+254724929603</t>
  </si>
  <si>
    <t>+254729982937</t>
  </si>
  <si>
    <t>10220789</t>
  </si>
  <si>
    <t>Kioiregi</t>
  </si>
  <si>
    <t>+254723300010</t>
  </si>
  <si>
    <t>10221226</t>
  </si>
  <si>
    <t>WATHINE</t>
  </si>
  <si>
    <t>+254729841847</t>
  </si>
  <si>
    <t>10221205</t>
  </si>
  <si>
    <t>KARUGWA</t>
  </si>
  <si>
    <t>+254729156344</t>
  </si>
  <si>
    <t>+254734077621</t>
  </si>
  <si>
    <t>10221775</t>
  </si>
  <si>
    <t>+254720177441</t>
  </si>
  <si>
    <t>+254727725765</t>
  </si>
  <si>
    <t>10221175</t>
  </si>
  <si>
    <t>KIRIMENE</t>
  </si>
  <si>
    <t>+254720234577</t>
  </si>
  <si>
    <t>+254795886147</t>
  </si>
  <si>
    <t>10221188</t>
  </si>
  <si>
    <t>KAJURENE</t>
  </si>
  <si>
    <t>+254728718069</t>
  </si>
  <si>
    <t>+254705311684</t>
  </si>
  <si>
    <t>10221792</t>
  </si>
  <si>
    <t>+254720964170</t>
  </si>
  <si>
    <t>+254710375611</t>
  </si>
  <si>
    <t>10221788</t>
  </si>
  <si>
    <t>GAKEU</t>
  </si>
  <si>
    <t>+254714075223</t>
  </si>
  <si>
    <t>+254708478967</t>
  </si>
  <si>
    <t>10221760</t>
  </si>
  <si>
    <t>NTHUGUNI</t>
  </si>
  <si>
    <t>+254700676349</t>
  </si>
  <si>
    <t>+254702818394</t>
  </si>
  <si>
    <t>10221763</t>
  </si>
  <si>
    <t>KAMBIRWA</t>
  </si>
  <si>
    <t>+254713358666</t>
  </si>
  <si>
    <t>+254723864119</t>
  </si>
  <si>
    <t>10221689</t>
  </si>
  <si>
    <t>TIAKUNU</t>
  </si>
  <si>
    <t>+254722267941</t>
  </si>
  <si>
    <t>+254723175649</t>
  </si>
  <si>
    <t>10221189</t>
  </si>
  <si>
    <t>+254110437713</t>
  </si>
  <si>
    <t>+254723669086</t>
  </si>
  <si>
    <t>10221750</t>
  </si>
  <si>
    <t>+254726154733</t>
  </si>
  <si>
    <t>+254725060627</t>
  </si>
  <si>
    <t>10221168</t>
  </si>
  <si>
    <t>TIKARI</t>
  </si>
  <si>
    <t>+254700381523</t>
  </si>
  <si>
    <t>+254724420794</t>
  </si>
  <si>
    <t>10221191</t>
  </si>
  <si>
    <t>KARIMBENE</t>
  </si>
  <si>
    <t>+254713625043</t>
  </si>
  <si>
    <t>+254729672156</t>
  </si>
  <si>
    <t>1122490</t>
  </si>
  <si>
    <t>Gakirii</t>
  </si>
  <si>
    <t>+254720735080</t>
  </si>
  <si>
    <t>+254720689110</t>
  </si>
  <si>
    <t>10221172</t>
  </si>
  <si>
    <t>MUCHOGOMO</t>
  </si>
  <si>
    <t>+254795190145</t>
  </si>
  <si>
    <t>+254701319836</t>
  </si>
  <si>
    <t>10221690</t>
  </si>
  <si>
    <t>GITHARUKU</t>
  </si>
  <si>
    <t>+254724858524</t>
  </si>
  <si>
    <t>+254720534910</t>
  </si>
  <si>
    <t>10221181</t>
  </si>
  <si>
    <t>MUKURUTI</t>
  </si>
  <si>
    <t>+254757586001</t>
  </si>
  <si>
    <t>+254789362645</t>
  </si>
  <si>
    <t>10221166</t>
  </si>
  <si>
    <t>ABWETENE</t>
  </si>
  <si>
    <t>+254719498762</t>
  </si>
  <si>
    <t>+254734436144</t>
  </si>
  <si>
    <t>10221638</t>
  </si>
  <si>
    <t>MUTHIGA GIRLS</t>
  </si>
  <si>
    <t>+254795091823</t>
  </si>
  <si>
    <t>+254726921444</t>
  </si>
  <si>
    <t>10221606</t>
  </si>
  <si>
    <t>+254710657939</t>
  </si>
  <si>
    <t>+254710515954</t>
  </si>
  <si>
    <t>10221227</t>
  </si>
  <si>
    <t>+254728809310</t>
  </si>
  <si>
    <t>+254722934673</t>
  </si>
  <si>
    <t>10221723</t>
  </si>
  <si>
    <t>KIMUNYU</t>
  </si>
  <si>
    <t>+254721807851</t>
  </si>
  <si>
    <t>+254722440384</t>
  </si>
  <si>
    <t>10221758</t>
  </si>
  <si>
    <t>MUHOHOYO</t>
  </si>
  <si>
    <t>+254726883939</t>
  </si>
  <si>
    <t>+254710667456</t>
  </si>
  <si>
    <t>10221765</t>
  </si>
  <si>
    <t>THARAKA</t>
  </si>
  <si>
    <t>+254723817587</t>
  </si>
  <si>
    <t>+254728057669</t>
  </si>
  <si>
    <t>10221202</t>
  </si>
  <si>
    <t>+254724611047</t>
  </si>
  <si>
    <t>+254722698797</t>
  </si>
  <si>
    <t>10221627</t>
  </si>
  <si>
    <t>+254721375063</t>
  </si>
  <si>
    <t>+254711801500</t>
  </si>
  <si>
    <t>10221659</t>
  </si>
  <si>
    <t>WAHUNDURA</t>
  </si>
  <si>
    <t>+254723767890</t>
  </si>
  <si>
    <t>10221668</t>
  </si>
  <si>
    <t>KIANGUCU</t>
  </si>
  <si>
    <t>+254724457591</t>
  </si>
  <si>
    <t>+254720472942</t>
  </si>
  <si>
    <t>10221192</t>
  </si>
  <si>
    <t>ISIOLO</t>
  </si>
  <si>
    <t>+254724933009</t>
  </si>
  <si>
    <t>+2547246822337</t>
  </si>
  <si>
    <t>10221672</t>
  </si>
  <si>
    <t>RUKUNGU</t>
  </si>
  <si>
    <t>+254727980195</t>
  </si>
  <si>
    <t>+254723139913</t>
  </si>
  <si>
    <t>10220886</t>
  </si>
  <si>
    <t>+254728056354</t>
  </si>
  <si>
    <t>+254726343380</t>
  </si>
  <si>
    <t>10221658</t>
  </si>
  <si>
    <t>+254708512087</t>
  </si>
  <si>
    <t>+254720218798</t>
  </si>
  <si>
    <t>10221684</t>
  </si>
  <si>
    <t>IRIMAINI</t>
  </si>
  <si>
    <t>+254702531710</t>
  </si>
  <si>
    <t>+254713503106</t>
  </si>
  <si>
    <t>10221693</t>
  </si>
  <si>
    <t>KIAMBURURU</t>
  </si>
  <si>
    <t>+254720843841</t>
  </si>
  <si>
    <t>+254725557051</t>
  </si>
  <si>
    <t>10221650</t>
  </si>
  <si>
    <t>CHUKA-IGAMBANGOMBE</t>
  </si>
  <si>
    <t>+254790515630</t>
  </si>
  <si>
    <t>+25472478278</t>
  </si>
  <si>
    <t>10221683</t>
  </si>
  <si>
    <t>+254769677933</t>
  </si>
  <si>
    <t>+254799239984</t>
  </si>
  <si>
    <t>10220791</t>
  </si>
  <si>
    <t>+254728519268</t>
  </si>
  <si>
    <t>10220890</t>
  </si>
  <si>
    <t>KAMIRA/ICHAGAKI</t>
  </si>
  <si>
    <t>+254724426342</t>
  </si>
  <si>
    <t>10221182</t>
  </si>
  <si>
    <t>NKUNGA</t>
  </si>
  <si>
    <t>+254727139646</t>
  </si>
  <si>
    <t>+254716937110</t>
  </si>
  <si>
    <t>10221171</t>
  </si>
  <si>
    <t>MUTUUMA</t>
  </si>
  <si>
    <t>+254722905436</t>
  </si>
  <si>
    <t>+254733372143</t>
  </si>
  <si>
    <t>10221720</t>
  </si>
  <si>
    <t>MUKONGORO</t>
  </si>
  <si>
    <t>+254705714389</t>
  </si>
  <si>
    <t>+254769732031</t>
  </si>
  <si>
    <t>10221726</t>
  </si>
  <si>
    <t>+254727708533</t>
  </si>
  <si>
    <t>+254723061801</t>
  </si>
  <si>
    <t>10221652</t>
  </si>
  <si>
    <t>+254722391997</t>
  </si>
  <si>
    <t>+254701806277</t>
  </si>
  <si>
    <t>10221682</t>
  </si>
  <si>
    <t>GAKARARA</t>
  </si>
  <si>
    <t>+254728268891</t>
  </si>
  <si>
    <t>10221751</t>
  </si>
  <si>
    <t>+254728082612</t>
  </si>
  <si>
    <t>+254728719822</t>
  </si>
  <si>
    <t>10221770</t>
  </si>
  <si>
    <t>+254714398179</t>
  </si>
  <si>
    <t>+254729476670</t>
  </si>
  <si>
    <t>10221594</t>
  </si>
  <si>
    <t>+254719455001</t>
  </si>
  <si>
    <t>+254705892307</t>
  </si>
  <si>
    <t>10220884</t>
  </si>
  <si>
    <t>MATHARE-INI</t>
  </si>
  <si>
    <t>+254729905579</t>
  </si>
  <si>
    <t>10221609</t>
  </si>
  <si>
    <t>+254722476614</t>
  </si>
  <si>
    <t>+254706210110</t>
  </si>
  <si>
    <t>10221736</t>
  </si>
  <si>
    <t>Thangari</t>
  </si>
  <si>
    <t>+254723939569</t>
  </si>
  <si>
    <t>+254724754845</t>
  </si>
  <si>
    <t>10221767</t>
  </si>
  <si>
    <t>KAIRUNE</t>
  </si>
  <si>
    <t>+254743476717</t>
  </si>
  <si>
    <t>10221219</t>
  </si>
  <si>
    <t>KITHARENE</t>
  </si>
  <si>
    <t>+254722466433</t>
  </si>
  <si>
    <t>+254723707689</t>
  </si>
  <si>
    <t>10221701</t>
  </si>
  <si>
    <t>+254722773813</t>
  </si>
  <si>
    <t>+254722628829</t>
  </si>
  <si>
    <t>10220957</t>
  </si>
  <si>
    <t>KANJAMA</t>
  </si>
  <si>
    <t>+254733679798</t>
  </si>
  <si>
    <t>+254721346041</t>
  </si>
  <si>
    <t>10220839</t>
  </si>
  <si>
    <t>WANJEGI</t>
  </si>
  <si>
    <t>+254725309650</t>
  </si>
  <si>
    <t>+254725309651</t>
  </si>
  <si>
    <t>10220930</t>
  </si>
  <si>
    <t>+254725412514</t>
  </si>
  <si>
    <t>10220855</t>
  </si>
  <si>
    <t>MAKUYU</t>
  </si>
  <si>
    <t>+254726500355</t>
  </si>
  <si>
    <t>+254723483573</t>
  </si>
  <si>
    <t>GEORGE TO PROVIDE</t>
  </si>
  <si>
    <t>GAITUTU</t>
  </si>
  <si>
    <t>+254717430818</t>
  </si>
  <si>
    <t>+254106645290</t>
  </si>
  <si>
    <t>10221588</t>
  </si>
  <si>
    <t>KATHAGERI</t>
  </si>
  <si>
    <t>+254728221763</t>
  </si>
  <si>
    <t>+254726364621</t>
  </si>
  <si>
    <t>10221692</t>
  </si>
  <si>
    <t>+254700844107</t>
  </si>
  <si>
    <t>+254724609641</t>
  </si>
  <si>
    <t>10221628</t>
  </si>
  <si>
    <t>KANJAGATHI</t>
  </si>
  <si>
    <t>+254728221965</t>
  </si>
  <si>
    <t>+254719579044</t>
  </si>
  <si>
    <t>10221661</t>
  </si>
  <si>
    <t>+254720939572</t>
  </si>
  <si>
    <t>+254720405660</t>
  </si>
  <si>
    <t>10221185</t>
  </si>
  <si>
    <t>NGURUMO</t>
  </si>
  <si>
    <t>+254723264663</t>
  </si>
  <si>
    <t>+254724103530</t>
  </si>
  <si>
    <t>10221714</t>
  </si>
  <si>
    <t>MACUMO</t>
  </si>
  <si>
    <t>+254713770360</t>
  </si>
  <si>
    <t>+254725929308</t>
  </si>
  <si>
    <t>10221694</t>
  </si>
  <si>
    <t>GATHAJI</t>
  </si>
  <si>
    <t>+254714183001</t>
  </si>
  <si>
    <t>+254708761409</t>
  </si>
  <si>
    <t>10221608</t>
  </si>
  <si>
    <t>+254721567421</t>
  </si>
  <si>
    <t>10221711</t>
  </si>
  <si>
    <t>LANDLESS</t>
  </si>
  <si>
    <t>+254720035364</t>
  </si>
  <si>
    <t>+254727388473</t>
  </si>
  <si>
    <t>10221600</t>
  </si>
  <si>
    <t>NGARARIGA</t>
  </si>
  <si>
    <t>+254722530142</t>
  </si>
  <si>
    <t>+254708145585</t>
  </si>
  <si>
    <t>10220850</t>
  </si>
  <si>
    <t>KIAWANJUGU</t>
  </si>
  <si>
    <t>+254729223205</t>
  </si>
  <si>
    <t>+254737703486</t>
  </si>
  <si>
    <t>10221722</t>
  </si>
  <si>
    <t>ITHATHA</t>
  </si>
  <si>
    <t>+254724381663</t>
  </si>
  <si>
    <t>+254729008744</t>
  </si>
  <si>
    <t>10221725</t>
  </si>
  <si>
    <t>GATAKENE</t>
  </si>
  <si>
    <t>+254725509961</t>
  </si>
  <si>
    <t>+25479121878850</t>
  </si>
  <si>
    <t>10221675</t>
  </si>
  <si>
    <t>ICHICHI</t>
  </si>
  <si>
    <t>+254726543030</t>
  </si>
  <si>
    <t>+254725744278</t>
  </si>
  <si>
    <t>10221772</t>
  </si>
  <si>
    <t>+254723505026</t>
  </si>
  <si>
    <t>10221660</t>
  </si>
  <si>
    <t>RWEGETHA/NGARU</t>
  </si>
  <si>
    <t>+254728736171</t>
  </si>
  <si>
    <t>+254720823217</t>
  </si>
  <si>
    <t>+254726714083</t>
  </si>
  <si>
    <t>+254706052469</t>
  </si>
  <si>
    <t>10221636</t>
  </si>
  <si>
    <t>KIAMBOGO</t>
  </si>
  <si>
    <t>+254729821945</t>
  </si>
  <si>
    <t>+254775783533</t>
  </si>
  <si>
    <t>Daphin Kathambi</t>
  </si>
  <si>
    <t>10221746</t>
  </si>
  <si>
    <t>KIRIMIRI</t>
  </si>
  <si>
    <t>+254721224326</t>
  </si>
  <si>
    <t>+254723546497</t>
  </si>
  <si>
    <t>10221598</t>
  </si>
  <si>
    <t>+254722780644</t>
  </si>
  <si>
    <t>+254722647169</t>
  </si>
  <si>
    <t>10220924</t>
  </si>
  <si>
    <t>MUCHUNGUCHA</t>
  </si>
  <si>
    <t>+254723426413</t>
  </si>
  <si>
    <t>+254100116757</t>
  </si>
  <si>
    <t>10221955</t>
  </si>
  <si>
    <t>MATHAREINI</t>
  </si>
  <si>
    <t>+254721375210</t>
  </si>
  <si>
    <t>+254726154683</t>
  </si>
  <si>
    <t>10221589</t>
  </si>
  <si>
    <t>+254712098757</t>
  </si>
  <si>
    <t>+254725808988</t>
  </si>
  <si>
    <t>10221220</t>
  </si>
  <si>
    <t>KARAMA</t>
  </si>
  <si>
    <t>+254721810611</t>
  </si>
  <si>
    <t>Simon karegi Simon karegi Kamau [8192396]</t>
  </si>
  <si>
    <t>10221931</t>
  </si>
  <si>
    <t>Wanjengi</t>
  </si>
  <si>
    <t>+254724167168</t>
  </si>
  <si>
    <t>+254728342368</t>
  </si>
  <si>
    <t>Nahashon Nahashon Kiambi [23434943]</t>
  </si>
  <si>
    <t>10221200</t>
  </si>
  <si>
    <t>Kamuringi</t>
  </si>
  <si>
    <t>+254714807761</t>
  </si>
  <si>
    <t>+254706473355</t>
  </si>
  <si>
    <t>10221776</t>
  </si>
  <si>
    <t>KIAMWATHI</t>
  </si>
  <si>
    <t>+254714180503</t>
  </si>
  <si>
    <t>+254716485270</t>
  </si>
  <si>
    <t>10221212</t>
  </si>
  <si>
    <t>KIONYONE</t>
  </si>
  <si>
    <t>+254711537864</t>
  </si>
  <si>
    <t>+254724835977</t>
  </si>
  <si>
    <t>10221846</t>
  </si>
  <si>
    <t>Kibiku</t>
  </si>
  <si>
    <t>+254714566000</t>
  </si>
  <si>
    <t>+254721734274</t>
  </si>
  <si>
    <t>10221679</t>
  </si>
  <si>
    <t>+254704340872</t>
  </si>
  <si>
    <t>+254722472701</t>
  </si>
  <si>
    <t>10221618</t>
  </si>
  <si>
    <t>IKINU</t>
  </si>
  <si>
    <t>+254728983311</t>
  </si>
  <si>
    <t>+254751502461</t>
  </si>
  <si>
    <t>10221793</t>
  </si>
  <si>
    <t>THAENE</t>
  </si>
  <si>
    <t>+254714178005</t>
  </si>
  <si>
    <t>+254786689999</t>
  </si>
  <si>
    <t>10221911</t>
  </si>
  <si>
    <t>+254722654217</t>
  </si>
  <si>
    <t>+254722224915</t>
  </si>
  <si>
    <t>10221619</t>
  </si>
  <si>
    <t>IRIA</t>
  </si>
  <si>
    <t>+254713139969</t>
  </si>
  <si>
    <t>10221790</t>
  </si>
  <si>
    <t>ROGOI</t>
  </si>
  <si>
    <t>+254722665055</t>
  </si>
  <si>
    <t>+254723720860</t>
  </si>
  <si>
    <t>10221210</t>
  </si>
  <si>
    <t>+254726035020</t>
  </si>
  <si>
    <t>+254725286231</t>
  </si>
  <si>
    <t>10221632</t>
  </si>
  <si>
    <t>GATHURE</t>
  </si>
  <si>
    <t>+254705055626</t>
  </si>
  <si>
    <t>+254711370590</t>
  </si>
  <si>
    <t>10221881</t>
  </si>
  <si>
    <t>KIMURI</t>
  </si>
  <si>
    <t>+254723163024</t>
  </si>
  <si>
    <t>+254715812915</t>
  </si>
  <si>
    <t>10221938</t>
  </si>
  <si>
    <t>GATHAITHI</t>
  </si>
  <si>
    <t>+254724983441</t>
  </si>
  <si>
    <t>+254714381736</t>
  </si>
  <si>
    <t>10221718</t>
  </si>
  <si>
    <t>MUREGWA</t>
  </si>
  <si>
    <t>+254712194925</t>
  </si>
  <si>
    <t>+254717124308</t>
  </si>
  <si>
    <t>10221207</t>
  </si>
  <si>
    <t>GITUMI</t>
  </si>
  <si>
    <t>+254724043870</t>
  </si>
  <si>
    <t>Daniel Kimathi</t>
  </si>
  <si>
    <t>10221225</t>
  </si>
  <si>
    <t>ABONTHWA</t>
  </si>
  <si>
    <t>+254759694398</t>
  </si>
  <si>
    <t>+254707895606</t>
  </si>
  <si>
    <t>10221621</t>
  </si>
  <si>
    <t>+254723997403</t>
  </si>
  <si>
    <t>+254727622791</t>
  </si>
  <si>
    <t>10221786</t>
  </si>
  <si>
    <t>MUGUMO</t>
  </si>
  <si>
    <t>+254725144744</t>
  </si>
  <si>
    <t>+254726122833</t>
  </si>
  <si>
    <t>10221698</t>
  </si>
  <si>
    <t>GIKUURI</t>
  </si>
  <si>
    <t>+254727740284</t>
  </si>
  <si>
    <t>+254717306834</t>
  </si>
  <si>
    <t>10221590</t>
  </si>
  <si>
    <t>+254720793123</t>
  </si>
  <si>
    <t>+254711454413</t>
  </si>
  <si>
    <t>10221209</t>
  </si>
  <si>
    <t>KABUBUNGI</t>
  </si>
  <si>
    <t>+254724094344</t>
  </si>
  <si>
    <t>+254728112724</t>
  </si>
  <si>
    <t>10221738</t>
  </si>
  <si>
    <t>+254700818380</t>
  </si>
  <si>
    <t>+254714017921</t>
  </si>
  <si>
    <t>10221789</t>
  </si>
  <si>
    <t>Macimo</t>
  </si>
  <si>
    <t>+254712462034</t>
  </si>
  <si>
    <t>+254714840655</t>
  </si>
  <si>
    <t>Ekrah Ekrah Njura [1840377]</t>
  </si>
  <si>
    <t>10221742</t>
  </si>
  <si>
    <t>Kawanjara</t>
  </si>
  <si>
    <t>+254114352590</t>
  </si>
  <si>
    <t>+254705493102</t>
  </si>
  <si>
    <t>10221206</t>
  </si>
  <si>
    <t>KIGUMO</t>
  </si>
  <si>
    <t>+254722215090</t>
  </si>
  <si>
    <t>+254723219722</t>
  </si>
  <si>
    <t>10221681</t>
  </si>
  <si>
    <t>+254722557102</t>
  </si>
  <si>
    <t>10221717</t>
  </si>
  <si>
    <t>Gathaite</t>
  </si>
  <si>
    <t>+254722432769</t>
  </si>
  <si>
    <t>+254711345617</t>
  </si>
  <si>
    <t>10221703</t>
  </si>
  <si>
    <t>MUGUGA</t>
  </si>
  <si>
    <t>+254706911525</t>
  </si>
  <si>
    <t>+254711952572</t>
  </si>
  <si>
    <t>10221597</t>
  </si>
  <si>
    <t>MATHANJA</t>
  </si>
  <si>
    <t>+254722520661</t>
  </si>
  <si>
    <t>+254789913460</t>
  </si>
  <si>
    <t>10221215</t>
  </si>
  <si>
    <t>TAAI</t>
  </si>
  <si>
    <t>+254723675591</t>
  </si>
  <si>
    <t>10221678</t>
  </si>
  <si>
    <t>+254710349929</t>
  </si>
  <si>
    <t>10221670</t>
  </si>
  <si>
    <t>Murima njo</t>
  </si>
  <si>
    <t>+254724838494</t>
  </si>
  <si>
    <t>10221712</t>
  </si>
  <si>
    <t>MATHIRA-NDUMANU</t>
  </si>
  <si>
    <t>+254712578818</t>
  </si>
  <si>
    <t>+254727503580</t>
  </si>
  <si>
    <t>10221607</t>
  </si>
  <si>
    <t>KAGAA GAICHANJIRU</t>
  </si>
  <si>
    <t>+254702164772</t>
  </si>
  <si>
    <t>10221729</t>
  </si>
  <si>
    <t>KIBICHIKU</t>
  </si>
  <si>
    <t>+254720798243</t>
  </si>
  <si>
    <t>+254724127702</t>
  </si>
  <si>
    <t>10221787</t>
  </si>
  <si>
    <t>WAKIBUGI</t>
  </si>
  <si>
    <t>+254716645700</t>
  </si>
  <si>
    <t>+254722299673</t>
  </si>
  <si>
    <t>10221217</t>
  </si>
  <si>
    <t>MBACHACHA</t>
  </si>
  <si>
    <t>+254741124049</t>
  </si>
  <si>
    <t>+254786833340</t>
  </si>
  <si>
    <t>George George Karugu n [20418799]</t>
  </si>
  <si>
    <t>10221710</t>
  </si>
  <si>
    <t>Mugutha</t>
  </si>
  <si>
    <t>+254723500055</t>
  </si>
  <si>
    <t>+254735543664</t>
  </si>
  <si>
    <t>10221843</t>
  </si>
  <si>
    <t>KATHAMBA ICONI</t>
  </si>
  <si>
    <t>+254714510119</t>
  </si>
  <si>
    <t>+254727675970</t>
  </si>
  <si>
    <t>Lucy njoki Lucy njoki Njorio [9062225]</t>
  </si>
  <si>
    <t>10220845</t>
  </si>
  <si>
    <t>NDUINI</t>
  </si>
  <si>
    <t>+254711183461</t>
  </si>
  <si>
    <t>+254764853461</t>
  </si>
  <si>
    <t>10221599</t>
  </si>
  <si>
    <t>KILAA</t>
  </si>
  <si>
    <t>+254710792462</t>
  </si>
  <si>
    <t>10221204</t>
  </si>
  <si>
    <t>+254715615503</t>
  </si>
  <si>
    <t>+254715524640</t>
  </si>
  <si>
    <t>10221705</t>
  </si>
  <si>
    <t>THOME</t>
  </si>
  <si>
    <t>+254725413971</t>
  </si>
  <si>
    <t>+254708686702</t>
  </si>
  <si>
    <t>10220908</t>
  </si>
  <si>
    <t>KAHINGAI</t>
  </si>
  <si>
    <t>+254725845865</t>
  </si>
  <si>
    <t>+254723688859</t>
  </si>
  <si>
    <t>10221216</t>
  </si>
  <si>
    <t>+254748751728</t>
  </si>
  <si>
    <t>+254702776378</t>
  </si>
  <si>
    <t>1</t>
  </si>
  <si>
    <t>NKURIGA</t>
  </si>
  <si>
    <t>+254723217504</t>
  </si>
  <si>
    <t>+254734382004</t>
  </si>
  <si>
    <t>10221697</t>
  </si>
  <si>
    <t>KAMUYU</t>
  </si>
  <si>
    <t>+254727554794</t>
  </si>
  <si>
    <t>+254724076894</t>
  </si>
  <si>
    <t>10221696</t>
  </si>
  <si>
    <t>GITUNE</t>
  </si>
  <si>
    <t>+254707505408</t>
  </si>
  <si>
    <t>+254787141400</t>
  </si>
  <si>
    <t>10221801</t>
  </si>
  <si>
    <t>+254724544625</t>
  </si>
  <si>
    <t>+254722517985</t>
  </si>
  <si>
    <t>10221186</t>
  </si>
  <si>
    <t>+254719319830</t>
  </si>
  <si>
    <t>10221611</t>
  </si>
  <si>
    <t>+254706371015</t>
  </si>
  <si>
    <t>+254720405837</t>
  </si>
  <si>
    <t>10221869</t>
  </si>
  <si>
    <t>JERUSALEM</t>
  </si>
  <si>
    <t>+254722963584</t>
  </si>
  <si>
    <t>+254721296147</t>
  </si>
  <si>
    <t>10221218</t>
  </si>
  <si>
    <t>Nchoroiboro</t>
  </si>
  <si>
    <t>+254726270897</t>
  </si>
  <si>
    <t>+254785413288</t>
  </si>
  <si>
    <t>10221806</t>
  </si>
  <si>
    <t>MBUI-NJERU</t>
  </si>
  <si>
    <t>+254720041050</t>
  </si>
  <si>
    <t>10221745</t>
  </si>
  <si>
    <t>KAMBAA/KIANJEGE</t>
  </si>
  <si>
    <t>+254724282181</t>
  </si>
  <si>
    <t>+254727548245</t>
  </si>
  <si>
    <t>10221671</t>
  </si>
  <si>
    <t>MURUGUMA</t>
  </si>
  <si>
    <t>+254718825518</t>
  </si>
  <si>
    <t>+254726590306</t>
  </si>
  <si>
    <t>10221798</t>
  </si>
  <si>
    <t>+254721226794</t>
  </si>
  <si>
    <t>+254731222349</t>
  </si>
  <si>
    <t>10221733</t>
  </si>
  <si>
    <t>RUTHIGITI</t>
  </si>
  <si>
    <t>+254725978425</t>
  </si>
  <si>
    <t>+254797293029</t>
  </si>
  <si>
    <t>10221887</t>
  </si>
  <si>
    <t>KAMUNYAKA</t>
  </si>
  <si>
    <t>+254710302014</t>
  </si>
  <si>
    <t>10221875</t>
  </si>
  <si>
    <t>KIANGUNGI</t>
  </si>
  <si>
    <t>+254724907960</t>
  </si>
  <si>
    <t>+254738968008</t>
  </si>
  <si>
    <t>10221910</t>
  </si>
  <si>
    <t>RUIRU-GATONGORA</t>
  </si>
  <si>
    <t>+254720817622</t>
  </si>
  <si>
    <t>+254722593895</t>
  </si>
  <si>
    <t>10221795</t>
  </si>
  <si>
    <t>GATUA NYAGA</t>
  </si>
  <si>
    <t>+254726838004</t>
  </si>
  <si>
    <t>+254715402542</t>
  </si>
  <si>
    <t>10221853</t>
  </si>
  <si>
    <t>Rwathe</t>
  </si>
  <si>
    <t>+254726243065</t>
  </si>
  <si>
    <t>+254727033104</t>
  </si>
  <si>
    <t>10221224</t>
  </si>
  <si>
    <t>KIATHARAKA</t>
  </si>
  <si>
    <t>+254720704109</t>
  </si>
  <si>
    <t>10221595</t>
  </si>
  <si>
    <t>KIAWANJA</t>
  </si>
  <si>
    <t>+254720722228</t>
  </si>
  <si>
    <t>10221177</t>
  </si>
  <si>
    <t>+254728700195</t>
  </si>
  <si>
    <t>+254750409894</t>
  </si>
  <si>
    <t>10221872</t>
  </si>
  <si>
    <t>NGIMARI</t>
  </si>
  <si>
    <t>+254704676131</t>
  </si>
  <si>
    <t>+254722763465</t>
  </si>
  <si>
    <t>1021228</t>
  </si>
  <si>
    <t>GITWARA</t>
  </si>
  <si>
    <t>+254728642931</t>
  </si>
  <si>
    <t>10221221</t>
  </si>
  <si>
    <t>ANDURA</t>
  </si>
  <si>
    <t>+254719591328</t>
  </si>
  <si>
    <t>10220907</t>
  </si>
  <si>
    <t>+254720235286</t>
  </si>
  <si>
    <t>+254729209896</t>
  </si>
  <si>
    <t>10221755</t>
  </si>
  <si>
    <t>GITUGI</t>
  </si>
  <si>
    <t>+254727634983</t>
  </si>
  <si>
    <t>+254714685822</t>
  </si>
  <si>
    <t>Dionisia Dionisia M nyaga [0717208]</t>
  </si>
  <si>
    <t>10221949</t>
  </si>
  <si>
    <t>+254710554357</t>
  </si>
  <si>
    <t>+254720717435</t>
  </si>
  <si>
    <t>10221800</t>
  </si>
  <si>
    <t>RIADEGWA</t>
  </si>
  <si>
    <t>+254110622262</t>
  </si>
  <si>
    <t>+254703631867</t>
  </si>
  <si>
    <t>10221741</t>
  </si>
  <si>
    <t>KAGERE</t>
  </si>
  <si>
    <t>+254727255924</t>
  </si>
  <si>
    <t>+254726240317</t>
  </si>
  <si>
    <t>10221677</t>
  </si>
  <si>
    <t>+254721835682</t>
  </si>
  <si>
    <t>+254701256849</t>
  </si>
  <si>
    <t>10221757</t>
  </si>
  <si>
    <t>KIGORO/MWEA</t>
  </si>
  <si>
    <t>+254710509832</t>
  </si>
  <si>
    <t>10221951</t>
  </si>
  <si>
    <t>KIANJANGA</t>
  </si>
  <si>
    <t>+254723287271</t>
  </si>
  <si>
    <t>+254702779197</t>
  </si>
  <si>
    <t>10221686</t>
  </si>
  <si>
    <t>Tigania West</t>
  </si>
  <si>
    <t>KIRINDINE</t>
  </si>
  <si>
    <t>+254726743970</t>
  </si>
  <si>
    <t>+254785965501</t>
  </si>
  <si>
    <t>10221819</t>
  </si>
  <si>
    <t>+254720283804</t>
  </si>
  <si>
    <t>+254715174788</t>
  </si>
  <si>
    <t>10221773</t>
  </si>
  <si>
    <t>+254724605802</t>
  </si>
  <si>
    <t>+254729336072</t>
  </si>
  <si>
    <t>10221815</t>
  </si>
  <si>
    <t>+254723698113</t>
  </si>
  <si>
    <t>+254713522150</t>
  </si>
  <si>
    <t>10221739</t>
  </si>
  <si>
    <t>MUGUI/KARARITIRI</t>
  </si>
  <si>
    <t>+254727218573</t>
  </si>
  <si>
    <t>+254700890190</t>
  </si>
  <si>
    <t>10221747</t>
  </si>
  <si>
    <t>+254713355045</t>
  </si>
  <si>
    <t>+254716033843</t>
  </si>
  <si>
    <t>10221654</t>
  </si>
  <si>
    <t>MUTHAGENE</t>
  </si>
  <si>
    <t>+254714764998</t>
  </si>
  <si>
    <t>+254714322869</t>
  </si>
  <si>
    <t>10221584</t>
  </si>
  <si>
    <t>KIRUMENE</t>
  </si>
  <si>
    <t>+254715543670</t>
  </si>
  <si>
    <t>+254732743442</t>
  </si>
  <si>
    <t>10221634</t>
  </si>
  <si>
    <t>GATARA</t>
  </si>
  <si>
    <t>+254724357814</t>
  </si>
  <si>
    <t>10221816</t>
  </si>
  <si>
    <t>Tharaka Nithi</t>
  </si>
  <si>
    <t>MAARA-IKANDONE</t>
  </si>
  <si>
    <t>+254722610125</t>
  </si>
  <si>
    <t>+254722234454</t>
  </si>
  <si>
    <t>10221651</t>
  </si>
  <si>
    <t>Muriri</t>
  </si>
  <si>
    <t>+254722831670</t>
  </si>
  <si>
    <t>10221605</t>
  </si>
  <si>
    <t>KATHANGARI</t>
  </si>
  <si>
    <t>+254743688135</t>
  </si>
  <si>
    <t>+254799671794</t>
  </si>
  <si>
    <t>10221633</t>
  </si>
  <si>
    <t>+254712286063</t>
  </si>
  <si>
    <t>+254741504590</t>
  </si>
  <si>
    <t>10221674</t>
  </si>
  <si>
    <t>KAJORENE</t>
  </si>
  <si>
    <t>+254719511373</t>
  </si>
  <si>
    <t>+254727373830</t>
  </si>
  <si>
    <t>10221764</t>
  </si>
  <si>
    <t>Mweru</t>
  </si>
  <si>
    <t>+254721666622</t>
  </si>
  <si>
    <t>Boniface Boniface Muchui [22100347]</t>
  </si>
  <si>
    <t>10220880</t>
  </si>
  <si>
    <t>MIATHENE</t>
  </si>
  <si>
    <t>+254724651635</t>
  </si>
  <si>
    <t>10220893</t>
  </si>
  <si>
    <t>+254722719626</t>
  </si>
  <si>
    <t>10221748</t>
  </si>
  <si>
    <t>GIKOE</t>
  </si>
  <si>
    <t>+254723336212</t>
  </si>
  <si>
    <t>+254713388600</t>
  </si>
  <si>
    <t>10220910</t>
  </si>
  <si>
    <t>+254720476259</t>
  </si>
  <si>
    <t>+254724554768</t>
  </si>
  <si>
    <t>10221959</t>
  </si>
  <si>
    <t>MAKOJI</t>
  </si>
  <si>
    <t>+254727794861</t>
  </si>
  <si>
    <t>10221603</t>
  </si>
  <si>
    <t>+254724072327</t>
  </si>
  <si>
    <t>+254727731416</t>
  </si>
  <si>
    <t>10221752</t>
  </si>
  <si>
    <t>+254724424884</t>
  </si>
  <si>
    <t>10221956</t>
  </si>
  <si>
    <t>NDUINI B</t>
  </si>
  <si>
    <t>+254725223978</t>
  </si>
  <si>
    <t>10220960</t>
  </si>
  <si>
    <t>KK MWETHE</t>
  </si>
  <si>
    <t>+254724289262</t>
  </si>
  <si>
    <t>+254736807909</t>
  </si>
  <si>
    <t>10221614</t>
  </si>
  <si>
    <t>Mathira</t>
  </si>
  <si>
    <t>gitunduti</t>
  </si>
  <si>
    <t>+254723801676</t>
  </si>
  <si>
    <t>+254723801530</t>
  </si>
  <si>
    <t>Susan Gakenia</t>
  </si>
  <si>
    <t>10221928</t>
  </si>
  <si>
    <t>GATHANJURI</t>
  </si>
  <si>
    <t>+254721269053</t>
  </si>
  <si>
    <t>+254726039230</t>
  </si>
  <si>
    <t>10220899</t>
  </si>
  <si>
    <t>+254723309893</t>
  </si>
  <si>
    <t>10221919</t>
  </si>
  <si>
    <t>KATHIGA</t>
  </si>
  <si>
    <t>+254721986119</t>
  </si>
  <si>
    <t>+254722694643</t>
  </si>
  <si>
    <t>10221863</t>
  </si>
  <si>
    <t>WAMAHIGA</t>
  </si>
  <si>
    <t>+254721123747</t>
  </si>
  <si>
    <t>10221637</t>
  </si>
  <si>
    <t>GITUNDUTI</t>
  </si>
  <si>
    <t>+254712171355</t>
  </si>
  <si>
    <t>+254711676709</t>
  </si>
  <si>
    <t>10221923</t>
  </si>
  <si>
    <t>GATUNDURI</t>
  </si>
  <si>
    <t>+254723816128</t>
  </si>
  <si>
    <t>+254725701414</t>
  </si>
  <si>
    <t>10221649</t>
  </si>
  <si>
    <t>MATHIRA NYERI</t>
  </si>
  <si>
    <t>+254723318349</t>
  </si>
  <si>
    <t>+2547721722281</t>
  </si>
  <si>
    <t>10221647</t>
  </si>
  <si>
    <t>+254716066977</t>
  </si>
  <si>
    <t>+254786279053</t>
  </si>
  <si>
    <t>10221762</t>
  </si>
  <si>
    <t>KIGANJO GITURO</t>
  </si>
  <si>
    <t>+254725839591</t>
  </si>
  <si>
    <t>+254722690094</t>
  </si>
  <si>
    <t>10221897</t>
  </si>
  <si>
    <t>GATWE</t>
  </si>
  <si>
    <t>+254720836705</t>
  </si>
  <si>
    <t>+254720906833</t>
  </si>
  <si>
    <t>10221596</t>
  </si>
  <si>
    <t>+254714358677</t>
  </si>
  <si>
    <t>+254713795763</t>
  </si>
  <si>
    <t>10220926</t>
  </si>
  <si>
    <t>+254728058468</t>
  </si>
  <si>
    <t>10221706</t>
  </si>
  <si>
    <t>+254722328221</t>
  </si>
  <si>
    <t>+254722241077</t>
  </si>
  <si>
    <t>10221861</t>
  </si>
  <si>
    <t>+254729802454</t>
  </si>
  <si>
    <t>+254734993142</t>
  </si>
  <si>
    <t>10221173</t>
  </si>
  <si>
    <t>LAIKIPIA EAST</t>
  </si>
  <si>
    <t>+254721935764</t>
  </si>
  <si>
    <t>10221796</t>
  </si>
  <si>
    <t>MATHIRA</t>
  </si>
  <si>
    <t>+254728699663</t>
  </si>
  <si>
    <t>+254718208597</t>
  </si>
  <si>
    <t>10221813</t>
  </si>
  <si>
    <t>KATHAKA</t>
  </si>
  <si>
    <t>+254704601854</t>
  </si>
  <si>
    <t>+254733590330</t>
  </si>
  <si>
    <t>10221894</t>
  </si>
  <si>
    <t>Thika</t>
  </si>
  <si>
    <t>+254723709834</t>
  </si>
  <si>
    <t>+254725839685</t>
  </si>
  <si>
    <t>10221893</t>
  </si>
  <si>
    <t>+254723163555</t>
  </si>
  <si>
    <t>+254759930540</t>
  </si>
  <si>
    <t>10221695</t>
  </si>
  <si>
    <t>NKURUNE</t>
  </si>
  <si>
    <t>+254725650798</t>
  </si>
  <si>
    <t>+254726677153</t>
  </si>
  <si>
    <t>10221743</t>
  </si>
  <si>
    <t>+254721318254</t>
  </si>
  <si>
    <t>+254712625762</t>
  </si>
  <si>
    <t>10221602</t>
  </si>
  <si>
    <t>GICHOGOSHO</t>
  </si>
  <si>
    <t>+254728449956</t>
  </si>
  <si>
    <t>+254720456750</t>
  </si>
  <si>
    <t>10221222</t>
  </si>
  <si>
    <t>+254729833376</t>
  </si>
  <si>
    <t>+254713755694</t>
  </si>
  <si>
    <t>10221213</t>
  </si>
  <si>
    <t>NKANDO</t>
  </si>
  <si>
    <t>+254729953810</t>
  </si>
  <si>
    <t>+254726288130</t>
  </si>
  <si>
    <t>102211208</t>
  </si>
  <si>
    <t>KIBIRICHIA</t>
  </si>
  <si>
    <t>+254721178300</t>
  </si>
  <si>
    <t>+254707487196</t>
  </si>
  <si>
    <t>10221877</t>
  </si>
  <si>
    <t>+254728496965</t>
  </si>
  <si>
    <t>+254750558621</t>
  </si>
  <si>
    <t>10221731</t>
  </si>
  <si>
    <t>KWIHOTA</t>
  </si>
  <si>
    <t>+254701365449</t>
  </si>
  <si>
    <t>+254724163091</t>
  </si>
  <si>
    <t>10221845</t>
  </si>
  <si>
    <t>SHAURI</t>
  </si>
  <si>
    <t>+254725207073</t>
  </si>
  <si>
    <t>+254723058511</t>
  </si>
  <si>
    <t>10221785</t>
  </si>
  <si>
    <t>KITHANGARI</t>
  </si>
  <si>
    <t>+254721131005</t>
  </si>
  <si>
    <t>10221592</t>
  </si>
  <si>
    <t>KAMBRURU</t>
  </si>
  <si>
    <t>+254720074748</t>
  </si>
  <si>
    <t>+254725252465</t>
  </si>
  <si>
    <t>10221905</t>
  </si>
  <si>
    <t>KIRWARA</t>
  </si>
  <si>
    <t>+254721321567</t>
  </si>
  <si>
    <t>10221858</t>
  </si>
  <si>
    <t>NGIGERU/SHAURI</t>
  </si>
  <si>
    <t>+254708557638</t>
  </si>
  <si>
    <t>+254712585346</t>
  </si>
  <si>
    <t>10221883</t>
  </si>
  <si>
    <t>SHAURI/KANJA</t>
  </si>
  <si>
    <t>+254710899944</t>
  </si>
  <si>
    <t>+254727549306</t>
  </si>
  <si>
    <t>10221994</t>
  </si>
  <si>
    <t>Itheru-Gukui</t>
  </si>
  <si>
    <t>+254710155251</t>
  </si>
  <si>
    <t>+254727593850</t>
  </si>
  <si>
    <t>10221979</t>
  </si>
  <si>
    <t>+254722662861</t>
  </si>
  <si>
    <t>+254715508081</t>
  </si>
  <si>
    <t>10221984</t>
  </si>
  <si>
    <t>+254710298324</t>
  </si>
  <si>
    <t>+254725588467</t>
  </si>
  <si>
    <t>1022001</t>
  </si>
  <si>
    <t>GITUNDUNDUTI</t>
  </si>
  <si>
    <t>+254725707079</t>
  </si>
  <si>
    <t>+254720983750</t>
  </si>
  <si>
    <t>10221823</t>
  </si>
  <si>
    <t>KAWATHI</t>
  </si>
  <si>
    <t>+254711578266</t>
  </si>
  <si>
    <t>+254721374890</t>
  </si>
  <si>
    <t>1022015</t>
  </si>
  <si>
    <t>+254727263758</t>
  </si>
  <si>
    <t>+2547110938797</t>
  </si>
  <si>
    <t>George George Gethi [22434592]</t>
  </si>
  <si>
    <t>1022012</t>
  </si>
  <si>
    <t>+254708938896</t>
  </si>
  <si>
    <t>+254729500700</t>
  </si>
  <si>
    <t>10221871</t>
  </si>
  <si>
    <t>WANJENGI</t>
  </si>
  <si>
    <t>+254728321578</t>
  </si>
  <si>
    <t>+254733640280</t>
  </si>
  <si>
    <t>10221699</t>
  </si>
  <si>
    <t>+254720615586</t>
  </si>
  <si>
    <t>+254115664280</t>
  </si>
  <si>
    <t>10221888</t>
  </si>
  <si>
    <t>KIARORE</t>
  </si>
  <si>
    <t>+254724330574</t>
  </si>
  <si>
    <t>+254726855317</t>
  </si>
  <si>
    <t>10221963</t>
  </si>
  <si>
    <t>KAWAIDA</t>
  </si>
  <si>
    <t>+254711191421</t>
  </si>
  <si>
    <t>+254714430194</t>
  </si>
  <si>
    <t>10221929</t>
  </si>
  <si>
    <t>KAGENGA</t>
  </si>
  <si>
    <t>+254721341638</t>
  </si>
  <si>
    <t>+254708321157</t>
  </si>
  <si>
    <t>10222003</t>
  </si>
  <si>
    <t>Gitunduti</t>
  </si>
  <si>
    <t>+254722388172</t>
  </si>
  <si>
    <t>+254723509316</t>
  </si>
  <si>
    <t>10221854</t>
  </si>
  <si>
    <t>GAKUI</t>
  </si>
  <si>
    <t>+254722892912</t>
  </si>
  <si>
    <t>+254725368987</t>
  </si>
  <si>
    <t>10221942</t>
  </si>
  <si>
    <t>TURUTURU</t>
  </si>
  <si>
    <t>+254722249479</t>
  </si>
  <si>
    <t>+254710946388</t>
  </si>
  <si>
    <t>10221891</t>
  </si>
  <si>
    <t>+254726900446</t>
  </si>
  <si>
    <t>+254790236492</t>
  </si>
  <si>
    <t>10221896</t>
  </si>
  <si>
    <t>GATUNYU</t>
  </si>
  <si>
    <t>+254726206721</t>
  </si>
  <si>
    <t>+254758265431</t>
  </si>
  <si>
    <t>10221184</t>
  </si>
  <si>
    <t>CHABUENE</t>
  </si>
  <si>
    <t>+254710120706</t>
  </si>
  <si>
    <t>+254723840055</t>
  </si>
  <si>
    <t>10221992</t>
  </si>
  <si>
    <t>LIOKI</t>
  </si>
  <si>
    <t>+254729026232</t>
  </si>
  <si>
    <t>+254712872809</t>
  </si>
  <si>
    <t>10221902</t>
  </si>
  <si>
    <t>GACHANGAINI</t>
  </si>
  <si>
    <t>+254712276913</t>
  </si>
  <si>
    <t>+254715187719</t>
  </si>
  <si>
    <t>10221836</t>
  </si>
  <si>
    <t>Kajiado North</t>
  </si>
  <si>
    <t>KERARAPON</t>
  </si>
  <si>
    <t>+254722321232</t>
  </si>
  <si>
    <t>+254735299986</t>
  </si>
  <si>
    <t>10221952</t>
  </si>
  <si>
    <t>+254722524544</t>
  </si>
  <si>
    <t>+254715533363</t>
  </si>
  <si>
    <t>10221835</t>
  </si>
  <si>
    <t>KANDUMA</t>
  </si>
  <si>
    <t>+254722536637</t>
  </si>
  <si>
    <t>+254721719649</t>
  </si>
  <si>
    <t>10230132</t>
  </si>
  <si>
    <t>KIAMUERICI</t>
  </si>
  <si>
    <t>+254720201754</t>
  </si>
  <si>
    <t>+254725054306</t>
  </si>
  <si>
    <t>10221851</t>
  </si>
  <si>
    <t>+254722896653</t>
  </si>
  <si>
    <t>+254721808011</t>
  </si>
  <si>
    <t>10220917</t>
  </si>
  <si>
    <t>ONTULILI</t>
  </si>
  <si>
    <t>+254724984903</t>
  </si>
  <si>
    <t>+254722238386</t>
  </si>
  <si>
    <t>10221953</t>
  </si>
  <si>
    <t>+254722482911</t>
  </si>
  <si>
    <t>+254729292426</t>
  </si>
  <si>
    <t>10221860</t>
  </si>
  <si>
    <t>KAMIIGWA</t>
  </si>
  <si>
    <t>+254728515830</t>
  </si>
  <si>
    <t>+254723784104</t>
  </si>
  <si>
    <t>10221837</t>
  </si>
  <si>
    <t>KANYANJARA</t>
  </si>
  <si>
    <t>+254792125933</t>
  </si>
  <si>
    <t>+254729653246</t>
  </si>
  <si>
    <t>10221155</t>
  </si>
  <si>
    <t>KIIRUA</t>
  </si>
  <si>
    <t>+254720840388</t>
  </si>
  <si>
    <t>+254722824893</t>
  </si>
  <si>
    <t>10221856</t>
  </si>
  <si>
    <t>Mbeere North</t>
  </si>
  <si>
    <t>MAKUNGURU</t>
  </si>
  <si>
    <t>+254721136217</t>
  </si>
  <si>
    <t>+254722432074</t>
  </si>
  <si>
    <t>10221921</t>
  </si>
  <si>
    <t>GACHOKA</t>
  </si>
  <si>
    <t>+254726542330</t>
  </si>
  <si>
    <t>+254725580293</t>
  </si>
  <si>
    <t>10221958</t>
  </si>
  <si>
    <t>+254727891433</t>
  </si>
  <si>
    <t>+254717287462</t>
  </si>
  <si>
    <t>10221937</t>
  </si>
  <si>
    <t>kagundo,mbusyani</t>
  </si>
  <si>
    <t>+254710214770</t>
  </si>
  <si>
    <t>+254732202309</t>
  </si>
  <si>
    <t>10221855</t>
  </si>
  <si>
    <t>RWAKWARE</t>
  </si>
  <si>
    <t>+254725260370</t>
  </si>
  <si>
    <t>+254727952551</t>
  </si>
  <si>
    <t>10221886</t>
  </si>
  <si>
    <t>KATHIGARA</t>
  </si>
  <si>
    <t>+254712867135</t>
  </si>
  <si>
    <t>+254713901584</t>
  </si>
  <si>
    <t>10221587</t>
  </si>
  <si>
    <t>GAKUYU</t>
  </si>
  <si>
    <t>+254723356021</t>
  </si>
  <si>
    <t>+254742182491</t>
  </si>
  <si>
    <t>10221591</t>
  </si>
  <si>
    <t>MBARI YA KINGARA</t>
  </si>
  <si>
    <t>+254713024881</t>
  </si>
  <si>
    <t>+254723807269</t>
  </si>
  <si>
    <t>10221868</t>
  </si>
  <si>
    <t>MUGUI/GICHUKI</t>
  </si>
  <si>
    <t>+254710120087</t>
  </si>
  <si>
    <t>+254711642171</t>
  </si>
  <si>
    <t>10221817</t>
  </si>
  <si>
    <t>LAIBOCHA</t>
  </si>
  <si>
    <t>+254720059554</t>
  </si>
  <si>
    <t>10221880</t>
  </si>
  <si>
    <t>GICHUKI</t>
  </si>
  <si>
    <t>+254701358964</t>
  </si>
  <si>
    <t>+254792855128</t>
  </si>
  <si>
    <t>10221870</t>
  </si>
  <si>
    <t>Igembe North</t>
  </si>
  <si>
    <t>LUBUA</t>
  </si>
  <si>
    <t>+254720920427</t>
  </si>
  <si>
    <t>10221885</t>
  </si>
  <si>
    <t>+254716810477</t>
  </si>
  <si>
    <t>+254717646167</t>
  </si>
  <si>
    <t>10221828</t>
  </si>
  <si>
    <t>KIBIKU</t>
  </si>
  <si>
    <t>+254710947316</t>
  </si>
  <si>
    <t>+254710408140</t>
  </si>
  <si>
    <t>10221946</t>
  </si>
  <si>
    <t>MACHIKINE</t>
  </si>
  <si>
    <t>+254725057946</t>
  </si>
  <si>
    <t>+254745146083</t>
  </si>
  <si>
    <t>10221900</t>
  </si>
  <si>
    <t>+254713111841</t>
  </si>
  <si>
    <t>10221922</t>
  </si>
  <si>
    <t>KARANIN</t>
  </si>
  <si>
    <t>+254722221896</t>
  </si>
  <si>
    <t>+254720739775</t>
  </si>
  <si>
    <t>10221925</t>
  </si>
  <si>
    <t>GISASO</t>
  </si>
  <si>
    <t>+254789308528</t>
  </si>
  <si>
    <t>10221944</t>
  </si>
  <si>
    <t>MAUJAHI GREENS</t>
  </si>
  <si>
    <t>+254723764334</t>
  </si>
  <si>
    <t>+254717277314</t>
  </si>
  <si>
    <t>10221630</t>
  </si>
  <si>
    <t>MITHENDUKUINI</t>
  </si>
  <si>
    <t>+254724362423</t>
  </si>
  <si>
    <t>+254726682237</t>
  </si>
  <si>
    <t>10221903</t>
  </si>
  <si>
    <t>+254721424228</t>
  </si>
  <si>
    <t>+254706201240</t>
  </si>
  <si>
    <t>10221965</t>
  </si>
  <si>
    <t>MUKUIRU</t>
  </si>
  <si>
    <t>+254700075595</t>
  </si>
  <si>
    <t>10221879</t>
  </si>
  <si>
    <t>TETU KIHARO</t>
  </si>
  <si>
    <t>+254723853438</t>
  </si>
  <si>
    <t>+254716558971</t>
  </si>
  <si>
    <t>10221904</t>
  </si>
  <si>
    <t>MITOONE</t>
  </si>
  <si>
    <t>+254721415970</t>
  </si>
  <si>
    <t>+254723549089</t>
  </si>
  <si>
    <t>10221867</t>
  </si>
  <si>
    <t>KANTHIGA</t>
  </si>
  <si>
    <t>+254728280849</t>
  </si>
  <si>
    <t>+254729313568</t>
  </si>
  <si>
    <t>10221624</t>
  </si>
  <si>
    <t>MUNGARIA</t>
  </si>
  <si>
    <t>+254727926673</t>
  </si>
  <si>
    <t>+254723385628</t>
  </si>
  <si>
    <t>10222004</t>
  </si>
  <si>
    <t>10221978</t>
  </si>
  <si>
    <t>+254722576800</t>
  </si>
  <si>
    <t>+254722206263</t>
  </si>
  <si>
    <t>10221635</t>
  </si>
  <si>
    <t>KANJAHI</t>
  </si>
  <si>
    <t>+254728883353</t>
  </si>
  <si>
    <t>+254724566902</t>
  </si>
  <si>
    <t>10221821</t>
  </si>
  <si>
    <t>NDUIDIRUKU</t>
  </si>
  <si>
    <t>+254704398202</t>
  </si>
  <si>
    <t>+254759450300</t>
  </si>
  <si>
    <t>10221957</t>
  </si>
  <si>
    <t>KAGENE</t>
  </si>
  <si>
    <t>+254704952953</t>
  </si>
  <si>
    <t>+254791519640</t>
  </si>
  <si>
    <t>10221852</t>
  </si>
  <si>
    <t>IRANGI</t>
  </si>
  <si>
    <t>+254722577856</t>
  </si>
  <si>
    <t>+254725713664</t>
  </si>
  <si>
    <t>10221898</t>
  </si>
  <si>
    <t>RIIJI</t>
  </si>
  <si>
    <t>+254720173537</t>
  </si>
  <si>
    <t>+254721160559</t>
  </si>
  <si>
    <t>10221849</t>
  </si>
  <si>
    <t>KAHURO</t>
  </si>
  <si>
    <t>+254721390511</t>
  </si>
  <si>
    <t>+254722344727</t>
  </si>
  <si>
    <t>10221912</t>
  </si>
  <si>
    <t>GIKINGO</t>
  </si>
  <si>
    <t>+254768967780</t>
  </si>
  <si>
    <t>+254728482855</t>
  </si>
  <si>
    <t>10221834</t>
  </si>
  <si>
    <t>ITURU</t>
  </si>
  <si>
    <t>+254710931453</t>
  </si>
  <si>
    <t>+254722506170</t>
  </si>
  <si>
    <t>10221933</t>
  </si>
  <si>
    <t>kigumo</t>
  </si>
  <si>
    <t>+254735938595</t>
  </si>
  <si>
    <t>10221797</t>
  </si>
  <si>
    <t>TURIRU</t>
  </si>
  <si>
    <t>+254721284880</t>
  </si>
  <si>
    <t>+254722467123</t>
  </si>
  <si>
    <t>10221857</t>
  </si>
  <si>
    <t>KALIMBA</t>
  </si>
  <si>
    <t>+254722998380</t>
  </si>
  <si>
    <t>+254733979629</t>
  </si>
  <si>
    <t>10221700</t>
  </si>
  <si>
    <t>GATUMBO</t>
  </si>
  <si>
    <t>+254729161169</t>
  </si>
  <si>
    <t>+254711863564</t>
  </si>
  <si>
    <t>Caroline Gatimu</t>
  </si>
  <si>
    <t>10221901</t>
  </si>
  <si>
    <t>NTUGI</t>
  </si>
  <si>
    <t>+254714317363</t>
  </si>
  <si>
    <t>10221962</t>
  </si>
  <si>
    <t>KARERU/MATASIA</t>
  </si>
  <si>
    <t>+254713544979</t>
  </si>
  <si>
    <t>+254733622685</t>
  </si>
  <si>
    <t>10230110</t>
  </si>
  <si>
    <t>NGEMWA</t>
  </si>
  <si>
    <t>+254712885565</t>
  </si>
  <si>
    <t>+254735680358</t>
  </si>
  <si>
    <t>10230074</t>
  </si>
  <si>
    <t>RIITHO</t>
  </si>
  <si>
    <t>+254743302187</t>
  </si>
  <si>
    <t>+254794704637</t>
  </si>
  <si>
    <t>10221353</t>
  </si>
  <si>
    <t>THIGINGI</t>
  </si>
  <si>
    <t>+254796411002</t>
  </si>
  <si>
    <t>+254715526195</t>
  </si>
  <si>
    <t>10221960</t>
  </si>
  <si>
    <t>GATUKIRA</t>
  </si>
  <si>
    <t>+254728329919</t>
  </si>
  <si>
    <t>+254726642750</t>
  </si>
  <si>
    <t>10221950</t>
  </si>
  <si>
    <t>+254729738702</t>
  </si>
  <si>
    <t>+254719551533</t>
  </si>
  <si>
    <t>10221971</t>
  </si>
  <si>
    <t>+254721966716</t>
  </si>
  <si>
    <t>+254720114688</t>
  </si>
  <si>
    <t>10221915</t>
  </si>
  <si>
    <t>+254702811918</t>
  </si>
  <si>
    <t>+254755933258</t>
  </si>
  <si>
    <t>10221945</t>
  </si>
  <si>
    <t>MWOROGA</t>
  </si>
  <si>
    <t>+254725080415</t>
  </si>
  <si>
    <t>+254723782143</t>
  </si>
  <si>
    <t>70221573</t>
  </si>
  <si>
    <t>+254718692631</t>
  </si>
  <si>
    <t>10221715</t>
  </si>
  <si>
    <t>IRINI/GITUTO</t>
  </si>
  <si>
    <t>+254726578751</t>
  </si>
  <si>
    <t>+254720244738</t>
  </si>
  <si>
    <t>10221935</t>
  </si>
  <si>
    <t>KIRANGARI</t>
  </si>
  <si>
    <t>+254720952719</t>
  </si>
  <si>
    <t>+254101952719</t>
  </si>
  <si>
    <t>10221899</t>
  </si>
  <si>
    <t>+254704463098</t>
  </si>
  <si>
    <t>+254726717970</t>
  </si>
  <si>
    <t>10221974</t>
  </si>
  <si>
    <t>GACHORO</t>
  </si>
  <si>
    <t>+254726212010</t>
  </si>
  <si>
    <t>+254712158344</t>
  </si>
  <si>
    <t>10221737</t>
  </si>
  <si>
    <t>GATIAINI</t>
  </si>
  <si>
    <t>+254729554499</t>
  </si>
  <si>
    <t>+254722471209</t>
  </si>
  <si>
    <t>10221918</t>
  </si>
  <si>
    <t>Shauri</t>
  </si>
  <si>
    <t>+254721741923</t>
  </si>
  <si>
    <t>10221892</t>
  </si>
  <si>
    <t>MUGUI</t>
  </si>
  <si>
    <t>+254722252243</t>
  </si>
  <si>
    <t>+254703279350</t>
  </si>
  <si>
    <t>10221973</t>
  </si>
  <si>
    <t>+254720863099</t>
  </si>
  <si>
    <t>+254727511428</t>
  </si>
  <si>
    <t>102221927</t>
  </si>
  <si>
    <t>KITHITHINA</t>
  </si>
  <si>
    <t>+254720634668</t>
  </si>
  <si>
    <t>10221914</t>
  </si>
  <si>
    <t>Laikipia</t>
  </si>
  <si>
    <t>Laikipia East</t>
  </si>
  <si>
    <t>baraka</t>
  </si>
  <si>
    <t>+254722907677</t>
  </si>
  <si>
    <t>+254710973488</t>
  </si>
  <si>
    <t>James murithi James murithi Njeru [25235155]</t>
  </si>
  <si>
    <t>10221906</t>
  </si>
  <si>
    <t>KANGARU</t>
  </si>
  <si>
    <t>+254724024886</t>
  </si>
  <si>
    <t>+254720957692</t>
  </si>
  <si>
    <t>10221656</t>
  </si>
  <si>
    <t>KIGORO</t>
  </si>
  <si>
    <t>+254757893066</t>
  </si>
  <si>
    <t>10221909</t>
  </si>
  <si>
    <t>Mutarakwa</t>
  </si>
  <si>
    <t>+254721665834</t>
  </si>
  <si>
    <t>+254725831693</t>
  </si>
  <si>
    <t>10221980</t>
  </si>
  <si>
    <t>KARIA</t>
  </si>
  <si>
    <t>+254721233359</t>
  </si>
  <si>
    <t>+254720311527</t>
  </si>
  <si>
    <t>10221811</t>
  </si>
  <si>
    <t>Murweini</t>
  </si>
  <si>
    <t>KARUNDU</t>
  </si>
  <si>
    <t>+254710244265</t>
  </si>
  <si>
    <t>+254716743544</t>
  </si>
  <si>
    <t>10222016</t>
  </si>
  <si>
    <t>MPURI</t>
  </si>
  <si>
    <t>+254703367169</t>
  </si>
  <si>
    <t>+254708212335</t>
  </si>
  <si>
    <t>10221932</t>
  </si>
  <si>
    <t>RIRUANYI</t>
  </si>
  <si>
    <t>+254717889899</t>
  </si>
  <si>
    <t>+254706949619</t>
  </si>
  <si>
    <t>10221732</t>
  </si>
  <si>
    <t>GATANGA</t>
  </si>
  <si>
    <t>+254720221850</t>
  </si>
  <si>
    <t>+254733316864</t>
  </si>
  <si>
    <t>10230182</t>
  </si>
  <si>
    <t>Bypass</t>
  </si>
  <si>
    <t>+254790906775</t>
  </si>
  <si>
    <t>10230175</t>
  </si>
  <si>
    <t>+254718266664</t>
  </si>
  <si>
    <t>+254722670738</t>
  </si>
  <si>
    <t>10221833</t>
  </si>
  <si>
    <t>10221644</t>
  </si>
  <si>
    <t>KARIMA KOGI</t>
  </si>
  <si>
    <t>+254723305379</t>
  </si>
  <si>
    <t>+254707252335</t>
  </si>
  <si>
    <t>Lorraine Wambui</t>
  </si>
  <si>
    <t>10222099</t>
  </si>
  <si>
    <t>RWANKWARE</t>
  </si>
  <si>
    <t>+254721882124</t>
  </si>
  <si>
    <t>+254702822634</t>
  </si>
  <si>
    <t>10230177</t>
  </si>
  <si>
    <t>GITARU</t>
  </si>
  <si>
    <t>+254721455386</t>
  </si>
  <si>
    <t>+254755455386</t>
  </si>
  <si>
    <t>10221740</t>
  </si>
  <si>
    <t>HUHOINI</t>
  </si>
  <si>
    <t>+254722313862</t>
  </si>
  <si>
    <t>+254712432799</t>
  </si>
  <si>
    <t>10221999</t>
  </si>
  <si>
    <t>KATHITA</t>
  </si>
  <si>
    <t>+254724409123</t>
  </si>
  <si>
    <t>+254720095879</t>
  </si>
  <si>
    <t>10221884</t>
  </si>
  <si>
    <t>+254718797725</t>
  </si>
  <si>
    <t>+254721645487</t>
  </si>
  <si>
    <t>10221641</t>
  </si>
  <si>
    <t>GESHAFI</t>
  </si>
  <si>
    <t>+254724081190</t>
  </si>
  <si>
    <t>+254713626533</t>
  </si>
  <si>
    <t>10221735</t>
  </si>
  <si>
    <t>WITIMA</t>
  </si>
  <si>
    <t>+254721704470</t>
  </si>
  <si>
    <t>10221982</t>
  </si>
  <si>
    <t>GACHOGOMONE</t>
  </si>
  <si>
    <t>+254711736502</t>
  </si>
  <si>
    <t>10221878</t>
  </si>
  <si>
    <t>MAIRORI</t>
  </si>
  <si>
    <t>+254720942855</t>
  </si>
  <si>
    <t>+254708421016</t>
  </si>
  <si>
    <t>10221941</t>
  </si>
  <si>
    <t>MAREGA</t>
  </si>
  <si>
    <t>+254797851915</t>
  </si>
  <si>
    <t>+254734437307</t>
  </si>
  <si>
    <t>10230179</t>
  </si>
  <si>
    <t>+254792898467</t>
  </si>
  <si>
    <t>+254704183704</t>
  </si>
  <si>
    <t>10230025</t>
  </si>
  <si>
    <t>+254712633034</t>
  </si>
  <si>
    <t>+254726714605</t>
  </si>
  <si>
    <t>10221876</t>
  </si>
  <si>
    <t>Kamuvare</t>
  </si>
  <si>
    <t>+254729734106</t>
  </si>
  <si>
    <t>+254729649218</t>
  </si>
  <si>
    <t>10221827</t>
  </si>
  <si>
    <t>kagere</t>
  </si>
  <si>
    <t>+254701869558</t>
  </si>
  <si>
    <t>+254724114214</t>
  </si>
  <si>
    <t>10221778</t>
  </si>
  <si>
    <t>GICIE</t>
  </si>
  <si>
    <t>+254708226517</t>
  </si>
  <si>
    <t>10221873</t>
  </si>
  <si>
    <t>GATOORI</t>
  </si>
  <si>
    <t>+254727781512</t>
  </si>
  <si>
    <t>+254781398781</t>
  </si>
  <si>
    <t>10221983</t>
  </si>
  <si>
    <t>KIRUANYI</t>
  </si>
  <si>
    <t>+254724616748</t>
  </si>
  <si>
    <t>+254720995266</t>
  </si>
  <si>
    <t>10230173</t>
  </si>
  <si>
    <t>KIRIGITHU-KAUMI</t>
  </si>
  <si>
    <t>+254722745459</t>
  </si>
  <si>
    <t>+254710452371</t>
  </si>
  <si>
    <t>10221830</t>
  </si>
  <si>
    <t>REI</t>
  </si>
  <si>
    <t>+254721159586</t>
  </si>
  <si>
    <t>+254722800600</t>
  </si>
  <si>
    <t>10230169</t>
  </si>
  <si>
    <t>KIAMWRIA</t>
  </si>
  <si>
    <t>+254725506899</t>
  </si>
  <si>
    <t>+254725967627</t>
  </si>
  <si>
    <t>10221907</t>
  </si>
  <si>
    <t>NCENGO,RWANKWARE</t>
  </si>
  <si>
    <t>+254727016903</t>
  </si>
  <si>
    <t>+254729787658</t>
  </si>
  <si>
    <t>10221895</t>
  </si>
  <si>
    <t>Mumbuuri</t>
  </si>
  <si>
    <t>+254722993721</t>
  </si>
  <si>
    <t>Michael Mugambi</t>
  </si>
  <si>
    <t>10221936</t>
  </si>
  <si>
    <t>MUTIRI</t>
  </si>
  <si>
    <t>+254725117625</t>
  </si>
  <si>
    <t>Eutycus Eutycus Wahome [24141587]</t>
  </si>
  <si>
    <t>10221976</t>
  </si>
  <si>
    <t>ANTU BA MWITU</t>
  </si>
  <si>
    <t>+254725377630</t>
  </si>
  <si>
    <t>+254739190013</t>
  </si>
  <si>
    <t>10221794</t>
  </si>
  <si>
    <t>Njau-ini</t>
  </si>
  <si>
    <t>+254727602258</t>
  </si>
  <si>
    <t>+254725257425</t>
  </si>
  <si>
    <t>10221655</t>
  </si>
  <si>
    <t>+254727061082</t>
  </si>
  <si>
    <t>+254720008429</t>
  </si>
  <si>
    <t>10221842</t>
  </si>
  <si>
    <t>+254721424653</t>
  </si>
  <si>
    <t>+254726102740</t>
  </si>
  <si>
    <t>10221890</t>
  </si>
  <si>
    <t>KARIGUINI-KITHITHINA</t>
  </si>
  <si>
    <t>+254727881845</t>
  </si>
  <si>
    <t>10221847</t>
  </si>
  <si>
    <t>+254726294704</t>
  </si>
  <si>
    <t>10221989</t>
  </si>
  <si>
    <t>KIRAA</t>
  </si>
  <si>
    <t>+254702308714</t>
  </si>
  <si>
    <t>10230028</t>
  </si>
  <si>
    <t>NDIUNI</t>
  </si>
  <si>
    <t>+254722270265</t>
  </si>
  <si>
    <t>+254725507080</t>
  </si>
  <si>
    <t>10230165</t>
  </si>
  <si>
    <t>+254726054734</t>
  </si>
  <si>
    <t>+254736215445</t>
  </si>
  <si>
    <t>10230155</t>
  </si>
  <si>
    <t>KARENGE</t>
  </si>
  <si>
    <t>+254724562365</t>
  </si>
  <si>
    <t>+254720513396</t>
  </si>
  <si>
    <t>10221721</t>
  </si>
  <si>
    <t>+254720393905</t>
  </si>
  <si>
    <t>+254728555720</t>
  </si>
  <si>
    <t>10221934</t>
  </si>
  <si>
    <t>NTHORO</t>
  </si>
  <si>
    <t>+254713759133</t>
  </si>
  <si>
    <t>+254721559370</t>
  </si>
  <si>
    <t>10222007</t>
  </si>
  <si>
    <t>+254728805430</t>
  </si>
  <si>
    <t>+254716461929</t>
  </si>
  <si>
    <t>10221940</t>
  </si>
  <si>
    <t>KARUNGU</t>
  </si>
  <si>
    <t>+254725645757</t>
  </si>
  <si>
    <t>+254645756</t>
  </si>
  <si>
    <t>10221646</t>
  </si>
  <si>
    <t>GITIIRI</t>
  </si>
  <si>
    <t>+254790815433</t>
  </si>
  <si>
    <t>10230004</t>
  </si>
  <si>
    <t>NGONG</t>
  </si>
  <si>
    <t>+254725452894</t>
  </si>
  <si>
    <t>+254740458055</t>
  </si>
  <si>
    <t>10222013</t>
  </si>
  <si>
    <t>KITHAKU</t>
  </si>
  <si>
    <t>+254721927115</t>
  </si>
  <si>
    <t>+254724344262</t>
  </si>
  <si>
    <t>10221943</t>
  </si>
  <si>
    <t>MUTHARI</t>
  </si>
  <si>
    <t>+254720570027</t>
  </si>
  <si>
    <t>+254722811110</t>
  </si>
  <si>
    <t>10221841</t>
  </si>
  <si>
    <t>MUKUNI</t>
  </si>
  <si>
    <t>+254713618431</t>
  </si>
  <si>
    <t>10221702</t>
  </si>
  <si>
    <t>+254726883524</t>
  </si>
  <si>
    <t>10221850</t>
  </si>
  <si>
    <t>KANJOKOMA</t>
  </si>
  <si>
    <t>+254705551010</t>
  </si>
  <si>
    <t>+254726628042</t>
  </si>
  <si>
    <t>10221648</t>
  </si>
  <si>
    <t>GITUNGANO</t>
  </si>
  <si>
    <t>+254725502931</t>
  </si>
  <si>
    <t>10221998</t>
  </si>
  <si>
    <t>MWICHIUNE</t>
  </si>
  <si>
    <t>+254714666995</t>
  </si>
  <si>
    <t>+254720023970</t>
  </si>
  <si>
    <t>10221859</t>
  </si>
  <si>
    <t>+254702208309</t>
  </si>
  <si>
    <t>+254722474139</t>
  </si>
  <si>
    <t>10221727</t>
  </si>
  <si>
    <t>GITIRI</t>
  </si>
  <si>
    <t>+254725332341</t>
  </si>
  <si>
    <t>+254717682800</t>
  </si>
  <si>
    <t>10221889</t>
  </si>
  <si>
    <t>KAURA(KINORO)</t>
  </si>
  <si>
    <t>+254720355254</t>
  </si>
  <si>
    <t>+254769770612</t>
  </si>
  <si>
    <t>102230063</t>
  </si>
  <si>
    <t>MURERA COFFEE</t>
  </si>
  <si>
    <t>+254721266371</t>
  </si>
  <si>
    <t>+254742567050</t>
  </si>
  <si>
    <t>10230168</t>
  </si>
  <si>
    <t>KAHUHO</t>
  </si>
  <si>
    <t>+254723771219</t>
  </si>
  <si>
    <t>+254714451119</t>
  </si>
  <si>
    <t>10230133</t>
  </si>
  <si>
    <t>GICHIRA</t>
  </si>
  <si>
    <t>+254742543863</t>
  </si>
  <si>
    <t>+254785306574</t>
  </si>
  <si>
    <t>10221704</t>
  </si>
  <si>
    <t>MUITE</t>
  </si>
  <si>
    <t>+254790338893</t>
  </si>
  <si>
    <t>+254718744706</t>
  </si>
  <si>
    <t>10222010</t>
  </si>
  <si>
    <t>+254746327663</t>
  </si>
  <si>
    <t>+254756793700</t>
  </si>
  <si>
    <t>10220792</t>
  </si>
  <si>
    <t>KANTHONI</t>
  </si>
  <si>
    <t>+254715289730</t>
  </si>
  <si>
    <t>+254715562394</t>
  </si>
  <si>
    <t>10230384</t>
  </si>
  <si>
    <t>+254725066135</t>
  </si>
  <si>
    <t>+254712302391</t>
  </si>
  <si>
    <t>10221832</t>
  </si>
  <si>
    <t>WAJENGI</t>
  </si>
  <si>
    <t>+254768253739</t>
  </si>
  <si>
    <t>+254705311131</t>
  </si>
  <si>
    <t>10222008</t>
  </si>
  <si>
    <t>Kamarai</t>
  </si>
  <si>
    <t>+254712278538</t>
  </si>
  <si>
    <t>+254713240461</t>
  </si>
  <si>
    <t>10221913</t>
  </si>
  <si>
    <t>+254714026390</t>
  </si>
  <si>
    <t>+254701866678</t>
  </si>
  <si>
    <t>10221781</t>
  </si>
  <si>
    <t>GATHUTHU</t>
  </si>
  <si>
    <t>+254725102955</t>
  </si>
  <si>
    <t>William Ndungu.w [4877595]</t>
  </si>
  <si>
    <t>10230285</t>
  </si>
  <si>
    <t>GATUKIRWA</t>
  </si>
  <si>
    <t>+254727950682</t>
  </si>
  <si>
    <t>+254790643514</t>
  </si>
  <si>
    <t>10221824</t>
  </si>
  <si>
    <t>GIAITUU</t>
  </si>
  <si>
    <t>+254722621767</t>
  </si>
  <si>
    <t>+254721831583</t>
  </si>
  <si>
    <t>10221829</t>
  </si>
  <si>
    <t>+254720445484</t>
  </si>
  <si>
    <t>+254754317206</t>
  </si>
  <si>
    <t>10221848</t>
  </si>
  <si>
    <t>+254724515742</t>
  </si>
  <si>
    <t>+254707653971</t>
  </si>
  <si>
    <t>10222005</t>
  </si>
  <si>
    <t>MUOROGA</t>
  </si>
  <si>
    <t>+254702292541</t>
  </si>
  <si>
    <t>+254726111991</t>
  </si>
  <si>
    <t>10230402</t>
  </si>
  <si>
    <t>Murera coffee</t>
  </si>
  <si>
    <t>+254721981979</t>
  </si>
  <si>
    <t>+254721880827</t>
  </si>
  <si>
    <t>10221862</t>
  </si>
  <si>
    <t>MIANDARI</t>
  </si>
  <si>
    <t>+254726919479</t>
  </si>
  <si>
    <t>+254721785167</t>
  </si>
  <si>
    <t>10230186</t>
  </si>
  <si>
    <t>+254722782270</t>
  </si>
  <si>
    <t>+254739222355</t>
  </si>
  <si>
    <t>10221930</t>
  </si>
  <si>
    <t>KIONYO</t>
  </si>
  <si>
    <t>+254712875914</t>
  </si>
  <si>
    <t>+254728350559</t>
  </si>
  <si>
    <t>10221939</t>
  </si>
  <si>
    <t>KWA MUGO</t>
  </si>
  <si>
    <t>+254702977163</t>
  </si>
  <si>
    <t>+254718336433</t>
  </si>
  <si>
    <t>10222011</t>
  </si>
  <si>
    <t>+254722740058</t>
  </si>
  <si>
    <t>+254724728525</t>
  </si>
  <si>
    <t>10222018</t>
  </si>
  <si>
    <t>+254753862843</t>
  </si>
  <si>
    <t>+254727757951</t>
  </si>
  <si>
    <t>10230198</t>
  </si>
  <si>
    <t>IKINI/GATHAITHI</t>
  </si>
  <si>
    <t>+254712263822</t>
  </si>
  <si>
    <t>+254733235660</t>
  </si>
  <si>
    <t>10230153</t>
  </si>
  <si>
    <t>LOKOFI</t>
  </si>
  <si>
    <t>+254720864173</t>
  </si>
  <si>
    <t>+254753928717</t>
  </si>
  <si>
    <t>10221967</t>
  </si>
  <si>
    <t>KIMATU</t>
  </si>
  <si>
    <t>+254722390795</t>
  </si>
  <si>
    <t>10221993</t>
  </si>
  <si>
    <t>RUIGA</t>
  </si>
  <si>
    <t>+254722868679</t>
  </si>
  <si>
    <t>+254722570364</t>
  </si>
  <si>
    <t>10221865</t>
  </si>
  <si>
    <t>Mutinu</t>
  </si>
  <si>
    <t>+254721332642</t>
  </si>
  <si>
    <t>+254799503914</t>
  </si>
  <si>
    <t>10221947</t>
  </si>
  <si>
    <t>+254721252600</t>
  </si>
  <si>
    <t>+254752166888</t>
  </si>
  <si>
    <t>10230185</t>
  </si>
  <si>
    <t>GATHIGA</t>
  </si>
  <si>
    <t>+254722309467</t>
  </si>
  <si>
    <t>+254722495257</t>
  </si>
  <si>
    <t>10230141</t>
  </si>
  <si>
    <t>+254708132708</t>
  </si>
  <si>
    <t>+254723645475</t>
  </si>
  <si>
    <t>10221831</t>
  </si>
  <si>
    <t>+254724394555</t>
  </si>
  <si>
    <t>10236201</t>
  </si>
  <si>
    <t>+254723351653</t>
  </si>
  <si>
    <t>+254723210320</t>
  </si>
  <si>
    <t>10221954</t>
  </si>
  <si>
    <t>KAMUTWEGO</t>
  </si>
  <si>
    <t>+254727431382</t>
  </si>
  <si>
    <t>+254794043168</t>
  </si>
  <si>
    <t>10221818</t>
  </si>
  <si>
    <t>KIBOGI</t>
  </si>
  <si>
    <t>+254722858964</t>
  </si>
  <si>
    <t>+254711676351</t>
  </si>
  <si>
    <t>10230131</t>
  </si>
  <si>
    <t>KIGANJO/ MUTHAIGA</t>
  </si>
  <si>
    <t>+254714218992</t>
  </si>
  <si>
    <t>+254756251614</t>
  </si>
  <si>
    <t>10221791</t>
  </si>
  <si>
    <t>Kenol</t>
  </si>
  <si>
    <t>+254701726359</t>
  </si>
  <si>
    <t>+254716752383</t>
  </si>
  <si>
    <t>Peter Peter Kingangi njeru [1868747]</t>
  </si>
  <si>
    <t>10230395</t>
  </si>
  <si>
    <t>Muthigiini</t>
  </si>
  <si>
    <t>+254722320165</t>
  </si>
  <si>
    <t>+254720798211</t>
  </si>
  <si>
    <t>10230073</t>
  </si>
  <si>
    <t>GIACHUMI</t>
  </si>
  <si>
    <t>+254798615836</t>
  </si>
  <si>
    <t>+254720869811</t>
  </si>
  <si>
    <t>10221985</t>
  </si>
  <si>
    <t>GAKURARI</t>
  </si>
  <si>
    <t>+254720113387</t>
  </si>
  <si>
    <t>+254723316462</t>
  </si>
  <si>
    <t>10230332</t>
  </si>
  <si>
    <t>MUTUWABURI</t>
  </si>
  <si>
    <t>+254724261247</t>
  </si>
  <si>
    <t>+254711523129</t>
  </si>
  <si>
    <t>10221826</t>
  </si>
  <si>
    <t>GUMBA</t>
  </si>
  <si>
    <t>+254728690689</t>
  </si>
  <si>
    <t>+254711258441</t>
  </si>
  <si>
    <t>10221810</t>
  </si>
  <si>
    <t>+254713817652</t>
  </si>
  <si>
    <t>+254701056099</t>
  </si>
  <si>
    <t>10222024</t>
  </si>
  <si>
    <t>+254724015765</t>
  </si>
  <si>
    <t>+254781901639</t>
  </si>
  <si>
    <t>10230082</t>
  </si>
  <si>
    <t>+254708166648</t>
  </si>
  <si>
    <t>+254721835754</t>
  </si>
  <si>
    <t>10230358</t>
  </si>
  <si>
    <t>+254716071359</t>
  </si>
  <si>
    <t>+254713870088</t>
  </si>
  <si>
    <t>10230119</t>
  </si>
  <si>
    <t>+254721424160</t>
  </si>
  <si>
    <t>+254745332416</t>
  </si>
  <si>
    <t>10222023</t>
  </si>
  <si>
    <t>+254718101590</t>
  </si>
  <si>
    <t>10230375</t>
  </si>
  <si>
    <t>GACHAGI</t>
  </si>
  <si>
    <t>+254711459531</t>
  </si>
  <si>
    <t>+254721924714</t>
  </si>
  <si>
    <t>10230373</t>
  </si>
  <si>
    <t>+254723766383</t>
  </si>
  <si>
    <t>+254727705061</t>
  </si>
  <si>
    <t>10230416</t>
  </si>
  <si>
    <t>KARIARA</t>
  </si>
  <si>
    <t>+254712330491</t>
  </si>
  <si>
    <t>10221768</t>
  </si>
  <si>
    <t>KIMANDI</t>
  </si>
  <si>
    <t>+254722664895</t>
  </si>
  <si>
    <t>+254720910486</t>
  </si>
  <si>
    <t>10230103</t>
  </si>
  <si>
    <t>SIGONA</t>
  </si>
  <si>
    <t>+254721869044</t>
  </si>
  <si>
    <t>+254755288774</t>
  </si>
  <si>
    <t>1023 0186</t>
  </si>
  <si>
    <t>MUTUMA</t>
  </si>
  <si>
    <t>+254726223716</t>
  </si>
  <si>
    <t>+254799120175</t>
  </si>
  <si>
    <t>10230108</t>
  </si>
  <si>
    <t>+254726586897</t>
  </si>
  <si>
    <t>+254720261421</t>
  </si>
  <si>
    <t>10230055</t>
  </si>
  <si>
    <t>KIRIRI</t>
  </si>
  <si>
    <t>+254714317304</t>
  </si>
  <si>
    <t>+254792959635</t>
  </si>
  <si>
    <t>10230276</t>
  </si>
  <si>
    <t>Nyeri Town</t>
  </si>
  <si>
    <t>MUKURWEINI</t>
  </si>
  <si>
    <t>+254729850150</t>
  </si>
  <si>
    <t>+254720266155</t>
  </si>
  <si>
    <t>10230390</t>
  </si>
  <si>
    <t>KITHIRU</t>
  </si>
  <si>
    <t>+254722820851</t>
  </si>
  <si>
    <t>+254722981742</t>
  </si>
  <si>
    <t>10230359</t>
  </si>
  <si>
    <t>+254721902020</t>
  </si>
  <si>
    <t>+254707855415</t>
  </si>
  <si>
    <t>10221970</t>
  </si>
  <si>
    <t>DIARA</t>
  </si>
  <si>
    <t>+254722469849</t>
  </si>
  <si>
    <t>10230362</t>
  </si>
  <si>
    <t>CHUGU</t>
  </si>
  <si>
    <t>+254721604901</t>
  </si>
  <si>
    <t>10230350</t>
  </si>
  <si>
    <t>NDAGENE</t>
  </si>
  <si>
    <t>+254713151582</t>
  </si>
  <si>
    <t>+254721934048</t>
  </si>
  <si>
    <t>10230287</t>
  </si>
  <si>
    <t>KIAMUCERU</t>
  </si>
  <si>
    <t>+254711602654</t>
  </si>
  <si>
    <t>+254722146580</t>
  </si>
  <si>
    <t>10230149</t>
  </si>
  <si>
    <t>MATHIANI</t>
  </si>
  <si>
    <t>+254707523616</t>
  </si>
  <si>
    <t>+254704965455</t>
  </si>
  <si>
    <t>10221713</t>
  </si>
  <si>
    <t>+254722384739</t>
  </si>
  <si>
    <t>+254719707002</t>
  </si>
  <si>
    <t>10230144</t>
  </si>
  <si>
    <t>Wathiani</t>
  </si>
  <si>
    <t>+254725886988</t>
  </si>
  <si>
    <t>+254725742998</t>
  </si>
  <si>
    <t>10230351</t>
  </si>
  <si>
    <t>KIBAKI</t>
  </si>
  <si>
    <t>+254718815741</t>
  </si>
  <si>
    <t>+254725541602</t>
  </si>
  <si>
    <t>10230363</t>
  </si>
  <si>
    <t>+254712146899</t>
  </si>
  <si>
    <t>10230265</t>
  </si>
  <si>
    <t>MWENJWA</t>
  </si>
  <si>
    <t>+254715217247</t>
  </si>
  <si>
    <t>10230408</t>
  </si>
  <si>
    <t>AKAIGA</t>
  </si>
  <si>
    <t>+254721340597</t>
  </si>
  <si>
    <t>10230123</t>
  </si>
  <si>
    <t>+254724542616</t>
  </si>
  <si>
    <t>+254722174457</t>
  </si>
  <si>
    <t>10230398</t>
  </si>
  <si>
    <t>KIRUARI</t>
  </si>
  <si>
    <t>+254729008638</t>
  </si>
  <si>
    <t>10221812</t>
  </si>
  <si>
    <t>MUTHIGINKI/KARUGUA</t>
  </si>
  <si>
    <t>+254706182994</t>
  </si>
  <si>
    <t>+254711256746</t>
  </si>
  <si>
    <t>10240187</t>
  </si>
  <si>
    <t>Gathaiti</t>
  </si>
  <si>
    <t>+254724290811</t>
  </si>
  <si>
    <t>+254722755933</t>
  </si>
  <si>
    <t>10221988</t>
  </si>
  <si>
    <t>Kithirune(Kaibi)</t>
  </si>
  <si>
    <t>+254724140297</t>
  </si>
  <si>
    <t>+254720543218</t>
  </si>
  <si>
    <t>10221966</t>
  </si>
  <si>
    <t>KINURIA</t>
  </si>
  <si>
    <t>+254710357148</t>
  </si>
  <si>
    <t>+254710357142</t>
  </si>
  <si>
    <t>10221997</t>
  </si>
  <si>
    <t>SAMAAR</t>
  </si>
  <si>
    <t>+254727385874</t>
  </si>
  <si>
    <t>+254722364380</t>
  </si>
  <si>
    <t>10221948</t>
  </si>
  <si>
    <t>KAMIRA</t>
  </si>
  <si>
    <t>+254720550407</t>
  </si>
  <si>
    <t>10230380</t>
  </si>
  <si>
    <t>Marirariri Gachoka</t>
  </si>
  <si>
    <t>+254705308594</t>
  </si>
  <si>
    <t>+254706669760</t>
  </si>
  <si>
    <t>10230251</t>
  </si>
  <si>
    <t>KITHURU</t>
  </si>
  <si>
    <t>+254727983234</t>
  </si>
  <si>
    <t>+254716296205</t>
  </si>
  <si>
    <t>10221924</t>
  </si>
  <si>
    <t>MUTHANGATE</t>
  </si>
  <si>
    <t>+254715089602</t>
  </si>
  <si>
    <t>+254704587185</t>
  </si>
  <si>
    <t>10230230</t>
  </si>
  <si>
    <t>MARURUI</t>
  </si>
  <si>
    <t>+254720330506</t>
  </si>
  <si>
    <t>+254702348501</t>
  </si>
  <si>
    <t>10230150</t>
  </si>
  <si>
    <t>KISERIAN,MAGADI RD</t>
  </si>
  <si>
    <t>+254746955532</t>
  </si>
  <si>
    <t>+254722464183</t>
  </si>
  <si>
    <t>10230126</t>
  </si>
  <si>
    <t>+254722148146</t>
  </si>
  <si>
    <t>+254722267570</t>
  </si>
  <si>
    <t>10221086</t>
  </si>
  <si>
    <t>+254700522517</t>
  </si>
  <si>
    <t>+254727970255</t>
  </si>
  <si>
    <t>10230047</t>
  </si>
  <si>
    <t>Kimunyu</t>
  </si>
  <si>
    <t>+254724512293</t>
  </si>
  <si>
    <t>10230397</t>
  </si>
  <si>
    <t>+254729492162</t>
  </si>
  <si>
    <t>+254720897592</t>
  </si>
  <si>
    <t>10230349</t>
  </si>
  <si>
    <t>KAARACHI</t>
  </si>
  <si>
    <t>+254720712872</t>
  </si>
  <si>
    <t>10230243</t>
  </si>
  <si>
    <t>+254789955644</t>
  </si>
  <si>
    <t>+254701387900</t>
  </si>
  <si>
    <t>10221707</t>
  </si>
  <si>
    <t>MBAKIINI</t>
  </si>
  <si>
    <t>+254713958180</t>
  </si>
  <si>
    <t>+254717219733</t>
  </si>
  <si>
    <t>10230066</t>
  </si>
  <si>
    <t>MUTHARA/HIGHLAND</t>
  </si>
  <si>
    <t>+254723621643</t>
  </si>
  <si>
    <t>+254724611774</t>
  </si>
  <si>
    <t>10230419</t>
  </si>
  <si>
    <t>KIATHAITA</t>
  </si>
  <si>
    <t>+254721905039</t>
  </si>
  <si>
    <t>10230288</t>
  </si>
  <si>
    <t>BARAGU</t>
  </si>
  <si>
    <t>+254721487335</t>
  </si>
  <si>
    <t>+254712707442</t>
  </si>
  <si>
    <t>10230232</t>
  </si>
  <si>
    <t>KATHARI</t>
  </si>
  <si>
    <t>+254702327717</t>
  </si>
  <si>
    <t>+254716266352</t>
  </si>
  <si>
    <t>10222017</t>
  </si>
  <si>
    <t>GRACELAND</t>
  </si>
  <si>
    <t>+254797140799</t>
  </si>
  <si>
    <t>+254714498644</t>
  </si>
  <si>
    <t>10230026</t>
  </si>
  <si>
    <t>+254727166495</t>
  </si>
  <si>
    <t>+254726247666</t>
  </si>
  <si>
    <t>10230125</t>
  </si>
  <si>
    <t>KAHETI</t>
  </si>
  <si>
    <t>+254723441388</t>
  </si>
  <si>
    <t>+254717758244</t>
  </si>
  <si>
    <t>10230104</t>
  </si>
  <si>
    <t>+254722905352</t>
  </si>
  <si>
    <t>+254788706646</t>
  </si>
  <si>
    <t>10230423</t>
  </si>
  <si>
    <t>Karimba-Kithithina</t>
  </si>
  <si>
    <t>+254729939201</t>
  </si>
  <si>
    <t>+254729684240</t>
  </si>
  <si>
    <t>10221840</t>
  </si>
  <si>
    <t>Kangu</t>
  </si>
  <si>
    <t>+254714749431</t>
  </si>
  <si>
    <t>10230222</t>
  </si>
  <si>
    <t>MPAKONE</t>
  </si>
  <si>
    <t>+254728174339</t>
  </si>
  <si>
    <t>10230067</t>
  </si>
  <si>
    <t>+254726633244</t>
  </si>
  <si>
    <t>+254728241495</t>
  </si>
  <si>
    <t>10221822</t>
  </si>
  <si>
    <t>KIRU</t>
  </si>
  <si>
    <t>+254718712714</t>
  </si>
  <si>
    <t>+254706305242</t>
  </si>
  <si>
    <t>10221963-</t>
  </si>
  <si>
    <t>NG'WETI</t>
  </si>
  <si>
    <t>+254724413817</t>
  </si>
  <si>
    <t>+254728901752</t>
  </si>
  <si>
    <t>10230006</t>
  </si>
  <si>
    <t>+254706740351</t>
  </si>
  <si>
    <t>+254726051100</t>
  </si>
  <si>
    <t>10230088</t>
  </si>
  <si>
    <t>KABATI</t>
  </si>
  <si>
    <t>+254722419797</t>
  </si>
  <si>
    <t>+254722795487</t>
  </si>
  <si>
    <t>10221972</t>
  </si>
  <si>
    <t>+254724296637</t>
  </si>
  <si>
    <t>10230057</t>
  </si>
  <si>
    <t>Mang'u</t>
  </si>
  <si>
    <t>+254710379970</t>
  </si>
  <si>
    <t>+254726765051</t>
  </si>
  <si>
    <t>10221926</t>
  </si>
  <si>
    <t>+254723782067</t>
  </si>
  <si>
    <t>+254723718138</t>
  </si>
  <si>
    <t>10230148</t>
  </si>
  <si>
    <t>UPPER RONGAI</t>
  </si>
  <si>
    <t>+254725262436</t>
  </si>
  <si>
    <t>+254725382213</t>
  </si>
  <si>
    <t>10230188</t>
  </si>
  <si>
    <t>+254722706521</t>
  </si>
  <si>
    <t>+254721312133</t>
  </si>
  <si>
    <t>10230370</t>
  </si>
  <si>
    <t>+254723025642</t>
  </si>
  <si>
    <t>+254725774026</t>
  </si>
  <si>
    <t>10222027</t>
  </si>
  <si>
    <t>+254721122821</t>
  </si>
  <si>
    <t>+254727727170</t>
  </si>
  <si>
    <t>10230049</t>
  </si>
  <si>
    <t>KAGIRA</t>
  </si>
  <si>
    <t>+254727593289</t>
  </si>
  <si>
    <t>10230010</t>
  </si>
  <si>
    <t>GATHAITI</t>
  </si>
  <si>
    <t>+254722492855</t>
  </si>
  <si>
    <t>+254722333248</t>
  </si>
  <si>
    <t>10222020</t>
  </si>
  <si>
    <t>MUTHANGENE</t>
  </si>
  <si>
    <t>+254729043792</t>
  </si>
  <si>
    <t>10230009</t>
  </si>
  <si>
    <t>+254728818526</t>
  </si>
  <si>
    <t>+254728332844</t>
  </si>
  <si>
    <t>10230046</t>
  </si>
  <si>
    <t>+254722342822</t>
  </si>
  <si>
    <t>+254723620948</t>
  </si>
  <si>
    <t>10230389</t>
  </si>
  <si>
    <t>THIRIKWA KIAKABURULA</t>
  </si>
  <si>
    <t>+254701266650</t>
  </si>
  <si>
    <t>+254716210022</t>
  </si>
  <si>
    <t>10221990</t>
  </si>
  <si>
    <t>GITEBE</t>
  </si>
  <si>
    <t>+254728591979</t>
  </si>
  <si>
    <t>+254723984407</t>
  </si>
  <si>
    <t>10222021</t>
  </si>
  <si>
    <t>+254756468548</t>
  </si>
  <si>
    <t>+254736223610</t>
  </si>
  <si>
    <t>10221613</t>
  </si>
  <si>
    <t>+254726552957</t>
  </si>
  <si>
    <t>10221653</t>
  </si>
  <si>
    <t>+254725095912</t>
  </si>
  <si>
    <t>+254713295014</t>
  </si>
  <si>
    <t>10221975</t>
  </si>
  <si>
    <t>+254715380622</t>
  </si>
  <si>
    <t>+254727749277</t>
  </si>
  <si>
    <t>10222022</t>
  </si>
  <si>
    <t>DULUMA</t>
  </si>
  <si>
    <t>+254721224452</t>
  </si>
  <si>
    <t>+254726511124</t>
  </si>
  <si>
    <t>10230102</t>
  </si>
  <si>
    <t>Ihuru- Gakuo</t>
  </si>
  <si>
    <t>+254711477768</t>
  </si>
  <si>
    <t>+254746510430</t>
  </si>
  <si>
    <t>10230147</t>
  </si>
  <si>
    <t>GICHUKA</t>
  </si>
  <si>
    <t>+254716557130</t>
  </si>
  <si>
    <t>+254728168112</t>
  </si>
  <si>
    <t>10221920</t>
  </si>
  <si>
    <t>GACIEGE</t>
  </si>
  <si>
    <t>+254717838098</t>
  </si>
  <si>
    <t>+254700383945</t>
  </si>
  <si>
    <t>10221719</t>
  </si>
  <si>
    <t>KAYOLE</t>
  </si>
  <si>
    <t>+254720836781</t>
  </si>
  <si>
    <t>+254725460123</t>
  </si>
  <si>
    <t>10221838</t>
  </si>
  <si>
    <t>Konenacheke</t>
  </si>
  <si>
    <t>+254725859820</t>
  </si>
  <si>
    <t>+254790602160</t>
  </si>
  <si>
    <t>10230283</t>
  </si>
  <si>
    <t>ISHIARA</t>
  </si>
  <si>
    <t>+254723666108</t>
  </si>
  <si>
    <t>+254721257560</t>
  </si>
  <si>
    <t>10230183</t>
  </si>
  <si>
    <t>MATHAJA-B</t>
  </si>
  <si>
    <t>+254722274214</t>
  </si>
  <si>
    <t>+254735053494</t>
  </si>
  <si>
    <t>10230084</t>
  </si>
  <si>
    <t>+254721532737</t>
  </si>
  <si>
    <t>+254720254669</t>
  </si>
  <si>
    <t>10221917</t>
  </si>
  <si>
    <t>Getijiwe</t>
  </si>
  <si>
    <t>+254715298655</t>
  </si>
  <si>
    <t>10230160</t>
  </si>
  <si>
    <t>+254724793313</t>
  </si>
  <si>
    <t>+254725441733</t>
  </si>
  <si>
    <t>10221784</t>
  </si>
  <si>
    <t>WATHIANI</t>
  </si>
  <si>
    <t>+254723240945</t>
  </si>
  <si>
    <t>+254710664694</t>
  </si>
  <si>
    <t>10230042</t>
  </si>
  <si>
    <t>KABETE</t>
  </si>
  <si>
    <t>+254723766074</t>
  </si>
  <si>
    <t>+2547421433350</t>
  </si>
  <si>
    <t>10230381</t>
  </si>
  <si>
    <t>KAVUROKORI</t>
  </si>
  <si>
    <t>+254702924734</t>
  </si>
  <si>
    <t>+254111320601</t>
  </si>
  <si>
    <t>10230022</t>
  </si>
  <si>
    <t>PCEA</t>
  </si>
  <si>
    <t>+254719602408</t>
  </si>
  <si>
    <t>+254728101792</t>
  </si>
  <si>
    <t>10230217</t>
  </si>
  <si>
    <t>GATHUNGURI</t>
  </si>
  <si>
    <t>+254720807158</t>
  </si>
  <si>
    <t>+254713270449</t>
  </si>
  <si>
    <t>10230369</t>
  </si>
  <si>
    <t>KARIA-NGARU</t>
  </si>
  <si>
    <t>+254728007070</t>
  </si>
  <si>
    <t>10221730</t>
  </si>
  <si>
    <t>KIHURO</t>
  </si>
  <si>
    <t>+254722270215</t>
  </si>
  <si>
    <t>+254725436962</t>
  </si>
  <si>
    <t>10222006</t>
  </si>
  <si>
    <t>+254714087156</t>
  </si>
  <si>
    <t>+254758760127</t>
  </si>
  <si>
    <t>10221864</t>
  </si>
  <si>
    <t>MUNG'ARIA</t>
  </si>
  <si>
    <t>+254715824631</t>
  </si>
  <si>
    <t>+254743031508</t>
  </si>
  <si>
    <t>10230113</t>
  </si>
  <si>
    <t>GITUAMBA</t>
  </si>
  <si>
    <t>+254724398475</t>
  </si>
  <si>
    <t>+254721216361</t>
  </si>
  <si>
    <t>10230080</t>
  </si>
  <si>
    <t>+254724676871</t>
  </si>
  <si>
    <t>+254726272183</t>
  </si>
  <si>
    <t>10230034</t>
  </si>
  <si>
    <t>murera coffee</t>
  </si>
  <si>
    <t>+254724266489</t>
  </si>
  <si>
    <t>+254720678478</t>
  </si>
  <si>
    <t>10221916</t>
  </si>
  <si>
    <t>RWONGENE</t>
  </si>
  <si>
    <t>+254726680090</t>
  </si>
  <si>
    <t>10230399</t>
  </si>
  <si>
    <t>+254712306660</t>
  </si>
  <si>
    <t>+254745838457</t>
  </si>
  <si>
    <t>10230221</t>
  </si>
  <si>
    <t>+254703890248</t>
  </si>
  <si>
    <t>+254723076529</t>
  </si>
  <si>
    <t>10222019</t>
  </si>
  <si>
    <t>+254728075599</t>
  </si>
  <si>
    <t>10230368</t>
  </si>
  <si>
    <t>+254111626391</t>
  </si>
  <si>
    <t>+254759658393</t>
  </si>
  <si>
    <t>10221981</t>
  </si>
  <si>
    <t>BARAGU(GATIMBI)</t>
  </si>
  <si>
    <t>+254722169947</t>
  </si>
  <si>
    <t>+254720805281</t>
  </si>
  <si>
    <t>10221601</t>
  </si>
  <si>
    <t>+254720421369</t>
  </si>
  <si>
    <t>+254737656731</t>
  </si>
  <si>
    <t>10221724</t>
  </si>
  <si>
    <t>KANORERO</t>
  </si>
  <si>
    <t>+254726969072</t>
  </si>
  <si>
    <t>10222014</t>
  </si>
  <si>
    <t>KIINI</t>
  </si>
  <si>
    <t>+254725847236</t>
  </si>
  <si>
    <t>+254712867702</t>
  </si>
  <si>
    <t>10230035</t>
  </si>
  <si>
    <t>+254724660139</t>
  </si>
  <si>
    <t>+254726170953</t>
  </si>
  <si>
    <t>10230023</t>
  </si>
  <si>
    <t>+254792116727</t>
  </si>
  <si>
    <t>+254719526654</t>
  </si>
  <si>
    <t>10221769</t>
  </si>
  <si>
    <t>KIHAARO (KAINA)</t>
  </si>
  <si>
    <t>+254723946689</t>
  </si>
  <si>
    <t>+254783913341</t>
  </si>
  <si>
    <t>10230229</t>
  </si>
  <si>
    <t>+254794436721</t>
  </si>
  <si>
    <t>10222000</t>
  </si>
  <si>
    <t>BATIAN</t>
  </si>
  <si>
    <t>+254727482185</t>
  </si>
  <si>
    <t>+254702932788</t>
  </si>
  <si>
    <t>10230400</t>
  </si>
  <si>
    <t>KAMIU</t>
  </si>
  <si>
    <t>+254722495673</t>
  </si>
  <si>
    <t>+254787662128</t>
  </si>
  <si>
    <t>10221820</t>
  </si>
  <si>
    <t>NDAGI</t>
  </si>
  <si>
    <t>+254722310100</t>
  </si>
  <si>
    <t>10230029</t>
  </si>
  <si>
    <t>+254728988294</t>
  </si>
  <si>
    <t>+254702052237</t>
  </si>
  <si>
    <t>10221882</t>
  </si>
  <si>
    <t>NGETHU</t>
  </si>
  <si>
    <t>+254713856032</t>
  </si>
  <si>
    <t>+254714774532</t>
  </si>
  <si>
    <t>10222002</t>
  </si>
  <si>
    <t>+254729333497</t>
  </si>
  <si>
    <t>+254724334335</t>
  </si>
  <si>
    <t>10230030</t>
  </si>
  <si>
    <t>+254720618437</t>
  </si>
  <si>
    <t>+254727225729</t>
  </si>
  <si>
    <t>10221783</t>
  </si>
  <si>
    <t>MBAKANI</t>
  </si>
  <si>
    <t>+2542727460264</t>
  </si>
  <si>
    <t>+254720596784</t>
  </si>
  <si>
    <t>10230158</t>
  </si>
  <si>
    <t>MUTHURWA</t>
  </si>
  <si>
    <t>+254724426141</t>
  </si>
  <si>
    <t>+254727481806</t>
  </si>
  <si>
    <t>10230409</t>
  </si>
  <si>
    <t>KIENJERA</t>
  </si>
  <si>
    <t>+254725256237</t>
  </si>
  <si>
    <t>+254703681603</t>
  </si>
  <si>
    <t>10230032</t>
  </si>
  <si>
    <t>+254723570317</t>
  </si>
  <si>
    <t>+254724925428</t>
  </si>
  <si>
    <t>10221586</t>
  </si>
  <si>
    <t>+254727460945</t>
  </si>
  <si>
    <t>10221844</t>
  </si>
  <si>
    <t>MILIMANI</t>
  </si>
  <si>
    <t>+254721250507</t>
  </si>
  <si>
    <t>+254722382421</t>
  </si>
  <si>
    <t>10230134</t>
  </si>
  <si>
    <t>NDURUMURU</t>
  </si>
  <si>
    <t>+254717128283</t>
  </si>
  <si>
    <t>10230234</t>
  </si>
  <si>
    <t>KAUNYURI</t>
  </si>
  <si>
    <t>+254720211947</t>
  </si>
  <si>
    <t>+254711223021</t>
  </si>
  <si>
    <t>10230045</t>
  </si>
  <si>
    <t>TEIKUNI</t>
  </si>
  <si>
    <t>+254728528515</t>
  </si>
  <si>
    <t>+254725523429</t>
  </si>
  <si>
    <t>10230033</t>
  </si>
  <si>
    <t>+254724093458</t>
  </si>
  <si>
    <t>+254713537243</t>
  </si>
  <si>
    <t>10230037</t>
  </si>
  <si>
    <t>+254712216546</t>
  </si>
  <si>
    <t>+254727071452</t>
  </si>
  <si>
    <t>10230382</t>
  </si>
  <si>
    <t>KABUGU</t>
  </si>
  <si>
    <t>+254715701326</t>
  </si>
  <si>
    <t>+254720689471</t>
  </si>
  <si>
    <t>10230356</t>
  </si>
  <si>
    <t>KAITHE</t>
  </si>
  <si>
    <t>+254712415996</t>
  </si>
  <si>
    <t>+254703480257</t>
  </si>
  <si>
    <t>10230226</t>
  </si>
  <si>
    <t>MUTHIGIINI</t>
  </si>
  <si>
    <t>+254727148978</t>
  </si>
  <si>
    <t>+254790272456</t>
  </si>
  <si>
    <t>10230223</t>
  </si>
  <si>
    <t>RONGAI</t>
  </si>
  <si>
    <t>+254702189433</t>
  </si>
  <si>
    <t>+254722655926</t>
  </si>
  <si>
    <t>10230361</t>
  </si>
  <si>
    <t>KAKURATE</t>
  </si>
  <si>
    <t>+254713556434</t>
  </si>
  <si>
    <t>+254721260054</t>
  </si>
  <si>
    <t>10230068</t>
  </si>
  <si>
    <t>+254722714990</t>
  </si>
  <si>
    <t>10221987</t>
  </si>
  <si>
    <t>GAKUU</t>
  </si>
  <si>
    <t>+254726857406</t>
  </si>
  <si>
    <t>+254711826713</t>
  </si>
  <si>
    <t>10230075</t>
  </si>
  <si>
    <t>Fv5 19870922</t>
  </si>
  <si>
    <t>GIKARUNGU</t>
  </si>
  <si>
    <t>+254725376754</t>
  </si>
  <si>
    <t>10230355</t>
  </si>
  <si>
    <t>MARINA</t>
  </si>
  <si>
    <t>+254743549546</t>
  </si>
  <si>
    <t>+254742331031</t>
  </si>
  <si>
    <t>10230021</t>
  </si>
  <si>
    <t>KABOCHU</t>
  </si>
  <si>
    <t>+254724880339</t>
  </si>
  <si>
    <t>+254793828139</t>
  </si>
  <si>
    <t>10221610</t>
  </si>
  <si>
    <t>MUGEKA</t>
  </si>
  <si>
    <t>+254722615571</t>
  </si>
  <si>
    <t>10230391</t>
  </si>
  <si>
    <t>Tharaka</t>
  </si>
  <si>
    <t>kiriwirwe</t>
  </si>
  <si>
    <t>+254710924122</t>
  </si>
  <si>
    <t>+254711303730</t>
  </si>
  <si>
    <t>10230111</t>
  </si>
  <si>
    <t>GATAMAIYU</t>
  </si>
  <si>
    <t>+254722973654</t>
  </si>
  <si>
    <t>10230377</t>
  </si>
  <si>
    <t>KAKURET</t>
  </si>
  <si>
    <t>+254722801516</t>
  </si>
  <si>
    <t>+254723864147</t>
  </si>
  <si>
    <t>10230031</t>
  </si>
  <si>
    <t>+254727525298</t>
  </si>
  <si>
    <t>+254727480500</t>
  </si>
  <si>
    <t>10230242</t>
  </si>
  <si>
    <t>KAMITI</t>
  </si>
  <si>
    <t>+254713435743</t>
  </si>
  <si>
    <t>+254720033399</t>
  </si>
  <si>
    <t>10230214</t>
  </si>
  <si>
    <t>+254726322051</t>
  </si>
  <si>
    <t>+254712748066</t>
  </si>
  <si>
    <t>10230413</t>
  </si>
  <si>
    <t>+254712714256</t>
  </si>
  <si>
    <t>10230036</t>
  </si>
  <si>
    <t>Othaya</t>
  </si>
  <si>
    <t>NGARU</t>
  </si>
  <si>
    <t>+254747051070</t>
  </si>
  <si>
    <t>+254724129092</t>
  </si>
  <si>
    <t>10230020</t>
  </si>
  <si>
    <t>WAIGANJO</t>
  </si>
  <si>
    <t>+254726173140</t>
  </si>
  <si>
    <t>+254705557314</t>
  </si>
  <si>
    <t>10221977</t>
  </si>
  <si>
    <t>KAHARIRU</t>
  </si>
  <si>
    <t>+254724679522</t>
  </si>
  <si>
    <t>+254753057555</t>
  </si>
  <si>
    <t>10230061</t>
  </si>
  <si>
    <t>+254722608683</t>
  </si>
  <si>
    <t>+254727067106</t>
  </si>
  <si>
    <t>10221643</t>
  </si>
  <si>
    <t>Kayole</t>
  </si>
  <si>
    <t>+254720262840</t>
  </si>
  <si>
    <t>10230260</t>
  </si>
  <si>
    <t>KATHUGUYA(MBETI) PRY</t>
  </si>
  <si>
    <t>+254703853528</t>
  </si>
  <si>
    <t>+254702110967</t>
  </si>
  <si>
    <t>10230412</t>
  </si>
  <si>
    <t>+254725022795</t>
  </si>
  <si>
    <t>+25474313116</t>
  </si>
  <si>
    <t>10230044</t>
  </si>
  <si>
    <t>MASAI</t>
  </si>
  <si>
    <t>+254720335811</t>
  </si>
  <si>
    <t>10230184</t>
  </si>
  <si>
    <t>NGINDURI</t>
  </si>
  <si>
    <t>+254726874021</t>
  </si>
  <si>
    <t>+254729923887</t>
  </si>
  <si>
    <t>10230385</t>
  </si>
  <si>
    <t>LIRUKU</t>
  </si>
  <si>
    <t>+254721645063</t>
  </si>
  <si>
    <t>+254735035466</t>
  </si>
  <si>
    <t>10230291</t>
  </si>
  <si>
    <t>MUKUNGU</t>
  </si>
  <si>
    <t>+254725655643</t>
  </si>
  <si>
    <t>+254715187758</t>
  </si>
  <si>
    <t>10230379</t>
  </si>
  <si>
    <t>GATHOGE</t>
  </si>
  <si>
    <t>+254721459803</t>
  </si>
  <si>
    <t>+254721979141</t>
  </si>
  <si>
    <t>10230244</t>
  </si>
  <si>
    <t>MBWINJERU</t>
  </si>
  <si>
    <t>+254769866185</t>
  </si>
  <si>
    <t>+254721645061</t>
  </si>
  <si>
    <t>10230220</t>
  </si>
  <si>
    <t>SIENI</t>
  </si>
  <si>
    <t>+254724570880</t>
  </si>
  <si>
    <t>+254722276723</t>
  </si>
  <si>
    <t>1022 1964</t>
  </si>
  <si>
    <t>+254114452571</t>
  </si>
  <si>
    <t>+254104806507</t>
  </si>
  <si>
    <t>10230372</t>
  </si>
  <si>
    <t>NUURU</t>
  </si>
  <si>
    <t>+254718307086</t>
  </si>
  <si>
    <t>+254719757219</t>
  </si>
  <si>
    <t>10230278</t>
  </si>
  <si>
    <t>NJUKI NJIRU</t>
  </si>
  <si>
    <t>+254726273948</t>
  </si>
  <si>
    <t>+254712967819</t>
  </si>
  <si>
    <t>10221728</t>
  </si>
  <si>
    <t>+254718336084</t>
  </si>
  <si>
    <t>+254726145739</t>
  </si>
  <si>
    <t>10221642</t>
  </si>
  <si>
    <t>IRIGIRO</t>
  </si>
  <si>
    <t>+254729748443</t>
  </si>
  <si>
    <t>10222032</t>
  </si>
  <si>
    <t>GATUNDU TOWN</t>
  </si>
  <si>
    <t>+254713029262</t>
  </si>
  <si>
    <t>+254712386251</t>
  </si>
  <si>
    <t>10230254</t>
  </si>
  <si>
    <t>+254724023262</t>
  </si>
  <si>
    <t>+254711586610</t>
  </si>
  <si>
    <t>10221708</t>
  </si>
  <si>
    <t>+254720459051</t>
  </si>
  <si>
    <t>+254723236342</t>
  </si>
  <si>
    <t>10230405</t>
  </si>
  <si>
    <t>NGARAGATIRI</t>
  </si>
  <si>
    <t>+254717301009</t>
  </si>
  <si>
    <t>+254721206688</t>
  </si>
  <si>
    <t>10230367</t>
  </si>
  <si>
    <t>+254741770390</t>
  </si>
  <si>
    <t>+254725444533</t>
  </si>
  <si>
    <t>10230383</t>
  </si>
  <si>
    <t>KAUNJIRA</t>
  </si>
  <si>
    <t>+254715836663</t>
  </si>
  <si>
    <t>+254733478367</t>
  </si>
  <si>
    <t>10221623</t>
  </si>
  <si>
    <t>MWERU</t>
  </si>
  <si>
    <t>+254733901232</t>
  </si>
  <si>
    <t>+254707394246</t>
  </si>
  <si>
    <t>1023051</t>
  </si>
  <si>
    <t>RITHO</t>
  </si>
  <si>
    <t>+254714931822</t>
  </si>
  <si>
    <t>+254724096066</t>
  </si>
  <si>
    <t>10221782</t>
  </si>
  <si>
    <t>GATIA</t>
  </si>
  <si>
    <t>+254722956928</t>
  </si>
  <si>
    <t>+254722667323</t>
  </si>
  <si>
    <t>10230252</t>
  </si>
  <si>
    <t>KIHUMBU</t>
  </si>
  <si>
    <t>+254717244121</t>
  </si>
  <si>
    <t>+254717909668</t>
  </si>
  <si>
    <t>10230388</t>
  </si>
  <si>
    <t>+254721565732</t>
  </si>
  <si>
    <t>+254702455243</t>
  </si>
  <si>
    <t>10230118</t>
  </si>
  <si>
    <t>KIRIMUNGE</t>
  </si>
  <si>
    <t>+254723501132</t>
  </si>
  <si>
    <t>10230203</t>
  </si>
  <si>
    <t>UTHIRU 87</t>
  </si>
  <si>
    <t>+254722858854</t>
  </si>
  <si>
    <t>+254722529793</t>
  </si>
  <si>
    <t>10230307</t>
  </si>
  <si>
    <t>+254722957134</t>
  </si>
  <si>
    <t>+254722962004</t>
  </si>
  <si>
    <t>10230200</t>
  </si>
  <si>
    <t>+254797226316</t>
  </si>
  <si>
    <t>+254725776228</t>
  </si>
  <si>
    <t>10230012</t>
  </si>
  <si>
    <t>kamuringa</t>
  </si>
  <si>
    <t>+254726810560</t>
  </si>
  <si>
    <t>+254111567749</t>
  </si>
  <si>
    <t>10230266</t>
  </si>
  <si>
    <t>+254729030784</t>
  </si>
  <si>
    <t>+254798474461</t>
  </si>
  <si>
    <t>10230247</t>
  </si>
  <si>
    <t>KARANENE-NCHOROIBORO</t>
  </si>
  <si>
    <t>+254722351025</t>
  </si>
  <si>
    <t>+254750893288</t>
  </si>
  <si>
    <t>10230139</t>
  </si>
  <si>
    <t>+254720884285</t>
  </si>
  <si>
    <t>+254728461283</t>
  </si>
  <si>
    <t>10230297</t>
  </si>
  <si>
    <t>MAGANJO</t>
  </si>
  <si>
    <t>+254722463461</t>
  </si>
  <si>
    <t>+254722462464</t>
  </si>
  <si>
    <t>10230325</t>
  </si>
  <si>
    <t>NKUNGI</t>
  </si>
  <si>
    <t>+254729280883</t>
  </si>
  <si>
    <t>+254741935429</t>
  </si>
  <si>
    <t>10230365</t>
  </si>
  <si>
    <t>+254781870948</t>
  </si>
  <si>
    <t>+254721890283</t>
  </si>
  <si>
    <t>10230353</t>
  </si>
  <si>
    <t>+254720404219</t>
  </si>
  <si>
    <t>+254725821355</t>
  </si>
  <si>
    <t>10230417</t>
  </si>
  <si>
    <t>MURUNGURUNE</t>
  </si>
  <si>
    <t>+254724129425</t>
  </si>
  <si>
    <t>+254742812488</t>
  </si>
  <si>
    <t>10230130</t>
  </si>
  <si>
    <t>+254717048200</t>
  </si>
  <si>
    <t>+254722862446</t>
  </si>
  <si>
    <t>10230357</t>
  </si>
  <si>
    <t>+254721657594</t>
  </si>
  <si>
    <t>+254721656072</t>
  </si>
  <si>
    <t>10230170</t>
  </si>
  <si>
    <t>GITUMA</t>
  </si>
  <si>
    <t>+254710499886</t>
  </si>
  <si>
    <t>+254721583755</t>
  </si>
  <si>
    <t>10230017</t>
  </si>
  <si>
    <t>MWONRU</t>
  </si>
  <si>
    <t>+254722950763</t>
  </si>
  <si>
    <t>+254725743350</t>
  </si>
  <si>
    <t>10230430</t>
  </si>
  <si>
    <t>KABILAKU</t>
  </si>
  <si>
    <t>+254724473861</t>
  </si>
  <si>
    <t>10230099</t>
  </si>
  <si>
    <t>KATHADE</t>
  </si>
  <si>
    <t>+254710541227</t>
  </si>
  <si>
    <t>+254704453044</t>
  </si>
  <si>
    <t>10222028</t>
  </si>
  <si>
    <t>NDURIRI</t>
  </si>
  <si>
    <t>+254716145460</t>
  </si>
  <si>
    <t>+254720669764</t>
  </si>
  <si>
    <t>10230161</t>
  </si>
  <si>
    <t>KAPINGAZI</t>
  </si>
  <si>
    <t>+254724376708</t>
  </si>
  <si>
    <t>+254721257821</t>
  </si>
  <si>
    <t>10230018</t>
  </si>
  <si>
    <t>Gaitegi</t>
  </si>
  <si>
    <t>+254722421200</t>
  </si>
  <si>
    <t>10230136</t>
  </si>
  <si>
    <t>Chuka/Igambang?ombe</t>
  </si>
  <si>
    <t>KATHARAKA</t>
  </si>
  <si>
    <t>+254740560104</t>
  </si>
  <si>
    <t>10230407</t>
  </si>
  <si>
    <t>GICHOCHO</t>
  </si>
  <si>
    <t>+254721756232</t>
  </si>
  <si>
    <t>+254736587021</t>
  </si>
  <si>
    <t>10230138</t>
  </si>
  <si>
    <t>RUIRU/MURERA COFFEE</t>
  </si>
  <si>
    <t>+254722428137</t>
  </si>
  <si>
    <t>+254721906752</t>
  </si>
  <si>
    <t>10230078</t>
  </si>
  <si>
    <t>KANUNGA</t>
  </si>
  <si>
    <t>+254725585241</t>
  </si>
  <si>
    <t>+254722307835</t>
  </si>
  <si>
    <t>10221631</t>
  </si>
  <si>
    <t>+254721313900</t>
  </si>
  <si>
    <t>+254722873613</t>
  </si>
  <si>
    <t>10230100</t>
  </si>
  <si>
    <t>+254711732325</t>
  </si>
  <si>
    <t>+254715792715</t>
  </si>
  <si>
    <t>Kenneth Kenneth Mwenda [8870405]</t>
  </si>
  <si>
    <t>10230128</t>
  </si>
  <si>
    <t>+254726797476</t>
  </si>
  <si>
    <t>+254711982463</t>
  </si>
  <si>
    <t>10230255</t>
  </si>
  <si>
    <t>KIBILAKU</t>
  </si>
  <si>
    <t>+254707302157</t>
  </si>
  <si>
    <t>10221969</t>
  </si>
  <si>
    <t>NDUNG'O</t>
  </si>
  <si>
    <t>+254725382216</t>
  </si>
  <si>
    <t>10230240</t>
  </si>
  <si>
    <t>+254723664371</t>
  </si>
  <si>
    <t>+254732839127</t>
  </si>
  <si>
    <t>70230228</t>
  </si>
  <si>
    <t>KIEGOI</t>
  </si>
  <si>
    <t>+254729717179</t>
  </si>
  <si>
    <t>10230163</t>
  </si>
  <si>
    <t>NTHAMBO</t>
  </si>
  <si>
    <t>+254723107166</t>
  </si>
  <si>
    <t>Peter Peter Murigi [8517567]</t>
  </si>
  <si>
    <t>10230083</t>
  </si>
  <si>
    <t>WAITUA</t>
  </si>
  <si>
    <t>+254721928873</t>
  </si>
  <si>
    <t>+254721347074</t>
  </si>
  <si>
    <t>10230051</t>
  </si>
  <si>
    <t>MUTARAKWA</t>
  </si>
  <si>
    <t>+254719806922</t>
  </si>
  <si>
    <t>+254100390460</t>
  </si>
  <si>
    <t>10230112</t>
  </si>
  <si>
    <t>MITERO</t>
  </si>
  <si>
    <t>+254729596091</t>
  </si>
  <si>
    <t>+254723933030</t>
  </si>
  <si>
    <t>10230122</t>
  </si>
  <si>
    <t>MUMBU</t>
  </si>
  <si>
    <t>+254710146627</t>
  </si>
  <si>
    <t>+254112886025</t>
  </si>
  <si>
    <t>10230127</t>
  </si>
  <si>
    <t>Dagoretti</t>
  </si>
  <si>
    <t>MUTUINI</t>
  </si>
  <si>
    <t>+254798079958</t>
  </si>
  <si>
    <t>+254711312399</t>
  </si>
  <si>
    <t>10230428</t>
  </si>
  <si>
    <t>+254721278248</t>
  </si>
  <si>
    <t>+254716963129</t>
  </si>
  <si>
    <t>10230086</t>
  </si>
  <si>
    <t>+254705005722</t>
  </si>
  <si>
    <t>+254713326235</t>
  </si>
  <si>
    <t>10230300</t>
  </si>
  <si>
    <t>ITIATI</t>
  </si>
  <si>
    <t>+254723659355</t>
  </si>
  <si>
    <t>+254713832414</t>
  </si>
  <si>
    <t>10230013</t>
  </si>
  <si>
    <t>KINORU</t>
  </si>
  <si>
    <t>+254726463485</t>
  </si>
  <si>
    <t>+254739445353</t>
  </si>
  <si>
    <t>10230348</t>
  </si>
  <si>
    <t>KAVARI</t>
  </si>
  <si>
    <t>+254722702114</t>
  </si>
  <si>
    <t>10222034</t>
  </si>
  <si>
    <t>KAVIRUINI</t>
  </si>
  <si>
    <t>+254724361405</t>
  </si>
  <si>
    <t>10230121</t>
  </si>
  <si>
    <t>+254725028456</t>
  </si>
  <si>
    <t>+254729302393</t>
  </si>
  <si>
    <t>10222029</t>
  </si>
  <si>
    <t>+254704369449</t>
  </si>
  <si>
    <t>+254102217937</t>
  </si>
  <si>
    <t>10222026</t>
  </si>
  <si>
    <t>KAELO</t>
  </si>
  <si>
    <t>+254713979287</t>
  </si>
  <si>
    <t>10230269</t>
  </si>
  <si>
    <t>KAMATONGU</t>
  </si>
  <si>
    <t>+254708110272</t>
  </si>
  <si>
    <t>+254728514504</t>
  </si>
  <si>
    <t>10230248</t>
  </si>
  <si>
    <t>MBAJONE</t>
  </si>
  <si>
    <t>+254729378513</t>
  </si>
  <si>
    <t>10230404</t>
  </si>
  <si>
    <t>+254728239012</t>
  </si>
  <si>
    <t>+254710404972</t>
  </si>
  <si>
    <t>10230145</t>
  </si>
  <si>
    <t>GATHIINI</t>
  </si>
  <si>
    <t>+254722403244</t>
  </si>
  <si>
    <t>+254722875358</t>
  </si>
  <si>
    <t>10230267</t>
  </si>
  <si>
    <t>GASHIGOINI</t>
  </si>
  <si>
    <t>+254722854543</t>
  </si>
  <si>
    <t>+254713365831</t>
  </si>
  <si>
    <t>10230106</t>
  </si>
  <si>
    <t>KABII(CHUGU)</t>
  </si>
  <si>
    <t>+254720373812</t>
  </si>
  <si>
    <t>+254720710698</t>
  </si>
  <si>
    <t>10230308</t>
  </si>
  <si>
    <t>KIENI KIA NDEGE</t>
  </si>
  <si>
    <t>+254726838356</t>
  </si>
  <si>
    <t>+254114117209</t>
  </si>
  <si>
    <t>10230235</t>
  </si>
  <si>
    <t>+254721596185</t>
  </si>
  <si>
    <t>10230337</t>
  </si>
  <si>
    <t>GAKANDO</t>
  </si>
  <si>
    <t>+254726619791</t>
  </si>
  <si>
    <t>+254719153699</t>
  </si>
  <si>
    <t>10230250</t>
  </si>
  <si>
    <t>MUMERU</t>
  </si>
  <si>
    <t>+254711685130</t>
  </si>
  <si>
    <t>+254716628245</t>
  </si>
  <si>
    <t>10230098</t>
  </si>
  <si>
    <t>+254723970050</t>
  </si>
  <si>
    <t>+254724743984</t>
  </si>
  <si>
    <t>Susan ruguru Susan ruguru Kimani [24942940]</t>
  </si>
  <si>
    <t>10230135</t>
  </si>
  <si>
    <t>Heshima</t>
  </si>
  <si>
    <t>+254112058861</t>
  </si>
  <si>
    <t>+254724806712</t>
  </si>
  <si>
    <t>10230302</t>
  </si>
  <si>
    <t>NDAMENE</t>
  </si>
  <si>
    <t>+254723906501</t>
  </si>
  <si>
    <t>+254710523125</t>
  </si>
  <si>
    <t>10230024</t>
  </si>
  <si>
    <t>MUKUURI</t>
  </si>
  <si>
    <t>+254719283045</t>
  </si>
  <si>
    <t>10230293</t>
  </si>
  <si>
    <t>ICHIICHI</t>
  </si>
  <si>
    <t>+254701438792</t>
  </si>
  <si>
    <t>10222025</t>
  </si>
  <si>
    <t>KATHUNGURI</t>
  </si>
  <si>
    <t>+254725507628</t>
  </si>
  <si>
    <t>+254723348750</t>
  </si>
  <si>
    <t>10230015</t>
  </si>
  <si>
    <t>KIANYAMAU</t>
  </si>
  <si>
    <t>+254724384469</t>
  </si>
  <si>
    <t>+254711144815</t>
  </si>
  <si>
    <t>10230164</t>
  </si>
  <si>
    <t>NGURWERI</t>
  </si>
  <si>
    <t>+254721142360</t>
  </si>
  <si>
    <t>+254719433641</t>
  </si>
  <si>
    <t>10230319</t>
  </si>
  <si>
    <t>KANYONI</t>
  </si>
  <si>
    <t>+254718489921</t>
  </si>
  <si>
    <t>+254714043135</t>
  </si>
  <si>
    <t>1`0221734</t>
  </si>
  <si>
    <t>KAHARIRO</t>
  </si>
  <si>
    <t>+254788218627</t>
  </si>
  <si>
    <t>+254705468866</t>
  </si>
  <si>
    <t>10230294</t>
  </si>
  <si>
    <t>GAKOIGO</t>
  </si>
  <si>
    <t>+254726644378</t>
  </si>
  <si>
    <t>+254733331606</t>
  </si>
  <si>
    <t>10230189</t>
  </si>
  <si>
    <t>GAKWEGORI</t>
  </si>
  <si>
    <t>+254721926162</t>
  </si>
  <si>
    <t>+254723222404</t>
  </si>
  <si>
    <t>10230277</t>
  </si>
  <si>
    <t>0</t>
  </si>
  <si>
    <t>+254745993089</t>
  </si>
  <si>
    <t>+254705937326</t>
  </si>
  <si>
    <t>10230427</t>
  </si>
  <si>
    <t>KATHIRIRI</t>
  </si>
  <si>
    <t>+254728519272</t>
  </si>
  <si>
    <t>+254</t>
  </si>
  <si>
    <t>10230001</t>
  </si>
  <si>
    <t>MUTHAGORI</t>
  </si>
  <si>
    <t>+254728232011</t>
  </si>
  <si>
    <t>+254723766199</t>
  </si>
  <si>
    <t>10230329</t>
  </si>
  <si>
    <t>+254798913035</t>
  </si>
  <si>
    <t>+254726520512</t>
  </si>
  <si>
    <t>10230117</t>
  </si>
  <si>
    <t>MWISIGI(GATAKAINI)</t>
  </si>
  <si>
    <t>+254724088198</t>
  </si>
  <si>
    <t>+254737544907</t>
  </si>
  <si>
    <t>24961222</t>
  </si>
  <si>
    <t>GATHUINE</t>
  </si>
  <si>
    <t>+254724411289</t>
  </si>
  <si>
    <t>+254707248628</t>
  </si>
  <si>
    <t>10230166</t>
  </si>
  <si>
    <t>KARARITIRI</t>
  </si>
  <si>
    <t>+254797304152</t>
  </si>
  <si>
    <t>+254708765332</t>
  </si>
  <si>
    <t>10230053</t>
  </si>
  <si>
    <t>KIRERE</t>
  </si>
  <si>
    <t>+254723933154</t>
  </si>
  <si>
    <t>10230089</t>
  </si>
  <si>
    <t>+254713299583</t>
  </si>
  <si>
    <t>10230190</t>
  </si>
  <si>
    <t>+254710668566</t>
  </si>
  <si>
    <t>+254791337763</t>
  </si>
  <si>
    <t>10230344</t>
  </si>
  <si>
    <t>+254726762778</t>
  </si>
  <si>
    <t>+254706372887</t>
  </si>
  <si>
    <t>10230279</t>
  </si>
  <si>
    <t>MABANDA</t>
  </si>
  <si>
    <t>+254721367722</t>
  </si>
  <si>
    <t>10230275</t>
  </si>
  <si>
    <t>WERU</t>
  </si>
  <si>
    <t>+254700014056</t>
  </si>
  <si>
    <t>10230424</t>
  </si>
  <si>
    <t>NKABONE-MURUNGURUNE</t>
  </si>
  <si>
    <t>+254710965665</t>
  </si>
  <si>
    <t>+254713926716</t>
  </si>
  <si>
    <t>10230421</t>
  </si>
  <si>
    <t>+254722623698</t>
  </si>
  <si>
    <t>+254724669835</t>
  </si>
  <si>
    <t>10230411</t>
  </si>
  <si>
    <t>+254721143716</t>
  </si>
  <si>
    <t>+254707189280</t>
  </si>
  <si>
    <t>10230005</t>
  </si>
  <si>
    <t>+254722566262</t>
  </si>
  <si>
    <t>+254722674653</t>
  </si>
  <si>
    <t>10230101</t>
  </si>
  <si>
    <t>+254720040997</t>
  </si>
  <si>
    <t>+254728242946</t>
  </si>
  <si>
    <t>10230064</t>
  </si>
  <si>
    <t>MUKUNGURU</t>
  </si>
  <si>
    <t>+254720660704</t>
  </si>
  <si>
    <t>+254710458880</t>
  </si>
  <si>
    <t>10230043</t>
  </si>
  <si>
    <t>KIGUA</t>
  </si>
  <si>
    <t>+254110016438</t>
  </si>
  <si>
    <t>+254791229617</t>
  </si>
  <si>
    <t>10230231</t>
  </si>
  <si>
    <t>+254714072734</t>
  </si>
  <si>
    <t>+254726372219</t>
  </si>
  <si>
    <t>10230425</t>
  </si>
  <si>
    <t>+254723316724</t>
  </si>
  <si>
    <t>+254720422985</t>
  </si>
  <si>
    <t>10230392</t>
  </si>
  <si>
    <t>CIBONI</t>
  </si>
  <si>
    <t>+254723015001</t>
  </si>
  <si>
    <t>+254720018119</t>
  </si>
  <si>
    <t>10230403</t>
  </si>
  <si>
    <t>NJENGU</t>
  </si>
  <si>
    <t>+2547214044871</t>
  </si>
  <si>
    <t>+254720808248</t>
  </si>
  <si>
    <t>10230171</t>
  </si>
  <si>
    <t>+254720661432</t>
  </si>
  <si>
    <t>10230340</t>
  </si>
  <si>
    <t>+254720717803</t>
  </si>
  <si>
    <t>10230007</t>
  </si>
  <si>
    <t>KIEGENE</t>
  </si>
  <si>
    <t>+254722485548</t>
  </si>
  <si>
    <t>+254728899636</t>
  </si>
  <si>
    <t>10230296</t>
  </si>
  <si>
    <t>NDURUTU</t>
  </si>
  <si>
    <t>+254720408062</t>
  </si>
  <si>
    <t>+254728236030</t>
  </si>
  <si>
    <t>Caroline marigu Rugendo [4685073]</t>
  </si>
  <si>
    <t>10230312</t>
  </si>
  <si>
    <t>KANYETHI</t>
  </si>
  <si>
    <t>+254722860905</t>
  </si>
  <si>
    <t>10230360</t>
  </si>
  <si>
    <t>MUTHUMU</t>
  </si>
  <si>
    <t>+254723488558</t>
  </si>
  <si>
    <t>+254718124721</t>
  </si>
  <si>
    <t>John wamithi John wamithi Mwangi [7020912]</t>
  </si>
  <si>
    <t>10230303</t>
  </si>
  <si>
    <t>MUNYU</t>
  </si>
  <si>
    <t>+254721956944</t>
  </si>
  <si>
    <t>+254720696914</t>
  </si>
  <si>
    <t>10230345</t>
  </si>
  <si>
    <t>KATHURINI</t>
  </si>
  <si>
    <t>+254729318522</t>
  </si>
  <si>
    <t>+254720632297</t>
  </si>
  <si>
    <t>10230195</t>
  </si>
  <si>
    <t>MAARA,NBUGINI</t>
  </si>
  <si>
    <t>+254721788382</t>
  </si>
  <si>
    <t>+254724660375</t>
  </si>
  <si>
    <t>10230341</t>
  </si>
  <si>
    <t>KATHUNGU</t>
  </si>
  <si>
    <t>+254722776307</t>
  </si>
  <si>
    <t>+254727722365</t>
  </si>
  <si>
    <t>10230048</t>
  </si>
  <si>
    <t>MUSINGIRI</t>
  </si>
  <si>
    <t>+254726757475</t>
  </si>
  <si>
    <t>+254712881217</t>
  </si>
  <si>
    <t>10230174</t>
  </si>
  <si>
    <t>UGWERI</t>
  </si>
  <si>
    <t>+254794343059</t>
  </si>
  <si>
    <t>+254706477410</t>
  </si>
  <si>
    <t>10230334</t>
  </si>
  <si>
    <t>KATHWE</t>
  </si>
  <si>
    <t>+254722676149</t>
  </si>
  <si>
    <t>+254729706055</t>
  </si>
  <si>
    <t>10230137</t>
  </si>
  <si>
    <t>MUTHOU</t>
  </si>
  <si>
    <t>+254724460799</t>
  </si>
  <si>
    <t>+254727603509</t>
  </si>
  <si>
    <t>10230289</t>
  </si>
  <si>
    <t>KINGONGO</t>
  </si>
  <si>
    <t>+254728924000</t>
  </si>
  <si>
    <t>+254726250262</t>
  </si>
  <si>
    <t>10230339</t>
  </si>
  <si>
    <t>MARINGENE(NTEMWENE)</t>
  </si>
  <si>
    <t>+254720308500</t>
  </si>
  <si>
    <t>+254797438749</t>
  </si>
  <si>
    <t>10230314</t>
  </si>
  <si>
    <t>ITHE KAHUNO</t>
  </si>
  <si>
    <t>+254720683984</t>
  </si>
  <si>
    <t>+254713381255</t>
  </si>
  <si>
    <t>10230422</t>
  </si>
  <si>
    <t>KARIGUINI LOWER</t>
  </si>
  <si>
    <t>+254720251386</t>
  </si>
  <si>
    <t>+254722635789</t>
  </si>
  <si>
    <t>10230093</t>
  </si>
  <si>
    <t>RIAGICHERU</t>
  </si>
  <si>
    <t>+254725781880</t>
  </si>
  <si>
    <t>+254712334778</t>
  </si>
  <si>
    <t>10230429</t>
  </si>
  <si>
    <t>+254702684967</t>
  </si>
  <si>
    <t>+254713612201</t>
  </si>
  <si>
    <t>10230107</t>
  </si>
  <si>
    <t>+254718137164</t>
  </si>
  <si>
    <t>+254712873017</t>
  </si>
  <si>
    <t>10230280</t>
  </si>
  <si>
    <t>+254720736972</t>
  </si>
  <si>
    <t>10230259</t>
  </si>
  <si>
    <t>10230215</t>
  </si>
  <si>
    <t>+254721814292</t>
  </si>
  <si>
    <t>+254734333555</t>
  </si>
  <si>
    <t>10230268</t>
  </si>
  <si>
    <t>MBUI NJERU</t>
  </si>
  <si>
    <t>+254712324931</t>
  </si>
  <si>
    <t>+254713836452</t>
  </si>
  <si>
    <t>10230410</t>
  </si>
  <si>
    <t>+254722958098</t>
  </si>
  <si>
    <t>10230237</t>
  </si>
  <si>
    <t>MIRIGWA</t>
  </si>
  <si>
    <t>+254707720123</t>
  </si>
  <si>
    <t>+254711494426</t>
  </si>
  <si>
    <t>10230420</t>
  </si>
  <si>
    <t>MARUGU</t>
  </si>
  <si>
    <t>+254725370460</t>
  </si>
  <si>
    <t>+254722640597</t>
  </si>
  <si>
    <t>10230323</t>
  </si>
  <si>
    <t>KK LUMBI</t>
  </si>
  <si>
    <t>+254719319613</t>
  </si>
  <si>
    <t>10230058</t>
  </si>
  <si>
    <t>+254726278022</t>
  </si>
  <si>
    <t>+254720320412</t>
  </si>
  <si>
    <t>10230401</t>
  </si>
  <si>
    <t>KARANGAITA</t>
  </si>
  <si>
    <t>+254720520481</t>
  </si>
  <si>
    <t>+254721458225</t>
  </si>
  <si>
    <t>10230418</t>
  </si>
  <si>
    <t>KORANGAITA</t>
  </si>
  <si>
    <t>10230474</t>
  </si>
  <si>
    <t>KIANGAI</t>
  </si>
  <si>
    <t>+254721872343</t>
  </si>
  <si>
    <t>+254721946432</t>
  </si>
  <si>
    <t>10230225</t>
  </si>
  <si>
    <t>+254722420969</t>
  </si>
  <si>
    <t>+254724496150</t>
  </si>
  <si>
    <t>10220978</t>
  </si>
  <si>
    <t>NDEIYA</t>
  </si>
  <si>
    <t>+254710779319</t>
  </si>
  <si>
    <t>+254794823990</t>
  </si>
  <si>
    <t>Annah Nguvi [14730267]</t>
  </si>
  <si>
    <t>10230304</t>
  </si>
  <si>
    <t>KIAMAROO</t>
  </si>
  <si>
    <t>+254708938988</t>
  </si>
  <si>
    <t>+254723756311</t>
  </si>
  <si>
    <t>10230313</t>
  </si>
  <si>
    <t>+254708583958</t>
  </si>
  <si>
    <t>+254725109628</t>
  </si>
  <si>
    <t>10230626</t>
  </si>
  <si>
    <t>RUNYWENE</t>
  </si>
  <si>
    <t>+254728068594</t>
  </si>
  <si>
    <t>+254727997935</t>
  </si>
  <si>
    <t>KARINGA/KIMARURI</t>
  </si>
  <si>
    <t>+254722233030</t>
  </si>
  <si>
    <t>10230505</t>
  </si>
  <si>
    <t>+254703981353</t>
  </si>
  <si>
    <t>10230606</t>
  </si>
  <si>
    <t>KIANDAI</t>
  </si>
  <si>
    <t>+254725517722</t>
  </si>
  <si>
    <t>+254722817781</t>
  </si>
  <si>
    <t>10230261</t>
  </si>
  <si>
    <t>BORO</t>
  </si>
  <si>
    <t>+254718429434</t>
  </si>
  <si>
    <t>+254719397689</t>
  </si>
  <si>
    <t>102799192</t>
  </si>
  <si>
    <t>KIGWII</t>
  </si>
  <si>
    <t>+254720799192</t>
  </si>
  <si>
    <t>+254721493618</t>
  </si>
  <si>
    <t>10230342</t>
  </si>
  <si>
    <t>NTHARE</t>
  </si>
  <si>
    <t>+254721206621</t>
  </si>
  <si>
    <t>+254701710201</t>
  </si>
  <si>
    <t>10230105</t>
  </si>
  <si>
    <t>NTHARAGWENE</t>
  </si>
  <si>
    <t>+254710559128</t>
  </si>
  <si>
    <t>+254736875755</t>
  </si>
  <si>
    <t>10230492</t>
  </si>
  <si>
    <t>GOVERNORS</t>
  </si>
  <si>
    <t>+254721303184</t>
  </si>
  <si>
    <t>+254711546102</t>
  </si>
  <si>
    <t>10230060</t>
  </si>
  <si>
    <t>KAGUNDU</t>
  </si>
  <si>
    <t>+254728299433</t>
  </si>
  <si>
    <t>+254719693004</t>
  </si>
  <si>
    <t>10221157</t>
  </si>
  <si>
    <t>+254729237183</t>
  </si>
  <si>
    <t>+254721220170</t>
  </si>
  <si>
    <t>10230301</t>
  </si>
  <si>
    <t>THUGUMA</t>
  </si>
  <si>
    <t>+254757548393</t>
  </si>
  <si>
    <t>+254715354279</t>
  </si>
  <si>
    <t>10230216</t>
  </si>
  <si>
    <t>KAHUNIRA</t>
  </si>
  <si>
    <t>+254721376258</t>
  </si>
  <si>
    <t>+254720702936</t>
  </si>
  <si>
    <t>10222033</t>
  </si>
  <si>
    <t>GATHIMA</t>
  </si>
  <si>
    <t>+254725206456</t>
  </si>
  <si>
    <t>10230241</t>
  </si>
  <si>
    <t>+254726475388</t>
  </si>
  <si>
    <t>+254701534968</t>
  </si>
  <si>
    <t>10230272</t>
  </si>
  <si>
    <t>KEMU</t>
  </si>
  <si>
    <t>+254724796194</t>
  </si>
  <si>
    <t>+254727960708</t>
  </si>
  <si>
    <t>10230310</t>
  </si>
  <si>
    <t>NGWETI</t>
  </si>
  <si>
    <t>+254703728670</t>
  </si>
  <si>
    <t>+254720061717</t>
  </si>
  <si>
    <t>10230320</t>
  </si>
  <si>
    <t>GATURA</t>
  </si>
  <si>
    <t>+254705914242</t>
  </si>
  <si>
    <t>+254726408483</t>
  </si>
  <si>
    <t>10230039</t>
  </si>
  <si>
    <t>+254725262845</t>
  </si>
  <si>
    <t>+254712514673</t>
  </si>
  <si>
    <t>10230194</t>
  </si>
  <si>
    <t>SHAMBA</t>
  </si>
  <si>
    <t>+254714937460</t>
  </si>
  <si>
    <t>+254712995060</t>
  </si>
  <si>
    <t>10230219</t>
  </si>
  <si>
    <t>GITANGO</t>
  </si>
  <si>
    <t>+254728080631</t>
  </si>
  <si>
    <t>+254100970467</t>
  </si>
  <si>
    <t>10230120</t>
  </si>
  <si>
    <t>+254717370080</t>
  </si>
  <si>
    <t>+254720211386</t>
  </si>
  <si>
    <t>10230295</t>
  </si>
  <si>
    <t>KITINI</t>
  </si>
  <si>
    <t>+254723511539</t>
  </si>
  <si>
    <t>+254700318289</t>
  </si>
  <si>
    <t>10230085</t>
  </si>
  <si>
    <t>IBII-KIIRUA</t>
  </si>
  <si>
    <t>+254716507924</t>
  </si>
  <si>
    <t>+254705479718</t>
  </si>
  <si>
    <t>10230347</t>
  </si>
  <si>
    <t>+254727885402</t>
  </si>
  <si>
    <t>+254724312835</t>
  </si>
  <si>
    <t>10230594</t>
  </si>
  <si>
    <t>NYEGA</t>
  </si>
  <si>
    <t>+254712426482</t>
  </si>
  <si>
    <t>10230321</t>
  </si>
  <si>
    <t>+254725955756</t>
  </si>
  <si>
    <t>+254795600450</t>
  </si>
  <si>
    <t>10230318</t>
  </si>
  <si>
    <t>GITIGE</t>
  </si>
  <si>
    <t>+254705851747</t>
  </si>
  <si>
    <t>+254717744975</t>
  </si>
  <si>
    <t>10230146</t>
  </si>
  <si>
    <t>Ndaragwa</t>
  </si>
  <si>
    <t>MAYU</t>
  </si>
  <si>
    <t>+254720293756</t>
  </si>
  <si>
    <t>+254715853953</t>
  </si>
  <si>
    <t>10221664</t>
  </si>
  <si>
    <t>+254722252521</t>
  </si>
  <si>
    <t>+254729201481</t>
  </si>
  <si>
    <t>10230551</t>
  </si>
  <si>
    <t>KAMITI-MARANIA</t>
  </si>
  <si>
    <t>+254712273214</t>
  </si>
  <si>
    <t>10230534</t>
  </si>
  <si>
    <t>KIRIGUNI</t>
  </si>
  <si>
    <t>+254720978962</t>
  </si>
  <si>
    <t>+254723935599</t>
  </si>
  <si>
    <t>10230263</t>
  </si>
  <si>
    <t>+254711322206</t>
  </si>
  <si>
    <t>10230315</t>
  </si>
  <si>
    <t>GIATHUGU</t>
  </si>
  <si>
    <t>+254729506170</t>
  </si>
  <si>
    <t>+254721915046</t>
  </si>
  <si>
    <t>10230338</t>
  </si>
  <si>
    <t>IRIGIRA</t>
  </si>
  <si>
    <t>+254798159767</t>
  </si>
  <si>
    <t>+254725725916</t>
  </si>
  <si>
    <t>10230094</t>
  </si>
  <si>
    <t>GATANA</t>
  </si>
  <si>
    <t>+254721435222</t>
  </si>
  <si>
    <t>+254718916110</t>
  </si>
  <si>
    <t>10230625</t>
  </si>
  <si>
    <t>KANANI</t>
  </si>
  <si>
    <t>+254700113204</t>
  </si>
  <si>
    <t>10230109</t>
  </si>
  <si>
    <t>KATHEGIRI</t>
  </si>
  <si>
    <t>+254722577006</t>
  </si>
  <si>
    <t>+254724350746</t>
  </si>
  <si>
    <t>10230040</t>
  </si>
  <si>
    <t>+254727547784</t>
  </si>
  <si>
    <t>+254705168945</t>
  </si>
  <si>
    <t>10230597</t>
  </si>
  <si>
    <t>MUTHAGA</t>
  </si>
  <si>
    <t>+254748201866</t>
  </si>
  <si>
    <t>+254794125520</t>
  </si>
  <si>
    <t>10230324</t>
  </si>
  <si>
    <t>NDUMA</t>
  </si>
  <si>
    <t>+254753198316</t>
  </si>
  <si>
    <t>+254721870145</t>
  </si>
  <si>
    <t>10230376</t>
  </si>
  <si>
    <t>KAHIGA</t>
  </si>
  <si>
    <t>+254720596685</t>
  </si>
  <si>
    <t>+254720568842</t>
  </si>
  <si>
    <t>Dickson kathuri Dickson kathuri mugo [8796917]</t>
  </si>
  <si>
    <t>10230481</t>
  </si>
  <si>
    <t>+254723704255</t>
  </si>
  <si>
    <t>+254726462460</t>
  </si>
  <si>
    <t>10230540</t>
  </si>
  <si>
    <t>NKUMBO</t>
  </si>
  <si>
    <t>+254724793716</t>
  </si>
  <si>
    <t>+254735943939</t>
  </si>
  <si>
    <t>10230559</t>
  </si>
  <si>
    <t>GATUATINE</t>
  </si>
  <si>
    <t>+254724360289</t>
  </si>
  <si>
    <t>+254720460213</t>
  </si>
  <si>
    <t>10230328</t>
  </si>
  <si>
    <t>+254707796209</t>
  </si>
  <si>
    <t>+254723447303</t>
  </si>
  <si>
    <t>Beatrice wanja Beatrice wanja Njue [23718765]</t>
  </si>
  <si>
    <t>10230218</t>
  </si>
  <si>
    <t>+254721357546</t>
  </si>
  <si>
    <t>+254722239861</t>
  </si>
  <si>
    <t>10230011</t>
  </si>
  <si>
    <t>+254729010867</t>
  </si>
  <si>
    <t>+254728632419</t>
  </si>
  <si>
    <t>10230528</t>
  </si>
  <si>
    <t>KAMITI-MUTETHIA</t>
  </si>
  <si>
    <t>+254729864593</t>
  </si>
  <si>
    <t>10230482</t>
  </si>
  <si>
    <t>KATHONDE</t>
  </si>
  <si>
    <t>+254703774906</t>
  </si>
  <si>
    <t>10230327</t>
  </si>
  <si>
    <t>+254700917549</t>
  </si>
  <si>
    <t>+254718109545</t>
  </si>
  <si>
    <t>10230292</t>
  </si>
  <si>
    <t>GITURA/NJUNU</t>
  </si>
  <si>
    <t>+254722111305</t>
  </si>
  <si>
    <t>+254722435982</t>
  </si>
  <si>
    <t>10230227</t>
  </si>
  <si>
    <t>THAMANDA</t>
  </si>
  <si>
    <t>+254717602434</t>
  </si>
  <si>
    <t>+254722330501</t>
  </si>
  <si>
    <t>10230584</t>
  </si>
  <si>
    <t>NDAGANI</t>
  </si>
  <si>
    <t>+254723541830</t>
  </si>
  <si>
    <t>Earnest njue Earnest njue Nyaga [22541514]</t>
  </si>
  <si>
    <t>10230156</t>
  </si>
  <si>
    <t>Itabua</t>
  </si>
  <si>
    <t>+254724568064</t>
  </si>
  <si>
    <t>+254735568064</t>
  </si>
  <si>
    <t>10230354</t>
  </si>
  <si>
    <t>PIA</t>
  </si>
  <si>
    <t>+254720648651</t>
  </si>
  <si>
    <t>+254721489620</t>
  </si>
  <si>
    <t>10230038</t>
  </si>
  <si>
    <t>+254721521194</t>
  </si>
  <si>
    <t>+254722228725</t>
  </si>
  <si>
    <t>10230317</t>
  </si>
  <si>
    <t>SAMAR</t>
  </si>
  <si>
    <t>+254710741722</t>
  </si>
  <si>
    <t>+254721473587</t>
  </si>
  <si>
    <t>10230562</t>
  </si>
  <si>
    <t>+254720651590</t>
  </si>
  <si>
    <t>+254799944479</t>
  </si>
  <si>
    <t>10230129</t>
  </si>
  <si>
    <t>KIANGUNU</t>
  </si>
  <si>
    <t>+254736026539</t>
  </si>
  <si>
    <t>+254720771523</t>
  </si>
  <si>
    <t>10230546</t>
  </si>
  <si>
    <t>+254725302516</t>
  </si>
  <si>
    <t>+254789740909</t>
  </si>
  <si>
    <t>10230467</t>
  </si>
  <si>
    <t>+254727123566</t>
  </si>
  <si>
    <t>+254701272984</t>
  </si>
  <si>
    <t>10230087</t>
  </si>
  <si>
    <t>KIAMBURURU/GITUAMBA</t>
  </si>
  <si>
    <t>+254711177260</t>
  </si>
  <si>
    <t>+254729223411</t>
  </si>
  <si>
    <t>10230493</t>
  </si>
  <si>
    <t>NTUGUNE</t>
  </si>
  <si>
    <t>+254728510204</t>
  </si>
  <si>
    <t>+254710270296</t>
  </si>
  <si>
    <t>10230016</t>
  </si>
  <si>
    <t>GATUMU</t>
  </si>
  <si>
    <t>+254723604921</t>
  </si>
  <si>
    <t>10230253</t>
  </si>
  <si>
    <t>GAKOEINI</t>
  </si>
  <si>
    <t>+254724599405</t>
  </si>
  <si>
    <t>+254729952639</t>
  </si>
  <si>
    <t>10230284</t>
  </si>
  <si>
    <t>KIANOE</t>
  </si>
  <si>
    <t>+254711513270</t>
  </si>
  <si>
    <t>+254727987943</t>
  </si>
  <si>
    <t>10230579</t>
  </si>
  <si>
    <t>Muutine</t>
  </si>
  <si>
    <t>+254723257274</t>
  </si>
  <si>
    <t>10230415</t>
  </si>
  <si>
    <t>NGURUKA</t>
  </si>
  <si>
    <t>+254726486941</t>
  </si>
  <si>
    <t>+254728421286</t>
  </si>
  <si>
    <t>10230532</t>
  </si>
  <si>
    <t>+254720767471</t>
  </si>
  <si>
    <t>10230290</t>
  </si>
  <si>
    <t>KIANJEGE</t>
  </si>
  <si>
    <t>+254728737683</t>
  </si>
  <si>
    <t>10230224</t>
  </si>
  <si>
    <t>+254704224246</t>
  </si>
  <si>
    <t>+254700462249</t>
  </si>
  <si>
    <t>10230330</t>
  </si>
  <si>
    <t>WAMACATHA</t>
  </si>
  <si>
    <t>+254724552058</t>
  </si>
  <si>
    <t>+254712994686</t>
  </si>
  <si>
    <t>10230180</t>
  </si>
  <si>
    <t>+254720349605</t>
  </si>
  <si>
    <t>+254713974412</t>
  </si>
  <si>
    <t>10230056</t>
  </si>
  <si>
    <t>KIAMWANGI</t>
  </si>
  <si>
    <t>+254723841628</t>
  </si>
  <si>
    <t>+254797129484</t>
  </si>
  <si>
    <t>10230494</t>
  </si>
  <si>
    <t>MBIRI</t>
  </si>
  <si>
    <t>+254722336555</t>
  </si>
  <si>
    <t>+254722871457</t>
  </si>
  <si>
    <t>10230645</t>
  </si>
  <si>
    <t>+254722607078</t>
  </si>
  <si>
    <t>+254722309050</t>
  </si>
  <si>
    <t>10230498</t>
  </si>
  <si>
    <t>KALALU</t>
  </si>
  <si>
    <t>+254720594168</t>
  </si>
  <si>
    <t>+254716324529</t>
  </si>
  <si>
    <t>10230529</t>
  </si>
  <si>
    <t>MBOROGA/KIIRUA</t>
  </si>
  <si>
    <t>+254755914914</t>
  </si>
  <si>
    <t>+254720113329</t>
  </si>
  <si>
    <t>10230311</t>
  </si>
  <si>
    <t>EQUATOR</t>
  </si>
  <si>
    <t>+254725504921</t>
  </si>
  <si>
    <t>+254727385102</t>
  </si>
  <si>
    <t>10230062</t>
  </si>
  <si>
    <t>+254723785882</t>
  </si>
  <si>
    <t>+254724959444</t>
  </si>
  <si>
    <t>10230592</t>
  </si>
  <si>
    <t>+254710818637</t>
  </si>
  <si>
    <t>+254702405895</t>
  </si>
  <si>
    <t>10230172</t>
  </si>
  <si>
    <t>LOKOTI</t>
  </si>
  <si>
    <t>+254722478177</t>
  </si>
  <si>
    <t>+254727624382</t>
  </si>
  <si>
    <t>10230286</t>
  </si>
  <si>
    <t>+254722633414</t>
  </si>
  <si>
    <t>10230374</t>
  </si>
  <si>
    <t>MACHEGECHO</t>
  </si>
  <si>
    <t>+254721141862</t>
  </si>
  <si>
    <t>+254715000566</t>
  </si>
  <si>
    <t>10230593</t>
  </si>
  <si>
    <t>+254713020227</t>
  </si>
  <si>
    <t>10230346</t>
  </si>
  <si>
    <t>NJAKIRI</t>
  </si>
  <si>
    <t>+254722265878</t>
  </si>
  <si>
    <t>+254722801106</t>
  </si>
  <si>
    <t>10230490</t>
  </si>
  <si>
    <t>MULANKARI</t>
  </si>
  <si>
    <t>+254729614260</t>
  </si>
  <si>
    <t>+254791519417</t>
  </si>
  <si>
    <t>10230468</t>
  </si>
  <si>
    <t>MAWA</t>
  </si>
  <si>
    <t>+254705755199</t>
  </si>
  <si>
    <t>10230281</t>
  </si>
  <si>
    <t>NJATHAINI</t>
  </si>
  <si>
    <t>+254724526703</t>
  </si>
  <si>
    <t>+254722947007</t>
  </si>
  <si>
    <t>10230609</t>
  </si>
  <si>
    <t>MAITEI/KAMAU</t>
  </si>
  <si>
    <t>+254714709603</t>
  </si>
  <si>
    <t>+254722859378</t>
  </si>
  <si>
    <t>10230542</t>
  </si>
  <si>
    <t>GITHONGO</t>
  </si>
  <si>
    <t>+254724046401</t>
  </si>
  <si>
    <t>10230204</t>
  </si>
  <si>
    <t>+254727528306</t>
  </si>
  <si>
    <t>+254743985626</t>
  </si>
  <si>
    <t>10230003</t>
  </si>
  <si>
    <t>GATOGORA</t>
  </si>
  <si>
    <t>+254707272714</t>
  </si>
  <si>
    <t>+254723267500</t>
  </si>
  <si>
    <t>10230326</t>
  </si>
  <si>
    <t>+254714559091</t>
  </si>
  <si>
    <t>10230140</t>
  </si>
  <si>
    <t>KIARAGANA</t>
  </si>
  <si>
    <t>+254722718213</t>
  </si>
  <si>
    <t>+254729885660</t>
  </si>
  <si>
    <t>10230636</t>
  </si>
  <si>
    <t>NGERWE</t>
  </si>
  <si>
    <t>+254725729782</t>
  </si>
  <si>
    <t>+254705882514</t>
  </si>
  <si>
    <t>10230154</t>
  </si>
  <si>
    <t>KAMWANA</t>
  </si>
  <si>
    <t>+254726882093</t>
  </si>
  <si>
    <t>+254713669317</t>
  </si>
  <si>
    <t>10230238</t>
  </si>
  <si>
    <t>RUKIRA</t>
  </si>
  <si>
    <t>+254722990592</t>
  </si>
  <si>
    <t>10230519</t>
  </si>
  <si>
    <t>Gachoka</t>
  </si>
  <si>
    <t>KIAMURINGA</t>
  </si>
  <si>
    <t>+254710631841</t>
  </si>
  <si>
    <t>10230352</t>
  </si>
  <si>
    <t>GITABUKA</t>
  </si>
  <si>
    <t>+254723303473</t>
  </si>
  <si>
    <t>+254723352327</t>
  </si>
  <si>
    <t>10230262</t>
  </si>
  <si>
    <t>23974424</t>
  </si>
  <si>
    <t>+254724844977</t>
  </si>
  <si>
    <t>+254712474673</t>
  </si>
  <si>
    <t>10230601</t>
  </si>
  <si>
    <t>KANGUNGI</t>
  </si>
  <si>
    <t>+254721345417</t>
  </si>
  <si>
    <t>+254710712482</t>
  </si>
  <si>
    <t>10230627</t>
  </si>
  <si>
    <t>+2547200849904</t>
  </si>
  <si>
    <t>+254722912581</t>
  </si>
  <si>
    <t>10230590</t>
  </si>
  <si>
    <t>KALIENE</t>
  </si>
  <si>
    <t>+254795776267</t>
  </si>
  <si>
    <t>+254718424199</t>
  </si>
  <si>
    <t>110507246803</t>
  </si>
  <si>
    <t>KIANGIMA</t>
  </si>
  <si>
    <t>+254728996277</t>
  </si>
  <si>
    <t>10230634</t>
  </si>
  <si>
    <t>KIANJAKOMA</t>
  </si>
  <si>
    <t>+254710653287</t>
  </si>
  <si>
    <t>+254729314851</t>
  </si>
  <si>
    <t>10230091</t>
  </si>
  <si>
    <t>+254112451557</t>
  </si>
  <si>
    <t>+254724573909</t>
  </si>
  <si>
    <t>10230503</t>
  </si>
  <si>
    <t>+254114017904</t>
  </si>
  <si>
    <t>+254700576513</t>
  </si>
  <si>
    <t>10230414</t>
  </si>
  <si>
    <t>KEENI</t>
  </si>
  <si>
    <t>+254717900741</t>
  </si>
  <si>
    <t>+254726385187</t>
  </si>
  <si>
    <t>10230556</t>
  </si>
  <si>
    <t>+254742052949</t>
  </si>
  <si>
    <t>+254741733321</t>
  </si>
  <si>
    <t>10230274</t>
  </si>
  <si>
    <t>KIANGOCHI</t>
  </si>
  <si>
    <t>+254729978924</t>
  </si>
  <si>
    <t>+254701110070</t>
  </si>
  <si>
    <t>10230192</t>
  </si>
  <si>
    <t>+254722394066</t>
  </si>
  <si>
    <t>+254724800169</t>
  </si>
  <si>
    <t>10230648</t>
  </si>
  <si>
    <t>NEMBURE</t>
  </si>
  <si>
    <t>+254721784875</t>
  </si>
  <si>
    <t>+254722152256</t>
  </si>
  <si>
    <t>10230633</t>
  </si>
  <si>
    <t>KIRIGURE/GITARE</t>
  </si>
  <si>
    <t>+254716445735</t>
  </si>
  <si>
    <t>+254714223397</t>
  </si>
  <si>
    <t>10230477</t>
  </si>
  <si>
    <t>KIBINGOTI</t>
  </si>
  <si>
    <t>+254727994916</t>
  </si>
  <si>
    <t>+254728559278</t>
  </si>
  <si>
    <t>10230079</t>
  </si>
  <si>
    <t>MUKURE/KIANYAMAO</t>
  </si>
  <si>
    <t>+254722929347</t>
  </si>
  <si>
    <t>+254713547381</t>
  </si>
  <si>
    <t>10230258</t>
  </si>
  <si>
    <t>MITHANDUKUINI</t>
  </si>
  <si>
    <t>+254708598159</t>
  </si>
  <si>
    <t>+254712982733</t>
  </si>
  <si>
    <t>10230124</t>
  </si>
  <si>
    <t>KIANDU</t>
  </si>
  <si>
    <t>+254721534765</t>
  </si>
  <si>
    <t>+254713928583</t>
  </si>
  <si>
    <t>10230270</t>
  </si>
  <si>
    <t>GACERA</t>
  </si>
  <si>
    <t>+254704390645</t>
  </si>
  <si>
    <t>+254722728457</t>
  </si>
  <si>
    <t>10230394</t>
  </si>
  <si>
    <t>KIABABU</t>
  </si>
  <si>
    <t>+254725821218</t>
  </si>
  <si>
    <t>10230187</t>
  </si>
  <si>
    <t>KAMOJONI/RUKU</t>
  </si>
  <si>
    <t>+254725710312</t>
  </si>
  <si>
    <t>+254774778098</t>
  </si>
  <si>
    <t>10230547</t>
  </si>
  <si>
    <t>+254711142232</t>
  </si>
  <si>
    <t>10230504</t>
  </si>
  <si>
    <t>+254721830906</t>
  </si>
  <si>
    <t>+254718827641</t>
  </si>
  <si>
    <t>10230582</t>
  </si>
  <si>
    <t>MWITUMWIRU/KITHAKO</t>
  </si>
  <si>
    <t>+254721744100</t>
  </si>
  <si>
    <t>+254722956569</t>
  </si>
  <si>
    <t>10230632</t>
  </si>
  <si>
    <t>+254700463860</t>
  </si>
  <si>
    <t>+254727767225</t>
  </si>
  <si>
    <t>10230463</t>
  </si>
  <si>
    <t>KIRIMA -URUKU</t>
  </si>
  <si>
    <t>+254724538708</t>
  </si>
  <si>
    <t>+254724539754</t>
  </si>
  <si>
    <t>10230651</t>
  </si>
  <si>
    <t>+254718818225</t>
  </si>
  <si>
    <t>+254797316890</t>
  </si>
  <si>
    <t>10230181</t>
  </si>
  <si>
    <t>Matimbei</t>
  </si>
  <si>
    <t>+254728971552</t>
  </si>
  <si>
    <t>10230541</t>
  </si>
  <si>
    <t>+254721994036</t>
  </si>
  <si>
    <t>+254721415936</t>
  </si>
  <si>
    <t>10230257</t>
  </si>
  <si>
    <t>KIMOTHO</t>
  </si>
  <si>
    <t>+254717137141</t>
  </si>
  <si>
    <t>+254727163187</t>
  </si>
  <si>
    <t>Fv5 2783 0123</t>
  </si>
  <si>
    <t>+254727512117</t>
  </si>
  <si>
    <t>+254712465464</t>
  </si>
  <si>
    <t>10230569</t>
  </si>
  <si>
    <t>+254713952435</t>
  </si>
  <si>
    <t>10230364</t>
  </si>
  <si>
    <t>RUANJAGE</t>
  </si>
  <si>
    <t>+254716717670</t>
  </si>
  <si>
    <t>10230333</t>
  </si>
  <si>
    <t>MWENJA</t>
  </si>
  <si>
    <t>+254727153022</t>
  </si>
  <si>
    <t>+254715643400</t>
  </si>
  <si>
    <t>10230271</t>
  </si>
  <si>
    <t>KARIARI</t>
  </si>
  <si>
    <t>+254719570207</t>
  </si>
  <si>
    <t>10230236</t>
  </si>
  <si>
    <t>+254724585454</t>
  </si>
  <si>
    <t>+254700480251</t>
  </si>
  <si>
    <t>10230426</t>
  </si>
  <si>
    <t>MUNGETHO</t>
  </si>
  <si>
    <t>+254723153949</t>
  </si>
  <si>
    <t>+254768242188</t>
  </si>
  <si>
    <t>10230472</t>
  </si>
  <si>
    <t>MUTINDWA</t>
  </si>
  <si>
    <t>+254707025865</t>
  </si>
  <si>
    <t>10230521</t>
  </si>
  <si>
    <t>+254713972854</t>
  </si>
  <si>
    <t>+254723333638</t>
  </si>
  <si>
    <t>10230530</t>
  </si>
  <si>
    <t>+254727081213</t>
  </si>
  <si>
    <t>+254783763461</t>
  </si>
  <si>
    <t>10230595</t>
  </si>
  <si>
    <t>+254723329186</t>
  </si>
  <si>
    <t>10230142</t>
  </si>
  <si>
    <t>+254715780524</t>
  </si>
  <si>
    <t>+254724582571</t>
  </si>
  <si>
    <t>10221615</t>
  </si>
  <si>
    <t>+254799797878</t>
  </si>
  <si>
    <t>+254729666122</t>
  </si>
  <si>
    <t>10221759</t>
  </si>
  <si>
    <t>GITOGOTHI</t>
  </si>
  <si>
    <t>+254720229275</t>
  </si>
  <si>
    <t>+254711681069</t>
  </si>
  <si>
    <t>10230298</t>
  </si>
  <si>
    <t>GATUNGURUA</t>
  </si>
  <si>
    <t>+254726068420</t>
  </si>
  <si>
    <t>10230581</t>
  </si>
  <si>
    <t>WIRU</t>
  </si>
  <si>
    <t>+254726560275</t>
  </si>
  <si>
    <t>+254732393036</t>
  </si>
  <si>
    <t>10230027</t>
  </si>
  <si>
    <t>+254724157444</t>
  </si>
  <si>
    <t>+254722902318</t>
  </si>
  <si>
    <t>10230491</t>
  </si>
  <si>
    <t>GITITU</t>
  </si>
  <si>
    <t>+254723849971</t>
  </si>
  <si>
    <t>+254724495633</t>
  </si>
  <si>
    <t>10230487</t>
  </si>
  <si>
    <t>MUTETHYA-TIMAU</t>
  </si>
  <si>
    <t>+254720278372</t>
  </si>
  <si>
    <t>+254724053149</t>
  </si>
  <si>
    <t>Lucy rigiri Lucy rigiri Kanatha [11652145]</t>
  </si>
  <si>
    <t>10230638</t>
  </si>
  <si>
    <t>KIANJOGU/KITHITINA</t>
  </si>
  <si>
    <t>+254719642736</t>
  </si>
  <si>
    <t>+254705278522</t>
  </si>
  <si>
    <t>10230607</t>
  </si>
  <si>
    <t>GITHURI</t>
  </si>
  <si>
    <t>+254719282026</t>
  </si>
  <si>
    <t>10230202</t>
  </si>
  <si>
    <t>+254715251394</t>
  </si>
  <si>
    <t>+254715873595</t>
  </si>
  <si>
    <t>10230550</t>
  </si>
  <si>
    <t>MARIMBA</t>
  </si>
  <si>
    <t>+254721864868</t>
  </si>
  <si>
    <t>+254725461135</t>
  </si>
  <si>
    <t>10230305</t>
  </si>
  <si>
    <t>+254720512450</t>
  </si>
  <si>
    <t>+254723976688</t>
  </si>
  <si>
    <t>10230628</t>
  </si>
  <si>
    <t>THIARARA</t>
  </si>
  <si>
    <t>+254720551934</t>
  </si>
  <si>
    <t>+254703963447</t>
  </si>
  <si>
    <t>102304495</t>
  </si>
  <si>
    <t>IBII</t>
  </si>
  <si>
    <t>+254726750820</t>
  </si>
  <si>
    <t>+254112213733</t>
  </si>
  <si>
    <t>10230246</t>
  </si>
  <si>
    <t>+254720426706</t>
  </si>
  <si>
    <t>+254700470603</t>
  </si>
  <si>
    <t>10230473</t>
  </si>
  <si>
    <t>MURICHU</t>
  </si>
  <si>
    <t>+254720924202</t>
  </si>
  <si>
    <t>10222035</t>
  </si>
  <si>
    <t>+254722880773</t>
  </si>
  <si>
    <t>10230598</t>
  </si>
  <si>
    <t>Kiurungi</t>
  </si>
  <si>
    <t>+254734433262</t>
  </si>
  <si>
    <t>+254722476454</t>
  </si>
  <si>
    <t>10230621</t>
  </si>
  <si>
    <t>KIAMURI</t>
  </si>
  <si>
    <t>+254711982124</t>
  </si>
  <si>
    <t>+254752734869</t>
  </si>
  <si>
    <t>10230322</t>
  </si>
  <si>
    <t>MUTHIRIA</t>
  </si>
  <si>
    <t>+254729493509</t>
  </si>
  <si>
    <t>+254713208503</t>
  </si>
  <si>
    <t>10230599</t>
  </si>
  <si>
    <t>MAKURI</t>
  </si>
  <si>
    <t>+254720840870</t>
  </si>
  <si>
    <t>10230497</t>
  </si>
  <si>
    <t>KATHANDE</t>
  </si>
  <si>
    <t>+254723273610</t>
  </si>
  <si>
    <t>+254729070162</t>
  </si>
  <si>
    <t>10230335</t>
  </si>
  <si>
    <t>Maragwa Town</t>
  </si>
  <si>
    <t>+254723821680</t>
  </si>
  <si>
    <t>+254721472270</t>
  </si>
  <si>
    <t>10230480</t>
  </si>
  <si>
    <t>+254722151603</t>
  </si>
  <si>
    <t>+254700059366</t>
  </si>
  <si>
    <t>10230076</t>
  </si>
  <si>
    <t>KAGUDUINI</t>
  </si>
  <si>
    <t>+254720487106</t>
  </si>
  <si>
    <t>+254734938252</t>
  </si>
  <si>
    <t>10230611</t>
  </si>
  <si>
    <t>WABICHI-INI KINALE</t>
  </si>
  <si>
    <t>+254723812794</t>
  </si>
  <si>
    <t>+254724796999</t>
  </si>
  <si>
    <t>10230386</t>
  </si>
  <si>
    <t>+254722707362</t>
  </si>
  <si>
    <t>+254707147816</t>
  </si>
  <si>
    <t>10230657</t>
  </si>
  <si>
    <t>MAKANDU</t>
  </si>
  <si>
    <t>+254701641933</t>
  </si>
  <si>
    <t>+254716485400</t>
  </si>
  <si>
    <t>10230483</t>
  </si>
  <si>
    <t>+254710873039</t>
  </si>
  <si>
    <t>+254703951329</t>
  </si>
  <si>
    <t>10230508</t>
  </si>
  <si>
    <t>HATO</t>
  </si>
  <si>
    <t>+254727229408</t>
  </si>
  <si>
    <t>+254723594027</t>
  </si>
  <si>
    <t>10230072</t>
  </si>
  <si>
    <t>+254724477303</t>
  </si>
  <si>
    <t>+254721268722</t>
  </si>
  <si>
    <t>10230644</t>
  </si>
  <si>
    <t>THAMBO</t>
  </si>
  <si>
    <t>+254720397331</t>
  </si>
  <si>
    <t>10230515</t>
  </si>
  <si>
    <t>KANYORE</t>
  </si>
  <si>
    <t>+254715113958</t>
  </si>
  <si>
    <t>10230501</t>
  </si>
  <si>
    <t>THITO</t>
  </si>
  <si>
    <t>+254701361606</t>
  </si>
  <si>
    <t>10230245</t>
  </si>
  <si>
    <t>KIAWAMBOTO</t>
  </si>
  <si>
    <t>+254719300408</t>
  </si>
  <si>
    <t>+254713000991</t>
  </si>
  <si>
    <t>10230552</t>
  </si>
  <si>
    <t>+254720286662</t>
  </si>
  <si>
    <t>+254723705586</t>
  </si>
  <si>
    <t>10230387</t>
  </si>
  <si>
    <t>+254713263789</t>
  </si>
  <si>
    <t>10230522</t>
  </si>
  <si>
    <t>+254722853483</t>
  </si>
  <si>
    <t>+254728822235</t>
  </si>
  <si>
    <t>10230588</t>
  </si>
  <si>
    <t>MWEA B</t>
  </si>
  <si>
    <t>+254726303164</t>
  </si>
  <si>
    <t>+254711652019</t>
  </si>
  <si>
    <t>10230603</t>
  </si>
  <si>
    <t>KANGAARI-N.E</t>
  </si>
  <si>
    <t>+254712181360</t>
  </si>
  <si>
    <t>+254725715870</t>
  </si>
  <si>
    <t>10230499</t>
  </si>
  <si>
    <t>+254720780717</t>
  </si>
  <si>
    <t>+254711403688</t>
  </si>
  <si>
    <t>10230624</t>
  </si>
  <si>
    <t>KAMAGURA</t>
  </si>
  <si>
    <t>+254723258719</t>
  </si>
  <si>
    <t>+254727311025</t>
  </si>
  <si>
    <t>10230637</t>
  </si>
  <si>
    <t>Gatamaiyu</t>
  </si>
  <si>
    <t>+254712959373</t>
  </si>
  <si>
    <t>+254716159778</t>
  </si>
  <si>
    <t>10230502</t>
  </si>
  <si>
    <t>+254721589613</t>
  </si>
  <si>
    <t>+254739449960</t>
  </si>
  <si>
    <t>10230378</t>
  </si>
  <si>
    <t>GATAGA</t>
  </si>
  <si>
    <t>+254702856388</t>
  </si>
  <si>
    <t>+254725003154</t>
  </si>
  <si>
    <t>10230587</t>
  </si>
  <si>
    <t>GITOBANI</t>
  </si>
  <si>
    <t>+254724236457</t>
  </si>
  <si>
    <t>10230549</t>
  </si>
  <si>
    <t>Kieni West</t>
  </si>
  <si>
    <t>WATUKA</t>
  </si>
  <si>
    <t>+254725345153</t>
  </si>
  <si>
    <t>+254725402250</t>
  </si>
  <si>
    <t>10230653</t>
  </si>
  <si>
    <t>GACHIE</t>
  </si>
  <si>
    <t>+254701476912</t>
  </si>
  <si>
    <t>+254799914946</t>
  </si>
  <si>
    <t>10230520</t>
  </si>
  <si>
    <t>+254724845787</t>
  </si>
  <si>
    <t>+254714746347</t>
  </si>
  <si>
    <t>10230282</t>
  </si>
  <si>
    <t>GITHEMBE</t>
  </si>
  <si>
    <t>+254722391645</t>
  </si>
  <si>
    <t>+254725414932</t>
  </si>
  <si>
    <t>10230306</t>
  </si>
  <si>
    <t>KAIRURI</t>
  </si>
  <si>
    <t>+254713121642</t>
  </si>
  <si>
    <t>+254726388114</t>
  </si>
  <si>
    <t>10230591</t>
  </si>
  <si>
    <t>+254705183298</t>
  </si>
  <si>
    <t>+254103104964</t>
  </si>
  <si>
    <t>10230466</t>
  </si>
  <si>
    <t>+254723256883</t>
  </si>
  <si>
    <t>+254734208865</t>
  </si>
  <si>
    <t>10221839</t>
  </si>
  <si>
    <t>Kiamuki</t>
  </si>
  <si>
    <t>+254727498558</t>
  </si>
  <si>
    <t>+254715808552</t>
  </si>
  <si>
    <t>10230471</t>
  </si>
  <si>
    <t>MUNUNGA</t>
  </si>
  <si>
    <t>+254713962490</t>
  </si>
  <si>
    <t>+254750358361</t>
  </si>
  <si>
    <t>10230560</t>
  </si>
  <si>
    <t>GANJARAKI</t>
  </si>
  <si>
    <t>+254745672916</t>
  </si>
  <si>
    <t>10230600</t>
  </si>
  <si>
    <t>+254724461407</t>
  </si>
  <si>
    <t>+254723916880</t>
  </si>
  <si>
    <t>10230465</t>
  </si>
  <si>
    <t>GIRIRA</t>
  </si>
  <si>
    <t>+254706724075</t>
  </si>
  <si>
    <t>+254714905265</t>
  </si>
  <si>
    <t>10230555</t>
  </si>
  <si>
    <t>KAMUKI</t>
  </si>
  <si>
    <t>+254725755702</t>
  </si>
  <si>
    <t>+254727247311</t>
  </si>
  <si>
    <t>10230199</t>
  </si>
  <si>
    <t>+254718566689</t>
  </si>
  <si>
    <t>+254733539814</t>
  </si>
  <si>
    <t>10230583</t>
  </si>
  <si>
    <t>KARANJEE/KWA JENGA</t>
  </si>
  <si>
    <t>+254720265757</t>
  </si>
  <si>
    <t>+254726549471</t>
  </si>
  <si>
    <t>10230470</t>
  </si>
  <si>
    <t>KIARAGOMA</t>
  </si>
  <si>
    <t>+254720843953</t>
  </si>
  <si>
    <t>+254722595003</t>
  </si>
  <si>
    <t>10230656</t>
  </si>
  <si>
    <t>GASHIONGO</t>
  </si>
  <si>
    <t>+254729696351</t>
  </si>
  <si>
    <t>+254741512675</t>
  </si>
  <si>
    <t>10230336</t>
  </si>
  <si>
    <t>IHUMBU</t>
  </si>
  <si>
    <t>+254721207969</t>
  </si>
  <si>
    <t>10230524</t>
  </si>
  <si>
    <t>+254722406782</t>
  </si>
  <si>
    <t>+254717311584</t>
  </si>
  <si>
    <t>10230655</t>
  </si>
  <si>
    <t>+254727882395</t>
  </si>
  <si>
    <t>+254713997150</t>
  </si>
  <si>
    <t>10230537</t>
  </si>
  <si>
    <t>KIRIMA</t>
  </si>
  <si>
    <t>+254729145934</t>
  </si>
  <si>
    <t>+254701732046</t>
  </si>
  <si>
    <t>10230605</t>
  </si>
  <si>
    <t>+254723554926</t>
  </si>
  <si>
    <t>10230331</t>
  </si>
  <si>
    <t>+254722846439</t>
  </si>
  <si>
    <t>10230568</t>
  </si>
  <si>
    <t>NGARACATIRI</t>
  </si>
  <si>
    <t>+254714565860</t>
  </si>
  <si>
    <t>+254710999258</t>
  </si>
  <si>
    <t>10230570</t>
  </si>
  <si>
    <t>+254715958837</t>
  </si>
  <si>
    <t>+254726203798</t>
  </si>
  <si>
    <t>10230509</t>
  </si>
  <si>
    <t>Munyutha</t>
  </si>
  <si>
    <t>+254712275758</t>
  </si>
  <si>
    <t>10230496</t>
  </si>
  <si>
    <t>GAKAWA</t>
  </si>
  <si>
    <t>+254723518786</t>
  </si>
  <si>
    <t>10230613</t>
  </si>
  <si>
    <t>MAKURI/KIORU</t>
  </si>
  <si>
    <t>+254701328168</t>
  </si>
  <si>
    <t>+254735761245</t>
  </si>
  <si>
    <t>1023 0558</t>
  </si>
  <si>
    <t>GITIMENE</t>
  </si>
  <si>
    <t>+254725781290</t>
  </si>
  <si>
    <t>+254722241096</t>
  </si>
  <si>
    <t>10230489</t>
  </si>
  <si>
    <t>KANYAMWENI</t>
  </si>
  <si>
    <t>+254721202528</t>
  </si>
  <si>
    <t>10230539</t>
  </si>
  <si>
    <t>KIHUYO</t>
  </si>
  <si>
    <t>+254714878450</t>
  </si>
  <si>
    <t>+254721789758</t>
  </si>
  <si>
    <t>10230589</t>
  </si>
  <si>
    <t>KIAIREGI</t>
  </si>
  <si>
    <t>+254726935362</t>
  </si>
  <si>
    <t>+254735796592</t>
  </si>
  <si>
    <t>10230545</t>
  </si>
  <si>
    <t>KII</t>
  </si>
  <si>
    <t>+254701473239</t>
  </si>
  <si>
    <t>+254706803110</t>
  </si>
  <si>
    <t>10230573</t>
  </si>
  <si>
    <t>KIGWADI</t>
  </si>
  <si>
    <t>+254720728653</t>
  </si>
  <si>
    <t>+254708515102</t>
  </si>
  <si>
    <t>10230486</t>
  </si>
  <si>
    <t>KATHAIRU</t>
  </si>
  <si>
    <t>+254721403713</t>
  </si>
  <si>
    <t>+254739662463</t>
  </si>
  <si>
    <t>10230553</t>
  </si>
  <si>
    <t>+254715875210</t>
  </si>
  <si>
    <t>+254725775982</t>
  </si>
  <si>
    <t>10230654</t>
  </si>
  <si>
    <t>MUGURU-TUTUMA</t>
  </si>
  <si>
    <t>+254754468369</t>
  </si>
  <si>
    <t>10230516</t>
  </si>
  <si>
    <t>+254724735564</t>
  </si>
  <si>
    <t>+254701264640</t>
  </si>
  <si>
    <t>10230548</t>
  </si>
  <si>
    <t>Nyeri Central</t>
  </si>
  <si>
    <t>+254727459501</t>
  </si>
  <si>
    <t>10230475</t>
  </si>
  <si>
    <t>KARIMBA-TIMAU</t>
  </si>
  <si>
    <t>+254721968097</t>
  </si>
  <si>
    <t>+254723483788</t>
  </si>
  <si>
    <t>10230514</t>
  </si>
  <si>
    <t>Mutithi</t>
  </si>
  <si>
    <t>+254724872844</t>
  </si>
  <si>
    <t>+254740706749</t>
  </si>
  <si>
    <t>10230476</t>
  </si>
  <si>
    <t>NJUKIRI</t>
  </si>
  <si>
    <t>+254723470559</t>
  </si>
  <si>
    <t>+254728761179</t>
  </si>
  <si>
    <t>10230510</t>
  </si>
  <si>
    <t>+254797730753</t>
  </si>
  <si>
    <t>+254715461670</t>
  </si>
  <si>
    <t>10230538</t>
  </si>
  <si>
    <t>+254723982541</t>
  </si>
  <si>
    <t>+254721403857</t>
  </si>
  <si>
    <t>10230525</t>
  </si>
  <si>
    <t>+254717522986</t>
  </si>
  <si>
    <t>+254111361513</t>
  </si>
  <si>
    <t>10230575</t>
  </si>
  <si>
    <t>KIMBO</t>
  </si>
  <si>
    <t>+254722208786</t>
  </si>
  <si>
    <t>+254721908342</t>
  </si>
  <si>
    <t>10230617</t>
  </si>
  <si>
    <t>+254712563227</t>
  </si>
  <si>
    <t>+254701199846</t>
  </si>
  <si>
    <t>10230565</t>
  </si>
  <si>
    <t>MUTETHIA- TIMAU</t>
  </si>
  <si>
    <t>+254746885483</t>
  </si>
  <si>
    <t>+254793481919</t>
  </si>
  <si>
    <t>10230643</t>
  </si>
  <si>
    <t>+254703431871</t>
  </si>
  <si>
    <t>+254722773131</t>
  </si>
  <si>
    <t>10230567</t>
  </si>
  <si>
    <t>NDIURI</t>
  </si>
  <si>
    <t>+254727816283</t>
  </si>
  <si>
    <t>+254722465522</t>
  </si>
  <si>
    <t>10230650</t>
  </si>
  <si>
    <t>NTENDERENE</t>
  </si>
  <si>
    <t>+254796345062</t>
  </si>
  <si>
    <t>+254754235615</t>
  </si>
  <si>
    <t>10230630</t>
  </si>
  <si>
    <t>KAMKUU</t>
  </si>
  <si>
    <t>+254723168933</t>
  </si>
  <si>
    <t>+254724448209</t>
  </si>
  <si>
    <t>10230544</t>
  </si>
  <si>
    <t>KIARAGWA/ THUCHI</t>
  </si>
  <si>
    <t>+254720592144</t>
  </si>
  <si>
    <t>+254724919687</t>
  </si>
  <si>
    <t>10230554</t>
  </si>
  <si>
    <t>+254710705301</t>
  </si>
  <si>
    <t>+254705702341</t>
  </si>
  <si>
    <t>10230469</t>
  </si>
  <si>
    <t>MAJIMBO</t>
  </si>
  <si>
    <t>+254722510313</t>
  </si>
  <si>
    <t>10230488</t>
  </si>
  <si>
    <t>+254721304571</t>
  </si>
  <si>
    <t>+254720477652</t>
  </si>
  <si>
    <t>10230511</t>
  </si>
  <si>
    <t>+254720069965</t>
  </si>
  <si>
    <t>10230464</t>
  </si>
  <si>
    <t>+254716316442</t>
  </si>
  <si>
    <t>+254721110277</t>
  </si>
  <si>
    <t>10230616</t>
  </si>
  <si>
    <t>ITHAI</t>
  </si>
  <si>
    <t>+254726071730</t>
  </si>
  <si>
    <t>+254710181278</t>
  </si>
  <si>
    <t>10230578</t>
  </si>
  <si>
    <t>MAKI</t>
  </si>
  <si>
    <t>+254720840737</t>
  </si>
  <si>
    <t>+254794131786</t>
  </si>
  <si>
    <t>10230604</t>
  </si>
  <si>
    <t>MWITHO</t>
  </si>
  <si>
    <t>+254720817862</t>
  </si>
  <si>
    <t>+254720650049</t>
  </si>
  <si>
    <t>10230531</t>
  </si>
  <si>
    <t>+254703150173</t>
  </si>
  <si>
    <t>+254717142411</t>
  </si>
  <si>
    <t>10230586</t>
  </si>
  <si>
    <t>+254727519861</t>
  </si>
  <si>
    <t>+254724152653</t>
  </si>
  <si>
    <t>10230479</t>
  </si>
  <si>
    <t>MWANA WA GITI</t>
  </si>
  <si>
    <t>+254720512411</t>
  </si>
  <si>
    <t>+254712782875</t>
  </si>
  <si>
    <t>10230513</t>
  </si>
  <si>
    <t>MITHENDUKII</t>
  </si>
  <si>
    <t>+254111455930</t>
  </si>
  <si>
    <t>+254725443029</t>
  </si>
  <si>
    <t>10230629</t>
  </si>
  <si>
    <t>+254717889426</t>
  </si>
  <si>
    <t>+254711551663</t>
  </si>
  <si>
    <t>10230602</t>
  </si>
  <si>
    <t>GIKONO</t>
  </si>
  <si>
    <t>+254725312549</t>
  </si>
  <si>
    <t>+254724470475</t>
  </si>
  <si>
    <t>10230506</t>
  </si>
  <si>
    <t>+254725917094</t>
  </si>
  <si>
    <t>010230557</t>
  </si>
  <si>
    <t>+254713104513</t>
  </si>
  <si>
    <t>+254724023215</t>
  </si>
  <si>
    <t>10230484</t>
  </si>
  <si>
    <t>CIENI</t>
  </si>
  <si>
    <t>+254725353453</t>
  </si>
  <si>
    <t>+254717279409</t>
  </si>
  <si>
    <t>10230773</t>
  </si>
  <si>
    <t>KATHURI</t>
  </si>
  <si>
    <t>+254720885727</t>
  </si>
  <si>
    <t>+254722233085</t>
  </si>
  <si>
    <t>10230622</t>
  </si>
  <si>
    <t>KIORU</t>
  </si>
  <si>
    <t>+254727278995</t>
  </si>
  <si>
    <t>+254711818234</t>
  </si>
  <si>
    <t>10230580</t>
  </si>
  <si>
    <t>KIBUGU</t>
  </si>
  <si>
    <t>+254713548951</t>
  </si>
  <si>
    <t>+254727575721</t>
  </si>
  <si>
    <t>10230778</t>
  </si>
  <si>
    <t>KIEZININA</t>
  </si>
  <si>
    <t>+254722406555</t>
  </si>
  <si>
    <t>+254747406655</t>
  </si>
  <si>
    <t>10230745</t>
  </si>
  <si>
    <t>BONDENI</t>
  </si>
  <si>
    <t>+254722367711</t>
  </si>
  <si>
    <t>+254726787520</t>
  </si>
  <si>
    <t>10230669</t>
  </si>
  <si>
    <t>HABUA</t>
  </si>
  <si>
    <t>+254723164880</t>
  </si>
  <si>
    <t>10230660</t>
  </si>
  <si>
    <t>Kiamuringa</t>
  </si>
  <si>
    <t>+254723557223</t>
  </si>
  <si>
    <t>10230787</t>
  </si>
  <si>
    <t>TEIKUNU</t>
  </si>
  <si>
    <t>+254710780697</t>
  </si>
  <si>
    <t>+254712819362</t>
  </si>
  <si>
    <t>10230759</t>
  </si>
  <si>
    <t>+254712684793</t>
  </si>
  <si>
    <t>+254715576411</t>
  </si>
  <si>
    <t>10230765</t>
  </si>
  <si>
    <t>GITERU</t>
  </si>
  <si>
    <t>+254720811792</t>
  </si>
  <si>
    <t>+254724441906</t>
  </si>
  <si>
    <t>10230485</t>
  </si>
  <si>
    <t>KIBOI</t>
  </si>
  <si>
    <t>+254717601193</t>
  </si>
  <si>
    <t>+254713382664</t>
  </si>
  <si>
    <t>10230711</t>
  </si>
  <si>
    <t>WAITHAKA</t>
  </si>
  <si>
    <t>+254723482596</t>
  </si>
  <si>
    <t>+254723842138</t>
  </si>
  <si>
    <t>10230535</t>
  </si>
  <si>
    <t>MAKANDI</t>
  </si>
  <si>
    <t>+254720403907</t>
  </si>
  <si>
    <t>+254736694449</t>
  </si>
  <si>
    <t>10230822</t>
  </si>
  <si>
    <t>NGAMBA</t>
  </si>
  <si>
    <t>+254723100492</t>
  </si>
  <si>
    <t>+254724912879</t>
  </si>
  <si>
    <t>10230574</t>
  </si>
  <si>
    <t>KAGONJORE</t>
  </si>
  <si>
    <t>+254746906754</t>
  </si>
  <si>
    <t>10230712</t>
  </si>
  <si>
    <t>KIAMUKI</t>
  </si>
  <si>
    <t>+254724437889</t>
  </si>
  <si>
    <t>+254743721288</t>
  </si>
  <si>
    <t>10230761</t>
  </si>
  <si>
    <t>+254769244029</t>
  </si>
  <si>
    <t>10230663</t>
  </si>
  <si>
    <t>KAGUKUMO</t>
  </si>
  <si>
    <t>+254725675798</t>
  </si>
  <si>
    <t>+254724360427</t>
  </si>
  <si>
    <t>10230639</t>
  </si>
  <si>
    <t>KARURUMO</t>
  </si>
  <si>
    <t>+254721820386</t>
  </si>
  <si>
    <t>+254728232085</t>
  </si>
  <si>
    <t>10230704</t>
  </si>
  <si>
    <t>BUCHANA</t>
  </si>
  <si>
    <t>+254742412801</t>
  </si>
  <si>
    <t>+254714771736</t>
  </si>
  <si>
    <t>10230512</t>
  </si>
  <si>
    <t>KIGUMO-INI</t>
  </si>
  <si>
    <t>+254720339703</t>
  </si>
  <si>
    <t>10230808</t>
  </si>
  <si>
    <t>MUTHATARI</t>
  </si>
  <si>
    <t>+254720855889</t>
  </si>
  <si>
    <t>+254722352488</t>
  </si>
  <si>
    <t>10230731</t>
  </si>
  <si>
    <t>KAMUCHEGE/KIGIO</t>
  </si>
  <si>
    <t>+254713915143</t>
  </si>
  <si>
    <t>+254790277777</t>
  </si>
  <si>
    <t>10230721</t>
  </si>
  <si>
    <t>+254720707811</t>
  </si>
  <si>
    <t>+254736022995</t>
  </si>
  <si>
    <t>10230705</t>
  </si>
  <si>
    <t>+254728078086</t>
  </si>
  <si>
    <t>+254701552579</t>
  </si>
  <si>
    <t>10230646</t>
  </si>
  <si>
    <t>KAGONDORO</t>
  </si>
  <si>
    <t>+254718047951</t>
  </si>
  <si>
    <t>10230610</t>
  </si>
  <si>
    <t>KARINDI</t>
  </si>
  <si>
    <t>+254723606232</t>
  </si>
  <si>
    <t>+254723606057</t>
  </si>
  <si>
    <t>10230518</t>
  </si>
  <si>
    <t>+254710308109</t>
  </si>
  <si>
    <t>+254736365658</t>
  </si>
  <si>
    <t>10230709</t>
  </si>
  <si>
    <t>KIANGWASHI</t>
  </si>
  <si>
    <t>+254723796749</t>
  </si>
  <si>
    <t>+254726733538</t>
  </si>
  <si>
    <t>10230649</t>
  </si>
  <si>
    <t>+254727870414</t>
  </si>
  <si>
    <t>10230727</t>
  </si>
  <si>
    <t>KIANJAGI</t>
  </si>
  <si>
    <t>+254722923661</t>
  </si>
  <si>
    <t>+254713172309</t>
  </si>
  <si>
    <t>Fv5 22661222</t>
  </si>
  <si>
    <t>+254723324248</t>
  </si>
  <si>
    <t>10230563</t>
  </si>
  <si>
    <t>+254724855868</t>
  </si>
  <si>
    <t>10230689</t>
  </si>
  <si>
    <t>IKATANDO</t>
  </si>
  <si>
    <t>+254721270615</t>
  </si>
  <si>
    <t>+254726021180</t>
  </si>
  <si>
    <t>10230564</t>
  </si>
  <si>
    <t>GATHERE</t>
  </si>
  <si>
    <t>+254719389681</t>
  </si>
  <si>
    <t>+254728141208</t>
  </si>
  <si>
    <t>10230723</t>
  </si>
  <si>
    <t>+254710477909</t>
  </si>
  <si>
    <t>+254100719875</t>
  </si>
  <si>
    <t>10230720</t>
  </si>
  <si>
    <t>+254725701412</t>
  </si>
  <si>
    <t>+254796214804</t>
  </si>
  <si>
    <t>10230742</t>
  </si>
  <si>
    <t>+254724728142</t>
  </si>
  <si>
    <t>+254727305897</t>
  </si>
  <si>
    <t>10230809</t>
  </si>
  <si>
    <t>GIKUNI/ KIRANGARI</t>
  </si>
  <si>
    <t>+254722842964</t>
  </si>
  <si>
    <t>+254724361219</t>
  </si>
  <si>
    <t>10230527</t>
  </si>
  <si>
    <t>KAURUKO</t>
  </si>
  <si>
    <t>+254722375156</t>
  </si>
  <si>
    <t>+254708198734</t>
  </si>
  <si>
    <t>1023 0640</t>
  </si>
  <si>
    <t>MWANIKA</t>
  </si>
  <si>
    <t>+254721833366</t>
  </si>
  <si>
    <t>+254727738392</t>
  </si>
  <si>
    <t>10230840</t>
  </si>
  <si>
    <t>KARUGU</t>
  </si>
  <si>
    <t>+254724475920</t>
  </si>
  <si>
    <t>10230619</t>
  </si>
  <si>
    <t>+254712146222</t>
  </si>
  <si>
    <t>+254723819806</t>
  </si>
  <si>
    <t>10230832</t>
  </si>
  <si>
    <t>KANJARIRI</t>
  </si>
  <si>
    <t>+254720896030</t>
  </si>
  <si>
    <t>+254723592682</t>
  </si>
  <si>
    <t>10230811</t>
  </si>
  <si>
    <t>GATARE</t>
  </si>
  <si>
    <t>+254711935411</t>
  </si>
  <si>
    <t>10230728</t>
  </si>
  <si>
    <t>CURU</t>
  </si>
  <si>
    <t>+254720357715</t>
  </si>
  <si>
    <t>+254728505019</t>
  </si>
  <si>
    <t>10230666</t>
  </si>
  <si>
    <t>Machakos</t>
  </si>
  <si>
    <t>Machakos Town</t>
  </si>
  <si>
    <t>NZAYO</t>
  </si>
  <si>
    <t>+254722570378</t>
  </si>
  <si>
    <t>10230730</t>
  </si>
  <si>
    <t>KIANJIRU</t>
  </si>
  <si>
    <t>+254729166854</t>
  </si>
  <si>
    <t>+254729364250</t>
  </si>
  <si>
    <t>10230500</t>
  </si>
  <si>
    <t>KIANJIRI-INI</t>
  </si>
  <si>
    <t>+254723832091</t>
  </si>
  <si>
    <t>+254722867752</t>
  </si>
  <si>
    <t>10230533</t>
  </si>
  <si>
    <t>KANDIA</t>
  </si>
  <si>
    <t>+254722382629</t>
  </si>
  <si>
    <t>+254726731086</t>
  </si>
  <si>
    <t>10230614</t>
  </si>
  <si>
    <t>GITOMBANI</t>
  </si>
  <si>
    <t>+254726937425</t>
  </si>
  <si>
    <t>10230635</t>
  </si>
  <si>
    <t>+254722480740</t>
  </si>
  <si>
    <t>10230620</t>
  </si>
  <si>
    <t>RWONDO</t>
  </si>
  <si>
    <t>+254720708358</t>
  </si>
  <si>
    <t>+254715808606</t>
  </si>
  <si>
    <t>10230667</t>
  </si>
  <si>
    <t>+254720989808</t>
  </si>
  <si>
    <t>+254705218682</t>
  </si>
  <si>
    <t>10230821</t>
  </si>
  <si>
    <t>NDAGANU</t>
  </si>
  <si>
    <t>+254723901750</t>
  </si>
  <si>
    <t>+254717413912</t>
  </si>
  <si>
    <t>10230748</t>
  </si>
  <si>
    <t>NGETETI</t>
  </si>
  <si>
    <t>+254720510921</t>
  </si>
  <si>
    <t>+254728350112</t>
  </si>
  <si>
    <t>10230536</t>
  </si>
  <si>
    <t>+254723384055</t>
  </si>
  <si>
    <t>+254727766479</t>
  </si>
  <si>
    <t>10230749</t>
  </si>
  <si>
    <t>+254723760345</t>
  </si>
  <si>
    <t>+254712721661</t>
  </si>
  <si>
    <t>10230852</t>
  </si>
  <si>
    <t>DAGORETTI/MUTUINI</t>
  </si>
  <si>
    <t>+254723013101</t>
  </si>
  <si>
    <t>+254722618007</t>
  </si>
  <si>
    <t>10230566</t>
  </si>
  <si>
    <t>+254115924669</t>
  </si>
  <si>
    <t>10230478</t>
  </si>
  <si>
    <t>+254701174717</t>
  </si>
  <si>
    <t>+254711395727</t>
  </si>
  <si>
    <t>10230708</t>
  </si>
  <si>
    <t>GAIKAMA</t>
  </si>
  <si>
    <t>+254720899712</t>
  </si>
  <si>
    <t>+254738806444</t>
  </si>
  <si>
    <t>10230576</t>
  </si>
  <si>
    <t>+254725771717</t>
  </si>
  <si>
    <t>+254743542369</t>
  </si>
  <si>
    <t>10230713</t>
  </si>
  <si>
    <t>+254724612779</t>
  </si>
  <si>
    <t>+254790641179</t>
  </si>
  <si>
    <t>10230729</t>
  </si>
  <si>
    <t>DAGORETTI</t>
  </si>
  <si>
    <t>+254721939092</t>
  </si>
  <si>
    <t>+254722594477</t>
  </si>
  <si>
    <t>10230718</t>
  </si>
  <si>
    <t>+254726868546</t>
  </si>
  <si>
    <t>+254784245255</t>
  </si>
  <si>
    <t>10230682</t>
  </si>
  <si>
    <t>WAIRIA</t>
  </si>
  <si>
    <t>+254705348443</t>
  </si>
  <si>
    <t>+254724069741</t>
  </si>
  <si>
    <t>102307</t>
  </si>
  <si>
    <t>NDAGAKIRA</t>
  </si>
  <si>
    <t>+254710790915</t>
  </si>
  <si>
    <t>+254715848584</t>
  </si>
  <si>
    <t>10230608</t>
  </si>
  <si>
    <t>NGENIA</t>
  </si>
  <si>
    <t>+254720279325</t>
  </si>
  <si>
    <t>+254723034760</t>
  </si>
  <si>
    <t>10230707</t>
  </si>
  <si>
    <t>KAVUTIRI</t>
  </si>
  <si>
    <t>+254714196838</t>
  </si>
  <si>
    <t>+254706799769</t>
  </si>
  <si>
    <t>10230755</t>
  </si>
  <si>
    <t>+254723007174</t>
  </si>
  <si>
    <t>+254720308687</t>
  </si>
  <si>
    <t>10230735</t>
  </si>
  <si>
    <t>GIKUNA</t>
  </si>
  <si>
    <t>+254726892417</t>
  </si>
  <si>
    <t>10230825</t>
  </si>
  <si>
    <t>+254722505441</t>
  </si>
  <si>
    <t>+254718654747</t>
  </si>
  <si>
    <t>10230715</t>
  </si>
  <si>
    <t>+254718444765</t>
  </si>
  <si>
    <t>+254797644431</t>
  </si>
  <si>
    <t>10240526</t>
  </si>
  <si>
    <t>NDOGO</t>
  </si>
  <si>
    <t>+254728682661</t>
  </si>
  <si>
    <t>10230762</t>
  </si>
  <si>
    <t>KIAMATHARE</t>
  </si>
  <si>
    <t>+254723515499</t>
  </si>
  <si>
    <t>10230577</t>
  </si>
  <si>
    <t>+254724597474</t>
  </si>
  <si>
    <t>10230767</t>
  </si>
  <si>
    <t>GATHARE</t>
  </si>
  <si>
    <t>+254728626254</t>
  </si>
  <si>
    <t>+254719226786</t>
  </si>
  <si>
    <t>10230641</t>
  </si>
  <si>
    <t>+254720023491</t>
  </si>
  <si>
    <t>+254754191716</t>
  </si>
  <si>
    <t>10230831</t>
  </si>
  <si>
    <t>RWAMBURI</t>
  </si>
  <si>
    <t>+254721807925</t>
  </si>
  <si>
    <t>+254727470175</t>
  </si>
  <si>
    <t>10230647</t>
  </si>
  <si>
    <t>+254719575766</t>
  </si>
  <si>
    <t>+254705955013</t>
  </si>
  <si>
    <t>10230612</t>
  </si>
  <si>
    <t>NKUGUA</t>
  </si>
  <si>
    <t>+254713825550</t>
  </si>
  <si>
    <t>+254702389509</t>
  </si>
  <si>
    <t>10230615</t>
  </si>
  <si>
    <t>KITHEO</t>
  </si>
  <si>
    <t>+254722100091</t>
  </si>
  <si>
    <t>10230784</t>
  </si>
  <si>
    <t>+254722103324</t>
  </si>
  <si>
    <t>+254720225079</t>
  </si>
  <si>
    <t>10230719</t>
  </si>
  <si>
    <t>KIANDUNDU</t>
  </si>
  <si>
    <t>+254721565262</t>
  </si>
  <si>
    <t>10230758</t>
  </si>
  <si>
    <t>IHURURU</t>
  </si>
  <si>
    <t>+254799781278</t>
  </si>
  <si>
    <t>+254732814161</t>
  </si>
  <si>
    <t>10230585</t>
  </si>
  <si>
    <t>KAIRANGU</t>
  </si>
  <si>
    <t>+254710451723</t>
  </si>
  <si>
    <t>+254725402639</t>
  </si>
  <si>
    <t>10230523</t>
  </si>
  <si>
    <t>+254721285365</t>
  </si>
  <si>
    <t>10230631</t>
  </si>
  <si>
    <t>KIRUNYU</t>
  </si>
  <si>
    <t>+254729815092</t>
  </si>
  <si>
    <t>+254741722334</t>
  </si>
  <si>
    <t>10230844</t>
  </si>
  <si>
    <t>+254711265733</t>
  </si>
  <si>
    <t>+254737981756</t>
  </si>
  <si>
    <t>10230665</t>
  </si>
  <si>
    <t>NTIANI</t>
  </si>
  <si>
    <t>+254729542475</t>
  </si>
  <si>
    <t>+254711928754</t>
  </si>
  <si>
    <t>1023 0850</t>
  </si>
  <si>
    <t>KAISAU</t>
  </si>
  <si>
    <t>+2541117733184</t>
  </si>
  <si>
    <t>+25472931723</t>
  </si>
  <si>
    <t>10230662</t>
  </si>
  <si>
    <t>LABBURA</t>
  </si>
  <si>
    <t>+254720366812</t>
  </si>
  <si>
    <t>+254713447414</t>
  </si>
  <si>
    <t>10230783</t>
  </si>
  <si>
    <t>GATHIRU-INI</t>
  </si>
  <si>
    <t>+254722575551</t>
  </si>
  <si>
    <t>10230823</t>
  </si>
  <si>
    <t>+254720179113</t>
  </si>
  <si>
    <t>+254722729650</t>
  </si>
  <si>
    <t>10230671</t>
  </si>
  <si>
    <t>NKURIGA LOWER</t>
  </si>
  <si>
    <t>+254729500368</t>
  </si>
  <si>
    <t>+254754218628</t>
  </si>
  <si>
    <t>10230820</t>
  </si>
  <si>
    <t>+254725346161</t>
  </si>
  <si>
    <t>+254731922284</t>
  </si>
  <si>
    <t>10230782</t>
  </si>
  <si>
    <t>KIMUNYE</t>
  </si>
  <si>
    <t>+254726475359</t>
  </si>
  <si>
    <t>+254720535734</t>
  </si>
  <si>
    <t>10230726</t>
  </si>
  <si>
    <t>+254713772212</t>
  </si>
  <si>
    <t>+254725925894</t>
  </si>
  <si>
    <t>10230714</t>
  </si>
  <si>
    <t>MUHOHO</t>
  </si>
  <si>
    <t>+254725893556</t>
  </si>
  <si>
    <t>+254724394565</t>
  </si>
  <si>
    <t>10230849</t>
  </si>
  <si>
    <t>NDANGENE</t>
  </si>
  <si>
    <t>+254724954198</t>
  </si>
  <si>
    <t>+254714737971</t>
  </si>
  <si>
    <t>10230677</t>
  </si>
  <si>
    <t>GITURA</t>
  </si>
  <si>
    <t>+254728619857</t>
  </si>
  <si>
    <t>10230789</t>
  </si>
  <si>
    <t>KARIKWE</t>
  </si>
  <si>
    <t>10230768</t>
  </si>
  <si>
    <t>+254710175071</t>
  </si>
  <si>
    <t>+254721900565</t>
  </si>
  <si>
    <t>10230733</t>
  </si>
  <si>
    <t>NGUGUNI</t>
  </si>
  <si>
    <t>+254719549074</t>
  </si>
  <si>
    <t>+254700478512</t>
  </si>
  <si>
    <t>10230732</t>
  </si>
  <si>
    <t>+254710782629</t>
  </si>
  <si>
    <t>+254724685229</t>
  </si>
  <si>
    <t>10230737</t>
  </si>
  <si>
    <t>KAHUTI</t>
  </si>
  <si>
    <t>+254724867993</t>
  </si>
  <si>
    <t>10230791</t>
  </si>
  <si>
    <t>CIRONI</t>
  </si>
  <si>
    <t>+254711817371</t>
  </si>
  <si>
    <t>+254713739429</t>
  </si>
  <si>
    <t>1023681</t>
  </si>
  <si>
    <t>+254722851040</t>
  </si>
  <si>
    <t>10230688</t>
  </si>
  <si>
    <t>KIAHITI</t>
  </si>
  <si>
    <t>+254725110080</t>
  </si>
  <si>
    <t>10230701</t>
  </si>
  <si>
    <t>KIRIGO</t>
  </si>
  <si>
    <t>+254723565270</t>
  </si>
  <si>
    <t>+254725988545</t>
  </si>
  <si>
    <t>10230702</t>
  </si>
  <si>
    <t>+254717503464</t>
  </si>
  <si>
    <t>+254717734898</t>
  </si>
  <si>
    <t>10230571</t>
  </si>
  <si>
    <t>KAVAI</t>
  </si>
  <si>
    <t>+254727402453</t>
  </si>
  <si>
    <t>+254717351188</t>
  </si>
  <si>
    <t>10230780</t>
  </si>
  <si>
    <t>+254722692218</t>
  </si>
  <si>
    <t>+254722225734</t>
  </si>
  <si>
    <t>10230693</t>
  </si>
  <si>
    <t>GITHORO</t>
  </si>
  <si>
    <t>+254727815306</t>
  </si>
  <si>
    <t>+254725821769</t>
  </si>
  <si>
    <t>10230846</t>
  </si>
  <si>
    <t>MURI</t>
  </si>
  <si>
    <t>+254721303796</t>
  </si>
  <si>
    <t>+254702672826</t>
  </si>
  <si>
    <t>10230810</t>
  </si>
  <si>
    <t>+254797959071</t>
  </si>
  <si>
    <t>+254710634062</t>
  </si>
  <si>
    <t>10230507</t>
  </si>
  <si>
    <t>NGANGA</t>
  </si>
  <si>
    <t>+254722926920</t>
  </si>
  <si>
    <t>+254790822257</t>
  </si>
  <si>
    <t>10230793</t>
  </si>
  <si>
    <t>+254716358440</t>
  </si>
  <si>
    <t>Margaret njeri Margaret njeri Muchai [2957217]</t>
  </si>
  <si>
    <t>10230691</t>
  </si>
  <si>
    <t>Githambo</t>
  </si>
  <si>
    <t>+254721706547</t>
  </si>
  <si>
    <t>+254724649672</t>
  </si>
  <si>
    <t>10230698</t>
  </si>
  <si>
    <t>Waguthu</t>
  </si>
  <si>
    <t>+254716353545</t>
  </si>
  <si>
    <t>+254723757534</t>
  </si>
  <si>
    <t>10230697</t>
  </si>
  <si>
    <t>KASPHAT</t>
  </si>
  <si>
    <t>+254721811413</t>
  </si>
  <si>
    <t>+254723102092</t>
  </si>
  <si>
    <t>10230652</t>
  </si>
  <si>
    <t>+254701746628</t>
  </si>
  <si>
    <t>+254719384722</t>
  </si>
  <si>
    <t>10230817</t>
  </si>
  <si>
    <t>NKADO</t>
  </si>
  <si>
    <t>+254721244494</t>
  </si>
  <si>
    <t>+254729863551</t>
  </si>
  <si>
    <t>10230543</t>
  </si>
  <si>
    <t>+254727330664</t>
  </si>
  <si>
    <t>+254721229804</t>
  </si>
  <si>
    <t>10230843</t>
  </si>
  <si>
    <t>GITINGA</t>
  </si>
  <si>
    <t>+254708717400</t>
  </si>
  <si>
    <t>+254706949088</t>
  </si>
  <si>
    <t>10230775</t>
  </si>
  <si>
    <t>+254721420842</t>
  </si>
  <si>
    <t>10230790</t>
  </si>
  <si>
    <t>NDUINI/KANGOROTHI</t>
  </si>
  <si>
    <t>+254726369746</t>
  </si>
  <si>
    <t>+254717017233</t>
  </si>
  <si>
    <t>10230801</t>
  </si>
  <si>
    <t>+254717711422</t>
  </si>
  <si>
    <t>+254703341344</t>
  </si>
  <si>
    <t>10230700</t>
  </si>
  <si>
    <t>+254721332741</t>
  </si>
  <si>
    <t>10230717</t>
  </si>
  <si>
    <t>+254721401470</t>
  </si>
  <si>
    <t>+254721313064</t>
  </si>
  <si>
    <t>10230686</t>
  </si>
  <si>
    <t>GATUNE</t>
  </si>
  <si>
    <t>+254720827086</t>
  </si>
  <si>
    <t>+254721940878</t>
  </si>
  <si>
    <t>10230687</t>
  </si>
  <si>
    <t>MUKULULU</t>
  </si>
  <si>
    <t>+254713894345</t>
  </si>
  <si>
    <t>+254756968210</t>
  </si>
  <si>
    <t>10230841</t>
  </si>
  <si>
    <t>KIBOYA</t>
  </si>
  <si>
    <t>+254712799694</t>
  </si>
  <si>
    <t>+254723925686</t>
  </si>
  <si>
    <t>10230826</t>
  </si>
  <si>
    <t>KIBOYO</t>
  </si>
  <si>
    <t>+254721301889</t>
  </si>
  <si>
    <t>+254734404733</t>
  </si>
  <si>
    <t>10230833</t>
  </si>
  <si>
    <t>BA KIRIA</t>
  </si>
  <si>
    <t>+254715879464</t>
  </si>
  <si>
    <t>+254717676588</t>
  </si>
  <si>
    <t>10230842</t>
  </si>
  <si>
    <t>MUTHIGI</t>
  </si>
  <si>
    <t>+254721237544</t>
  </si>
  <si>
    <t>+254721981871</t>
  </si>
  <si>
    <t>10230623</t>
  </si>
  <si>
    <t>GITUARA</t>
  </si>
  <si>
    <t>+254713578524</t>
  </si>
  <si>
    <t>+254723161643</t>
  </si>
  <si>
    <t>10230659</t>
  </si>
  <si>
    <t>+254721466798</t>
  </si>
  <si>
    <t>+254722472970</t>
  </si>
  <si>
    <t>10230740</t>
  </si>
  <si>
    <t>IRATI/GATUNDU</t>
  </si>
  <si>
    <t>+254721429751</t>
  </si>
  <si>
    <t>+254716011336</t>
  </si>
  <si>
    <t>10230754</t>
  </si>
  <si>
    <t>+254722329756</t>
  </si>
  <si>
    <t>+254726806488</t>
  </si>
  <si>
    <t>10230716</t>
  </si>
  <si>
    <t>KIROYE</t>
  </si>
  <si>
    <t>+254721714460</t>
  </si>
  <si>
    <t>+254789086742</t>
  </si>
  <si>
    <t>10230756</t>
  </si>
  <si>
    <t>+254723843584</t>
  </si>
  <si>
    <t>+254710941598</t>
  </si>
  <si>
    <t>10230678</t>
  </si>
  <si>
    <t>+254715823877</t>
  </si>
  <si>
    <t>+254701296826</t>
  </si>
  <si>
    <t>10230834</t>
  </si>
  <si>
    <t>NYUMBA ITHATU</t>
  </si>
  <si>
    <t>+254725401881</t>
  </si>
  <si>
    <t>+254723715791</t>
  </si>
  <si>
    <t>10230853</t>
  </si>
  <si>
    <t>MANAGIA</t>
  </si>
  <si>
    <t>+254723821597</t>
  </si>
  <si>
    <t>+254735504110</t>
  </si>
  <si>
    <t>10230738</t>
  </si>
  <si>
    <t>NYARUGUMU</t>
  </si>
  <si>
    <t>+254712603099</t>
  </si>
  <si>
    <t>+254711521515</t>
  </si>
  <si>
    <t>10230696</t>
  </si>
  <si>
    <t>KARUTI</t>
  </si>
  <si>
    <t>+254712286535</t>
  </si>
  <si>
    <t>+254794288771</t>
  </si>
  <si>
    <t>10230814</t>
  </si>
  <si>
    <t>+254725056097</t>
  </si>
  <si>
    <t>10230670</t>
  </si>
  <si>
    <t>+254707401513</t>
  </si>
  <si>
    <t>+254723542660</t>
  </si>
  <si>
    <t>10230661</t>
  </si>
  <si>
    <t>GAKIRI</t>
  </si>
  <si>
    <t>+254710286034</t>
  </si>
  <si>
    <t>+254710369614</t>
  </si>
  <si>
    <t>10230747</t>
  </si>
  <si>
    <t>UMOJA-KUBIRICHIA</t>
  </si>
  <si>
    <t>+254710612549</t>
  </si>
  <si>
    <t>+254720294933</t>
  </si>
  <si>
    <t>10230724</t>
  </si>
  <si>
    <t>KANJURI</t>
  </si>
  <si>
    <t>+254729013837</t>
  </si>
  <si>
    <t>+254712062834</t>
  </si>
  <si>
    <t>10230764</t>
  </si>
  <si>
    <t>+254715251000</t>
  </si>
  <si>
    <t>+254720861762</t>
  </si>
  <si>
    <t>10230839</t>
  </si>
  <si>
    <t>ITUNDU</t>
  </si>
  <si>
    <t>+254722810257</t>
  </si>
  <si>
    <t>+254721220437</t>
  </si>
  <si>
    <t>10230683</t>
  </si>
  <si>
    <t>+254799796233</t>
  </si>
  <si>
    <t>+254713305442</t>
  </si>
  <si>
    <t>102306680</t>
  </si>
  <si>
    <t>KAIRI</t>
  </si>
  <si>
    <t>+254722381111</t>
  </si>
  <si>
    <t>10230685</t>
  </si>
  <si>
    <t>+254718487703</t>
  </si>
  <si>
    <t>+254704034896</t>
  </si>
  <si>
    <t>10230786</t>
  </si>
  <si>
    <t>+254721475067</t>
  </si>
  <si>
    <t>+254721953467</t>
  </si>
  <si>
    <t>10230744</t>
  </si>
  <si>
    <t>Isiolo</t>
  </si>
  <si>
    <t>Isiolo North</t>
  </si>
  <si>
    <t>ISIOLO TOWN</t>
  </si>
  <si>
    <t>+254725625104</t>
  </si>
  <si>
    <t>10230795</t>
  </si>
  <si>
    <t>KAGUMORI</t>
  </si>
  <si>
    <t>+254727234699</t>
  </si>
  <si>
    <t>+254725219608</t>
  </si>
  <si>
    <t>10230751</t>
  </si>
  <si>
    <t>+254711446284</t>
  </si>
  <si>
    <t>+254720296523</t>
  </si>
  <si>
    <t>10230813</t>
  </si>
  <si>
    <t>RUGIRANDA</t>
  </si>
  <si>
    <t>+254726435391</t>
  </si>
  <si>
    <t>+254727302922</t>
  </si>
  <si>
    <t>10230752</t>
  </si>
  <si>
    <t>+254704460997</t>
  </si>
  <si>
    <t>+254718475183</t>
  </si>
  <si>
    <t>10230785</t>
  </si>
  <si>
    <t>+254723531368</t>
  </si>
  <si>
    <t>+254720779868</t>
  </si>
  <si>
    <t>10230792</t>
  </si>
  <si>
    <t>+254729592651</t>
  </si>
  <si>
    <t>+254721724025</t>
  </si>
  <si>
    <t>10230753</t>
  </si>
  <si>
    <t>+254720546623</t>
  </si>
  <si>
    <t>+254727852237</t>
  </si>
  <si>
    <t>Grace wanjiku Grace wanjiku Waweru [27656229]</t>
  </si>
  <si>
    <t>10230675</t>
  </si>
  <si>
    <t>Nderi</t>
  </si>
  <si>
    <t>+254727943465</t>
  </si>
  <si>
    <t>+254723938297</t>
  </si>
  <si>
    <t>10230796</t>
  </si>
  <si>
    <t>MBARANGA</t>
  </si>
  <si>
    <t>+254722837319</t>
  </si>
  <si>
    <t>10230706</t>
  </si>
  <si>
    <t>KIITHE</t>
  </si>
  <si>
    <t>+254791245273</t>
  </si>
  <si>
    <t>+254717666817</t>
  </si>
  <si>
    <t>10230771</t>
  </si>
  <si>
    <t>+254722506231</t>
  </si>
  <si>
    <t>+254723785902</t>
  </si>
  <si>
    <t>10230690</t>
  </si>
  <si>
    <t>RUKENYA</t>
  </si>
  <si>
    <t>+254722142572</t>
  </si>
  <si>
    <t>+254722355137</t>
  </si>
  <si>
    <t>10230674</t>
  </si>
  <si>
    <t>ATHENA</t>
  </si>
  <si>
    <t>+254723696511</t>
  </si>
  <si>
    <t>+254723787001</t>
  </si>
  <si>
    <t>Symon njagi Symon njagi Mariku [0329208]</t>
  </si>
  <si>
    <t>10230760</t>
  </si>
  <si>
    <t>+254723129324</t>
  </si>
  <si>
    <t>+254726109547</t>
  </si>
  <si>
    <t>10230672</t>
  </si>
  <si>
    <t>MACHABINE</t>
  </si>
  <si>
    <t>+254722718597</t>
  </si>
  <si>
    <t>10230838</t>
  </si>
  <si>
    <t>+254746009734</t>
  </si>
  <si>
    <t>+254724129072</t>
  </si>
  <si>
    <t>10230816</t>
  </si>
  <si>
    <t>NTUKIRI</t>
  </si>
  <si>
    <t>+254720934935</t>
  </si>
  <si>
    <t>+254724348164</t>
  </si>
  <si>
    <t>10230736</t>
  </si>
  <si>
    <t>+254729442794</t>
  </si>
  <si>
    <t>+254716231509</t>
  </si>
  <si>
    <t>10230803</t>
  </si>
  <si>
    <t>NDINDIRUBA</t>
  </si>
  <si>
    <t>+254720334570</t>
  </si>
  <si>
    <t>+254780334570</t>
  </si>
  <si>
    <t>10230757</t>
  </si>
  <si>
    <t>KIBICHIKO</t>
  </si>
  <si>
    <t>+254726986689</t>
  </si>
  <si>
    <t>+254721566243</t>
  </si>
  <si>
    <t>10230777</t>
  </si>
  <si>
    <t>IRIANI</t>
  </si>
  <si>
    <t>+254724242564</t>
  </si>
  <si>
    <t>10230695</t>
  </si>
  <si>
    <t>+254739301374</t>
  </si>
  <si>
    <t>+254791157419</t>
  </si>
  <si>
    <t>10230770</t>
  </si>
  <si>
    <t>+254727535351</t>
  </si>
  <si>
    <t>+254768800868</t>
  </si>
  <si>
    <t>10230694</t>
  </si>
  <si>
    <t>+254721570753</t>
  </si>
  <si>
    <t>+254719682884</t>
  </si>
  <si>
    <t>10230734</t>
  </si>
  <si>
    <t>+254722252000</t>
  </si>
  <si>
    <t>+254722238717</t>
  </si>
  <si>
    <t>10230776</t>
  </si>
  <si>
    <t>NARUMORU</t>
  </si>
  <si>
    <t>+254721142330</t>
  </si>
  <si>
    <t>+254727653043</t>
  </si>
  <si>
    <t>10230766</t>
  </si>
  <si>
    <t>KAMUGIRE</t>
  </si>
  <si>
    <t>+254724432320</t>
  </si>
  <si>
    <t>+254726323796</t>
  </si>
  <si>
    <t>10230818</t>
  </si>
  <si>
    <t>NCHWARAINE</t>
  </si>
  <si>
    <t>+254716262808</t>
  </si>
  <si>
    <t>10230794</t>
  </si>
  <si>
    <t>KAGAARI</t>
  </si>
  <si>
    <t>+254726115241</t>
  </si>
  <si>
    <t>+254708249005</t>
  </si>
  <si>
    <t>10230699</t>
  </si>
  <si>
    <t>KIGONGO</t>
  </si>
  <si>
    <t>+254722310152</t>
  </si>
  <si>
    <t>10230805</t>
  </si>
  <si>
    <t>KIANGARI</t>
  </si>
  <si>
    <t>+254722831876</t>
  </si>
  <si>
    <t>10230739</t>
  </si>
  <si>
    <t>+254716511294</t>
  </si>
  <si>
    <t>+254100707628</t>
  </si>
  <si>
    <t>10230673</t>
  </si>
  <si>
    <t>+254722599417</t>
  </si>
  <si>
    <t>10230798</t>
  </si>
  <si>
    <t>IHWAGI</t>
  </si>
  <si>
    <t>+254723644281</t>
  </si>
  <si>
    <t>+254722910256</t>
  </si>
  <si>
    <t>10230837</t>
  </si>
  <si>
    <t>+254727043809</t>
  </si>
  <si>
    <t>+254722790047</t>
  </si>
  <si>
    <t>10230779</t>
  </si>
  <si>
    <t>GICHERA</t>
  </si>
  <si>
    <t>+254720933003</t>
  </si>
  <si>
    <t>+254718827927</t>
  </si>
  <si>
    <t>10230750</t>
  </si>
  <si>
    <t>KIANGUA-KIANDUNGU</t>
  </si>
  <si>
    <t>+254717844952</t>
  </si>
  <si>
    <t>+254795558334</t>
  </si>
  <si>
    <t>10230684</t>
  </si>
  <si>
    <t>WITEITHIE</t>
  </si>
  <si>
    <t>+254721654237</t>
  </si>
  <si>
    <t>+254713709164</t>
  </si>
  <si>
    <t>10230679</t>
  </si>
  <si>
    <t>MWAGU</t>
  </si>
  <si>
    <t>+254721136710</t>
  </si>
  <si>
    <t>+254726837406</t>
  </si>
  <si>
    <t>10230829</t>
  </si>
  <si>
    <t>KIGUNDU/WANYAGA</t>
  </si>
  <si>
    <t>+254723780095</t>
  </si>
  <si>
    <t>+254711757230</t>
  </si>
  <si>
    <t>10230664</t>
  </si>
  <si>
    <t>+254729504225</t>
  </si>
  <si>
    <t>+254712820538</t>
  </si>
  <si>
    <t>10230692</t>
  </si>
  <si>
    <t>+254726244688</t>
  </si>
  <si>
    <t>+254721682116</t>
  </si>
  <si>
    <t>10230802</t>
  </si>
  <si>
    <t>KIMAYA</t>
  </si>
  <si>
    <t>+254713580331</t>
  </si>
  <si>
    <t>+254712278535</t>
  </si>
  <si>
    <t>10230830</t>
  </si>
  <si>
    <t>+254726879189</t>
  </si>
  <si>
    <t>+254787101361</t>
  </si>
  <si>
    <t>10230806</t>
  </si>
  <si>
    <t>+254711822160</t>
  </si>
  <si>
    <t>+254717027145</t>
  </si>
  <si>
    <t>10230788</t>
  </si>
  <si>
    <t>Giathieko</t>
  </si>
  <si>
    <t>+254723848971</t>
  </si>
  <si>
    <t>+254721720157</t>
  </si>
  <si>
    <t>Benjamin Benjamin Ng'ang'a [23300807]</t>
  </si>
  <si>
    <t>10230781</t>
  </si>
  <si>
    <t>KIRUGO</t>
  </si>
  <si>
    <t>+254724457922</t>
  </si>
  <si>
    <t>+254738619838</t>
  </si>
  <si>
    <t>10230845</t>
  </si>
  <si>
    <t>KIRINGA</t>
  </si>
  <si>
    <t>+254723337594</t>
  </si>
  <si>
    <t>+254720358591</t>
  </si>
  <si>
    <t>10230800</t>
  </si>
  <si>
    <t>+254727669033</t>
  </si>
  <si>
    <t>+254700587996</t>
  </si>
  <si>
    <t>Moses Moses Moses Mugo n [8615451]</t>
  </si>
  <si>
    <t>10230743</t>
  </si>
  <si>
    <t>Gathage</t>
  </si>
  <si>
    <t>+254722718586</t>
  </si>
  <si>
    <t>+254722316037</t>
  </si>
  <si>
    <t>10230668</t>
  </si>
  <si>
    <t>KAHURUKA</t>
  </si>
  <si>
    <t>+254723584774</t>
  </si>
  <si>
    <t>+254723777974</t>
  </si>
  <si>
    <t>10230835</t>
  </si>
  <si>
    <t>ICHICHI/KIRITI</t>
  </si>
  <si>
    <t>+254718827179</t>
  </si>
  <si>
    <t>+254734775951</t>
  </si>
  <si>
    <t>10220994</t>
  </si>
  <si>
    <t>KAGWACHI</t>
  </si>
  <si>
    <t>+254721338895</t>
  </si>
  <si>
    <t>+254782830974</t>
  </si>
  <si>
    <t>10221616</t>
  </si>
  <si>
    <t>+254720748236</t>
  </si>
  <si>
    <t>+254722840812</t>
  </si>
  <si>
    <t>10230746</t>
  </si>
  <si>
    <t>KINYONA</t>
  </si>
  <si>
    <t>+254726529621</t>
  </si>
  <si>
    <t>+254725322913</t>
  </si>
  <si>
    <t>10230676</t>
  </si>
  <si>
    <t>KARINDINE</t>
  </si>
  <si>
    <t>+254721271059</t>
  </si>
  <si>
    <t>+254720791480</t>
  </si>
  <si>
    <t>10230824</t>
  </si>
  <si>
    <t>UMOJA ESTATE</t>
  </si>
  <si>
    <t>+254726273783</t>
  </si>
  <si>
    <t>+254718191499</t>
  </si>
  <si>
    <t>10220997</t>
  </si>
  <si>
    <t>+254720991542</t>
  </si>
  <si>
    <t>10230812</t>
  </si>
  <si>
    <t>+254721162503</t>
  </si>
  <si>
    <t>+254753770024</t>
  </si>
  <si>
    <t>10230848</t>
  </si>
  <si>
    <t>KOIMBI</t>
  </si>
  <si>
    <t>+254710631306</t>
  </si>
  <si>
    <t>+254723836114</t>
  </si>
  <si>
    <t>10230772</t>
  </si>
  <si>
    <t>+254724212526</t>
  </si>
  <si>
    <t>+254717685053</t>
  </si>
  <si>
    <t>10230827</t>
  </si>
  <si>
    <t>+254746008494</t>
  </si>
  <si>
    <t>10230819</t>
  </si>
  <si>
    <t>NKARINE</t>
  </si>
  <si>
    <t>+254713824020</t>
  </si>
  <si>
    <t>+254714519991</t>
  </si>
  <si>
    <t>10230763</t>
  </si>
  <si>
    <t>Thogoto</t>
  </si>
  <si>
    <t>+254722285462</t>
  </si>
  <si>
    <t>+254721624540</t>
  </si>
  <si>
    <t>10230847</t>
  </si>
  <si>
    <t>KIARUJI</t>
  </si>
  <si>
    <t>+254729808250</t>
  </si>
  <si>
    <t>+254724836137</t>
  </si>
  <si>
    <t>10230804</t>
  </si>
  <si>
    <t>+254715210504</t>
  </si>
  <si>
    <t>+254723928149</t>
  </si>
  <si>
    <t>10230799</t>
  </si>
  <si>
    <t>KIVUMBU</t>
  </si>
  <si>
    <t>+254725705783</t>
  </si>
  <si>
    <t>+254725147952</t>
  </si>
  <si>
    <t>10230741</t>
  </si>
  <si>
    <t>+254700144912</t>
  </si>
  <si>
    <t>10230815</t>
  </si>
  <si>
    <t>KIAGARARO</t>
  </si>
  <si>
    <t>+254722632955</t>
  </si>
  <si>
    <t>+254734828103</t>
  </si>
  <si>
    <t>10230875</t>
  </si>
  <si>
    <t>+254713238465</t>
  </si>
  <si>
    <t>10230940</t>
  </si>
  <si>
    <t>Mugath</t>
  </si>
  <si>
    <t>+254722628676</t>
  </si>
  <si>
    <t>10230797</t>
  </si>
  <si>
    <t>MUGIRA</t>
  </si>
  <si>
    <t>+254721392309</t>
  </si>
  <si>
    <t>+254721780440</t>
  </si>
  <si>
    <t>10230998</t>
  </si>
  <si>
    <t>ITHIRU</t>
  </si>
  <si>
    <t>+254700092070</t>
  </si>
  <si>
    <t>10231007</t>
  </si>
  <si>
    <t>+254704766066</t>
  </si>
  <si>
    <t>10230979</t>
  </si>
  <si>
    <t>LUCERN</t>
  </si>
  <si>
    <t>+254757232553</t>
  </si>
  <si>
    <t>+254705929585</t>
  </si>
  <si>
    <t>10231001</t>
  </si>
  <si>
    <t>+254720514772</t>
  </si>
  <si>
    <t>+254722554061</t>
  </si>
  <si>
    <t>10231022</t>
  </si>
  <si>
    <t>KITHUNGURI</t>
  </si>
  <si>
    <t>+254714286223</t>
  </si>
  <si>
    <t>+254723571000</t>
  </si>
  <si>
    <t>10231038</t>
  </si>
  <si>
    <t>+254728473317</t>
  </si>
  <si>
    <t>+254704606759</t>
  </si>
  <si>
    <t>10231017</t>
  </si>
  <si>
    <t>+254726770642</t>
  </si>
  <si>
    <t>+254797568498</t>
  </si>
  <si>
    <t>10230909</t>
  </si>
  <si>
    <t>GIETO</t>
  </si>
  <si>
    <t>+254721176892</t>
  </si>
  <si>
    <t>+254725884719</t>
  </si>
  <si>
    <t>10230991</t>
  </si>
  <si>
    <t>KANYARIRI</t>
  </si>
  <si>
    <t>+254716333000</t>
  </si>
  <si>
    <t>10231018</t>
  </si>
  <si>
    <t>MUKURIA</t>
  </si>
  <si>
    <t>+254722217418</t>
  </si>
  <si>
    <t>+254722686507</t>
  </si>
  <si>
    <t>10231015</t>
  </si>
  <si>
    <t>MUKARIA</t>
  </si>
  <si>
    <t>+254724971362</t>
  </si>
  <si>
    <t>+254720095422</t>
  </si>
  <si>
    <t>10230928</t>
  </si>
  <si>
    <t>NYEEGA URUKU</t>
  </si>
  <si>
    <t>+254729685860</t>
  </si>
  <si>
    <t>+254718462120</t>
  </si>
  <si>
    <t>10230896</t>
  </si>
  <si>
    <t>KIAMBAA</t>
  </si>
  <si>
    <t>+254720380266</t>
  </si>
  <si>
    <t>10230946</t>
  </si>
  <si>
    <t>+254787584495</t>
  </si>
  <si>
    <t>+254722430045</t>
  </si>
  <si>
    <t>10230996</t>
  </si>
  <si>
    <t>MACIARA</t>
  </si>
  <si>
    <t>+254713217571</t>
  </si>
  <si>
    <t>+254703257995</t>
  </si>
  <si>
    <t>10231021</t>
  </si>
  <si>
    <t>+254723004581</t>
  </si>
  <si>
    <t>+254712477542</t>
  </si>
  <si>
    <t>10230914</t>
  </si>
  <si>
    <t>+254728665880</t>
  </si>
  <si>
    <t>+254753909831</t>
  </si>
  <si>
    <t>10230975</t>
  </si>
  <si>
    <t>UMOJA-KIBIRICHIA</t>
  </si>
  <si>
    <t>+254726293869</t>
  </si>
  <si>
    <t>+254106045215</t>
  </si>
  <si>
    <t>10231047</t>
  </si>
  <si>
    <t>ACRE ONE</t>
  </si>
  <si>
    <t>+254720666797</t>
  </si>
  <si>
    <t>+254722433811</t>
  </si>
  <si>
    <t>10230948</t>
  </si>
  <si>
    <t>+254759270302</t>
  </si>
  <si>
    <t>+254722612196</t>
  </si>
  <si>
    <t>10230863</t>
  </si>
  <si>
    <t>+254712757201</t>
  </si>
  <si>
    <t>+254712594505</t>
  </si>
  <si>
    <t>10231009</t>
  </si>
  <si>
    <t>+254724909315</t>
  </si>
  <si>
    <t>+254727541307</t>
  </si>
  <si>
    <t>10230916</t>
  </si>
  <si>
    <t>GICHICHE</t>
  </si>
  <si>
    <t>+254722510126</t>
  </si>
  <si>
    <t>10230904</t>
  </si>
  <si>
    <t>+254723447629</t>
  </si>
  <si>
    <t>+254728049036</t>
  </si>
  <si>
    <t>10230929</t>
  </si>
  <si>
    <t>KIREMBUNE</t>
  </si>
  <si>
    <t>+254722758982</t>
  </si>
  <si>
    <t>+254712861681</t>
  </si>
  <si>
    <t>Joseph Joseph Miriti [28746271]</t>
  </si>
  <si>
    <t>10230956</t>
  </si>
  <si>
    <t>GACIBI</t>
  </si>
  <si>
    <t>+254792074916</t>
  </si>
  <si>
    <t>+254791068758</t>
  </si>
  <si>
    <t>10230963</t>
  </si>
  <si>
    <t>GICHONGO</t>
  </si>
  <si>
    <t>+254700471136</t>
  </si>
  <si>
    <t>+254735856699</t>
  </si>
  <si>
    <t>10231014</t>
  </si>
  <si>
    <t>ITURA</t>
  </si>
  <si>
    <t>+254724054039</t>
  </si>
  <si>
    <t>+254707658320</t>
  </si>
  <si>
    <t>10230960</t>
  </si>
  <si>
    <t>KARURA</t>
  </si>
  <si>
    <t>+254727162245</t>
  </si>
  <si>
    <t>+254713097914</t>
  </si>
  <si>
    <t>10230951</t>
  </si>
  <si>
    <t>+254746058137</t>
  </si>
  <si>
    <t>+254725908475</t>
  </si>
  <si>
    <t>10230943</t>
  </si>
  <si>
    <t>+254711437394</t>
  </si>
  <si>
    <t>+254708225674</t>
  </si>
  <si>
    <t>10230893</t>
  </si>
  <si>
    <t>+254743559103</t>
  </si>
  <si>
    <t>+254746658213</t>
  </si>
  <si>
    <t>10231043</t>
  </si>
  <si>
    <t>+254729748097</t>
  </si>
  <si>
    <t>+254715260047</t>
  </si>
  <si>
    <t>10230933</t>
  </si>
  <si>
    <t>KAATHI</t>
  </si>
  <si>
    <t>+254726726264</t>
  </si>
  <si>
    <t>+254726725931</t>
  </si>
  <si>
    <t>10230980</t>
  </si>
  <si>
    <t>MACHENGE</t>
  </si>
  <si>
    <t>+254710117739</t>
  </si>
  <si>
    <t>10230985</t>
  </si>
  <si>
    <t>MACARAGERI</t>
  </si>
  <si>
    <t>+254706798813</t>
  </si>
  <si>
    <t>+254725179367</t>
  </si>
  <si>
    <t>10230964</t>
  </si>
  <si>
    <t>KAAGA</t>
  </si>
  <si>
    <t>+254722418950</t>
  </si>
  <si>
    <t>+254723894744</t>
  </si>
  <si>
    <t>10230934</t>
  </si>
  <si>
    <t>+254726272282</t>
  </si>
  <si>
    <t>10230889</t>
  </si>
  <si>
    <t>+254728327410</t>
  </si>
  <si>
    <t>+254724370377</t>
  </si>
  <si>
    <t>10231039</t>
  </si>
  <si>
    <t>MILIMUIM</t>
  </si>
  <si>
    <t>+254722293080</t>
  </si>
  <si>
    <t>+254721595699</t>
  </si>
  <si>
    <t>10230974</t>
  </si>
  <si>
    <t>+254111258808</t>
  </si>
  <si>
    <t>+254726238935</t>
  </si>
  <si>
    <t>10231034</t>
  </si>
  <si>
    <t>+254722463241</t>
  </si>
  <si>
    <t>+254706648731</t>
  </si>
  <si>
    <t>1023088</t>
  </si>
  <si>
    <t>+254722376472</t>
  </si>
  <si>
    <t>+254722669943</t>
  </si>
  <si>
    <t>10230932</t>
  </si>
  <si>
    <t>+254712488081</t>
  </si>
  <si>
    <t>+254725564778</t>
  </si>
  <si>
    <t>10230899</t>
  </si>
  <si>
    <t>NJAU-INI</t>
  </si>
  <si>
    <t>+254742624271</t>
  </si>
  <si>
    <t>+254758470188</t>
  </si>
  <si>
    <t>10230986</t>
  </si>
  <si>
    <t>GATINA</t>
  </si>
  <si>
    <t>+254706637849</t>
  </si>
  <si>
    <t>10230982</t>
  </si>
  <si>
    <t>+254721367287</t>
  </si>
  <si>
    <t>+254725207881</t>
  </si>
  <si>
    <t>1023091</t>
  </si>
  <si>
    <t>NTULUKUMA</t>
  </si>
  <si>
    <t>+254720932971</t>
  </si>
  <si>
    <t>102390976</t>
  </si>
  <si>
    <t>+254704939677</t>
  </si>
  <si>
    <t>10230879</t>
  </si>
  <si>
    <t>KABAMBAINI</t>
  </si>
  <si>
    <t>+254723783024</t>
  </si>
  <si>
    <t>+254754570730</t>
  </si>
  <si>
    <t>10231031</t>
  </si>
  <si>
    <t>+254722704752</t>
  </si>
  <si>
    <t>+254722818654</t>
  </si>
  <si>
    <t>10230972</t>
  </si>
  <si>
    <t>+254728237311</t>
  </si>
  <si>
    <t>1231032</t>
  </si>
  <si>
    <t>THINGATI</t>
  </si>
  <si>
    <t>+254722915754</t>
  </si>
  <si>
    <t>+254736909109</t>
  </si>
  <si>
    <t>10230905</t>
  </si>
  <si>
    <t>+254712721570</t>
  </si>
  <si>
    <t>10230927</t>
  </si>
  <si>
    <t>+254722953906</t>
  </si>
  <si>
    <t>10230935</t>
  </si>
  <si>
    <t>IRIENE</t>
  </si>
  <si>
    <t>+254728028110</t>
  </si>
  <si>
    <t>+254742406255</t>
  </si>
  <si>
    <t>10230900</t>
  </si>
  <si>
    <t>+254723605124</t>
  </si>
  <si>
    <t>+254707973733</t>
  </si>
  <si>
    <t>10230966</t>
  </si>
  <si>
    <t>ITITU</t>
  </si>
  <si>
    <t>+254726316699</t>
  </si>
  <si>
    <t>10230870</t>
  </si>
  <si>
    <t>+254722670392</t>
  </si>
  <si>
    <t>+254784609802</t>
  </si>
  <si>
    <t>10230942</t>
  </si>
  <si>
    <t>+254703220994</t>
  </si>
  <si>
    <t>+254729944653</t>
  </si>
  <si>
    <t>10230925</t>
  </si>
  <si>
    <t>+25472593255</t>
  </si>
  <si>
    <t>+254723687010</t>
  </si>
  <si>
    <t>10230977</t>
  </si>
  <si>
    <t>+254720860126</t>
  </si>
  <si>
    <t>+254723802611</t>
  </si>
  <si>
    <t>10230962</t>
  </si>
  <si>
    <t>ITURAMBO</t>
  </si>
  <si>
    <t>+254721435817</t>
  </si>
  <si>
    <t>10230967</t>
  </si>
  <si>
    <t>+254721351263</t>
  </si>
  <si>
    <t>+254723625443</t>
  </si>
  <si>
    <t>10230880</t>
  </si>
  <si>
    <t>MUNYUI-INI</t>
  </si>
  <si>
    <t>+254726123577</t>
  </si>
  <si>
    <t>+254742568990</t>
  </si>
  <si>
    <t>10230973</t>
  </si>
  <si>
    <t>KAUMWENE</t>
  </si>
  <si>
    <t>+254720902116</t>
  </si>
  <si>
    <t>10230968</t>
  </si>
  <si>
    <t>LIMAURU</t>
  </si>
  <si>
    <t>+254724773488</t>
  </si>
  <si>
    <t>10230970</t>
  </si>
  <si>
    <t>ABOTHUGUCI WEST</t>
  </si>
  <si>
    <t>+254758096471</t>
  </si>
  <si>
    <t>+254728900678</t>
  </si>
  <si>
    <t>10231040</t>
  </si>
  <si>
    <t>KAMIRITHU</t>
  </si>
  <si>
    <t>+254795933421</t>
  </si>
  <si>
    <t>+254724387660</t>
  </si>
  <si>
    <t>10230941</t>
  </si>
  <si>
    <t>NDURURUNO</t>
  </si>
  <si>
    <t>+254718540541</t>
  </si>
  <si>
    <t>10230923</t>
  </si>
  <si>
    <t>GIANTUE</t>
  </si>
  <si>
    <t>+254726780445</t>
  </si>
  <si>
    <t>+254721262386</t>
  </si>
  <si>
    <t>Alfonso karani Kaburu [25853834]</t>
  </si>
  <si>
    <t>10230959</t>
  </si>
  <si>
    <t>NKABONE</t>
  </si>
  <si>
    <t>+254717223114</t>
  </si>
  <si>
    <t>10230901</t>
  </si>
  <si>
    <t>+254714407143</t>
  </si>
  <si>
    <t>+254716081463</t>
  </si>
  <si>
    <t>10231019</t>
  </si>
  <si>
    <t>KIRITI/ICHICHI</t>
  </si>
  <si>
    <t>+254724000353</t>
  </si>
  <si>
    <t>+254724484195</t>
  </si>
  <si>
    <t>10231037</t>
  </si>
  <si>
    <t>+254721781652</t>
  </si>
  <si>
    <t>+254715886883</t>
  </si>
  <si>
    <t>10230876</t>
  </si>
  <si>
    <t>NGUGUINI</t>
  </si>
  <si>
    <t>+254796660606</t>
  </si>
  <si>
    <t>+254720465272</t>
  </si>
  <si>
    <t>10231035</t>
  </si>
  <si>
    <t>GATUNYAGA</t>
  </si>
  <si>
    <t>+254721388985</t>
  </si>
  <si>
    <t>10231042</t>
  </si>
  <si>
    <t>Kinjiru-ini</t>
  </si>
  <si>
    <t>+254722595914</t>
  </si>
  <si>
    <t>+254724157205</t>
  </si>
  <si>
    <t>10230981</t>
  </si>
  <si>
    <t>+254707329754</t>
  </si>
  <si>
    <t>+254738504631</t>
  </si>
  <si>
    <t>10231016</t>
  </si>
  <si>
    <t>KABUBUBNG'I</t>
  </si>
  <si>
    <t>+254723379255</t>
  </si>
  <si>
    <t>10231045</t>
  </si>
  <si>
    <t>+254716595931</t>
  </si>
  <si>
    <t>10230937</t>
  </si>
  <si>
    <t>+254717648366</t>
  </si>
  <si>
    <t>+254790209968</t>
  </si>
  <si>
    <t>10230924</t>
  </si>
  <si>
    <t>MIKUMBUNE</t>
  </si>
  <si>
    <t>+254710875574</t>
  </si>
  <si>
    <t>+254734950122</t>
  </si>
  <si>
    <t>10231027</t>
  </si>
  <si>
    <t>+254722972237</t>
  </si>
  <si>
    <t>+254739037610</t>
  </si>
  <si>
    <t>10231011</t>
  </si>
  <si>
    <t>GITUCHA</t>
  </si>
  <si>
    <t>+254704235716</t>
  </si>
  <si>
    <t>10231026</t>
  </si>
  <si>
    <t>+254721366045</t>
  </si>
  <si>
    <t>+254725219832</t>
  </si>
  <si>
    <t>10231013</t>
  </si>
  <si>
    <t>+254729368299</t>
  </si>
  <si>
    <t>+254795899911</t>
  </si>
  <si>
    <t>10230944</t>
  </si>
  <si>
    <t>+254723728601</t>
  </si>
  <si>
    <t>+254723081587</t>
  </si>
  <si>
    <t>10231003</t>
  </si>
  <si>
    <t>+254721876723</t>
  </si>
  <si>
    <t>+254725309513</t>
  </si>
  <si>
    <t>10231041</t>
  </si>
  <si>
    <t>+254726248437</t>
  </si>
  <si>
    <t>+254725287907</t>
  </si>
  <si>
    <t>10230907</t>
  </si>
  <si>
    <t>KAMUGOIRI</t>
  </si>
  <si>
    <t>+254724710795</t>
  </si>
  <si>
    <t>+254714017154</t>
  </si>
  <si>
    <t>10230978</t>
  </si>
  <si>
    <t>KARAGUINI-TIMAU</t>
  </si>
  <si>
    <t>+254716795187</t>
  </si>
  <si>
    <t>+254791809296</t>
  </si>
  <si>
    <t>10230872</t>
  </si>
  <si>
    <t>+254723862130</t>
  </si>
  <si>
    <t>+254705122863</t>
  </si>
  <si>
    <t>10230984</t>
  </si>
  <si>
    <t>KIIRI</t>
  </si>
  <si>
    <t>+254726717947</t>
  </si>
  <si>
    <t>+254111646747</t>
  </si>
  <si>
    <t>10230995</t>
  </si>
  <si>
    <t>Kianjiru</t>
  </si>
  <si>
    <t>+254702435761</t>
  </si>
  <si>
    <t>+254722428660</t>
  </si>
  <si>
    <t>10230881</t>
  </si>
  <si>
    <t>+254720884755</t>
  </si>
  <si>
    <t>+254726088586</t>
  </si>
  <si>
    <t>10231036</t>
  </si>
  <si>
    <t>KIAMIRI</t>
  </si>
  <si>
    <t>+254725036012</t>
  </si>
  <si>
    <t>10231002</t>
  </si>
  <si>
    <t>+254712536531</t>
  </si>
  <si>
    <t>+254712429149</t>
  </si>
  <si>
    <t>10231024</t>
  </si>
  <si>
    <t>+254701816343</t>
  </si>
  <si>
    <t>+254724635268</t>
  </si>
  <si>
    <t>10230954</t>
  </si>
  <si>
    <t>+254725285509</t>
  </si>
  <si>
    <t>+254702940817</t>
  </si>
  <si>
    <t>10230869</t>
  </si>
  <si>
    <t>+254727694786</t>
  </si>
  <si>
    <t>+254725642835</t>
  </si>
  <si>
    <t>10230898</t>
  </si>
  <si>
    <t>KARAI</t>
  </si>
  <si>
    <t>+254723725454</t>
  </si>
  <si>
    <t>+254722870143</t>
  </si>
  <si>
    <t>10230920</t>
  </si>
  <si>
    <t>+254789314969</t>
  </si>
  <si>
    <t>+254721704619</t>
  </si>
  <si>
    <t>10230990</t>
  </si>
  <si>
    <t>GATUNDURI MARKET</t>
  </si>
  <si>
    <t>+254723900249</t>
  </si>
  <si>
    <t>+254720527637</t>
  </si>
  <si>
    <t>10230988</t>
  </si>
  <si>
    <t>KITHIGA</t>
  </si>
  <si>
    <t>+254722616594</t>
  </si>
  <si>
    <t>+254722620447</t>
  </si>
  <si>
    <t>10230895</t>
  </si>
  <si>
    <t>MWIMTO</t>
  </si>
  <si>
    <t>+254720279980</t>
  </si>
  <si>
    <t>+254726555320</t>
  </si>
  <si>
    <t>10230958</t>
  </si>
  <si>
    <t>+254721881908</t>
  </si>
  <si>
    <t>+254721600840</t>
  </si>
  <si>
    <t>10231023</t>
  </si>
  <si>
    <t>+254728931484</t>
  </si>
  <si>
    <t>10230997</t>
  </si>
  <si>
    <t>+254724321067</t>
  </si>
  <si>
    <t>+254720452722</t>
  </si>
  <si>
    <t>Teressa kaari Teressa kaari kobia [2389789]</t>
  </si>
  <si>
    <t>10231012</t>
  </si>
  <si>
    <t>CHARURU</t>
  </si>
  <si>
    <t>+254724295149</t>
  </si>
  <si>
    <t>10230989</t>
  </si>
  <si>
    <t>+254720930199</t>
  </si>
  <si>
    <t>+254723481990</t>
  </si>
  <si>
    <t>10230947</t>
  </si>
  <si>
    <t>+254711481276</t>
  </si>
  <si>
    <t>+254711945219</t>
  </si>
  <si>
    <t>10230971</t>
  </si>
  <si>
    <t>GIITUNE</t>
  </si>
  <si>
    <t>+254721468168</t>
  </si>
  <si>
    <t>10230865</t>
  </si>
  <si>
    <t>KIANYAMBO</t>
  </si>
  <si>
    <t>+254724405883</t>
  </si>
  <si>
    <t>+254719422542</t>
  </si>
  <si>
    <t>10230885</t>
  </si>
  <si>
    <t>+254720366925</t>
  </si>
  <si>
    <t>+254798615648</t>
  </si>
  <si>
    <t>10230939</t>
  </si>
  <si>
    <t>+254726806418</t>
  </si>
  <si>
    <t>+254700706707</t>
  </si>
  <si>
    <t>10w30999</t>
  </si>
  <si>
    <t>KAGOJI-KITHIRUNE GIRLS'</t>
  </si>
  <si>
    <t>+254714758040</t>
  </si>
  <si>
    <t>+254702104899</t>
  </si>
  <si>
    <t>10230917</t>
  </si>
  <si>
    <t>+254721522311</t>
  </si>
  <si>
    <t>+254735586800</t>
  </si>
  <si>
    <t>10230911</t>
  </si>
  <si>
    <t>WAGUTHU</t>
  </si>
  <si>
    <t>+254796314242</t>
  </si>
  <si>
    <t>+254784616397</t>
  </si>
  <si>
    <t>10230953</t>
  </si>
  <si>
    <t>10230987</t>
  </si>
  <si>
    <t>+254722438676</t>
  </si>
  <si>
    <t>+254722603039</t>
  </si>
  <si>
    <t>10230891</t>
  </si>
  <si>
    <t>+254769977647</t>
  </si>
  <si>
    <t>+254724775899</t>
  </si>
  <si>
    <t>10231005</t>
  </si>
  <si>
    <t>KATHARIA</t>
  </si>
  <si>
    <t>+254726899219</t>
  </si>
  <si>
    <t>10230952</t>
  </si>
  <si>
    <t>MIUMI</t>
  </si>
  <si>
    <t>+254759739586</t>
  </si>
  <si>
    <t>+254717897549</t>
  </si>
  <si>
    <t>10230983</t>
  </si>
  <si>
    <t>IGANJUKU</t>
  </si>
  <si>
    <t>+254716105180</t>
  </si>
  <si>
    <t>+254718704719</t>
  </si>
  <si>
    <t>10230945</t>
  </si>
  <si>
    <t>NJUNU/KANJAGATHI</t>
  </si>
  <si>
    <t>+254725350493</t>
  </si>
  <si>
    <t>10231029</t>
  </si>
  <si>
    <t>GATAKAINI</t>
  </si>
  <si>
    <t>+254720500607</t>
  </si>
  <si>
    <t>+254726610061</t>
  </si>
  <si>
    <t>10230890</t>
  </si>
  <si>
    <t>KAMORO</t>
  </si>
  <si>
    <t>+254721319610</t>
  </si>
  <si>
    <t>+254728169214</t>
  </si>
  <si>
    <t>10230913</t>
  </si>
  <si>
    <t>KATHIARI</t>
  </si>
  <si>
    <t>+254726932348</t>
  </si>
  <si>
    <t>+254726253243</t>
  </si>
  <si>
    <t>10230961</t>
  </si>
  <si>
    <t>ITAAGA/KARURUMO</t>
  </si>
  <si>
    <t>+254722326456</t>
  </si>
  <si>
    <t>10230877</t>
  </si>
  <si>
    <t>KERERE</t>
  </si>
  <si>
    <t>+254724103932</t>
  </si>
  <si>
    <t>+254721174185</t>
  </si>
  <si>
    <t>10230926</t>
  </si>
  <si>
    <t>KANYURU</t>
  </si>
  <si>
    <t>+254727603630</t>
  </si>
  <si>
    <t>10231044</t>
  </si>
  <si>
    <t>+254724347933</t>
  </si>
  <si>
    <t>10230938</t>
  </si>
  <si>
    <t>THANGARI</t>
  </si>
  <si>
    <t>+254722951885</t>
  </si>
  <si>
    <t>+254714146971</t>
  </si>
  <si>
    <t>10231033</t>
  </si>
  <si>
    <t>GATURI/MIUMU</t>
  </si>
  <si>
    <t>+254707587328</t>
  </si>
  <si>
    <t>+254726208629</t>
  </si>
  <si>
    <t>10230969</t>
  </si>
  <si>
    <t>+254702811682</t>
  </si>
  <si>
    <t>10230903</t>
  </si>
  <si>
    <t>+254724174535</t>
  </si>
  <si>
    <t>+254724988113</t>
  </si>
  <si>
    <t>10230867</t>
  </si>
  <si>
    <t>+254717284394</t>
  </si>
  <si>
    <t>+254711969545</t>
  </si>
  <si>
    <t>10230908</t>
  </si>
  <si>
    <t>URIRO</t>
  </si>
  <si>
    <t>+254735226341</t>
  </si>
  <si>
    <t>+254720708535</t>
  </si>
  <si>
    <t>10230992</t>
  </si>
  <si>
    <t>+254721647759</t>
  </si>
  <si>
    <t>+254706827999</t>
  </si>
  <si>
    <t>10230897</t>
  </si>
  <si>
    <t>+254791672388</t>
  </si>
  <si>
    <t>+254726550017</t>
  </si>
  <si>
    <t>10221874</t>
  </si>
  <si>
    <t>KIANGATONYI</t>
  </si>
  <si>
    <t>+254720404666</t>
  </si>
  <si>
    <t>+254732588889</t>
  </si>
  <si>
    <t>10230930</t>
  </si>
  <si>
    <t>MIA MOJA-TIMAU</t>
  </si>
  <si>
    <t>+254721598063</t>
  </si>
  <si>
    <t>+254721438816</t>
  </si>
  <si>
    <t>10231028</t>
  </si>
  <si>
    <t>10230871</t>
  </si>
  <si>
    <t>Alice wanja Alice wanja Nyamu [5930484]</t>
  </si>
  <si>
    <t>10230994</t>
  </si>
  <si>
    <t>Rukenya</t>
  </si>
  <si>
    <t>+254721401236</t>
  </si>
  <si>
    <t>+254715878822</t>
  </si>
  <si>
    <t>10230915</t>
  </si>
  <si>
    <t>IRIMBENE</t>
  </si>
  <si>
    <t>+254707739136</t>
  </si>
  <si>
    <t>+254712379464</t>
  </si>
  <si>
    <t>10230886</t>
  </si>
  <si>
    <t>KAHINDU</t>
  </si>
  <si>
    <t>+254724161759</t>
  </si>
  <si>
    <t>10231025</t>
  </si>
  <si>
    <t>+254712616388</t>
  </si>
  <si>
    <t>+254729044440</t>
  </si>
  <si>
    <t>10230878</t>
  </si>
  <si>
    <t>GIITWE</t>
  </si>
  <si>
    <t>+254720251729</t>
  </si>
  <si>
    <t>+254720786864</t>
  </si>
  <si>
    <t>10230921</t>
  </si>
  <si>
    <t>+254721166189</t>
  </si>
  <si>
    <t>+254726431733</t>
  </si>
  <si>
    <t>10230922</t>
  </si>
  <si>
    <t>+254722924235</t>
  </si>
  <si>
    <t>+254721862938</t>
  </si>
  <si>
    <t>10230910</t>
  </si>
  <si>
    <t>NDIRINE</t>
  </si>
  <si>
    <t>+254723980646</t>
  </si>
  <si>
    <t>10230894</t>
  </si>
  <si>
    <t>+254721658119</t>
  </si>
  <si>
    <t>+254726355800</t>
  </si>
  <si>
    <t>10231069</t>
  </si>
  <si>
    <t>MUKANGU</t>
  </si>
  <si>
    <t>+254725223076</t>
  </si>
  <si>
    <t>+254720800890</t>
  </si>
  <si>
    <t>10230965</t>
  </si>
  <si>
    <t>+254724391701</t>
  </si>
  <si>
    <t>+254723707998</t>
  </si>
  <si>
    <t>10230957</t>
  </si>
  <si>
    <t>Muruguru</t>
  </si>
  <si>
    <t>+254721860404</t>
  </si>
  <si>
    <t>10230868</t>
  </si>
  <si>
    <t>+254724014152</t>
  </si>
  <si>
    <t>+254723692889</t>
  </si>
  <si>
    <t>10230906</t>
  </si>
  <si>
    <t>IHWAGA</t>
  </si>
  <si>
    <t>+254722340392</t>
  </si>
  <si>
    <t>+254714009742</t>
  </si>
  <si>
    <t>Boniface gichobi Mucira [6449601]</t>
  </si>
  <si>
    <t>10230866</t>
  </si>
  <si>
    <t>THUMAITA</t>
  </si>
  <si>
    <t>+254721810788</t>
  </si>
  <si>
    <t>+254715083160</t>
  </si>
  <si>
    <t>10231006</t>
  </si>
  <si>
    <t>NDAGAINI</t>
  </si>
  <si>
    <t>+254706298336</t>
  </si>
  <si>
    <t>10231010</t>
  </si>
  <si>
    <t>+254723819572</t>
  </si>
  <si>
    <t>+254721316120</t>
  </si>
  <si>
    <t>10230955</t>
  </si>
  <si>
    <t>KAMNYANGE</t>
  </si>
  <si>
    <t>+254722437950</t>
  </si>
  <si>
    <t>+254722765315</t>
  </si>
  <si>
    <t>10230874</t>
  </si>
  <si>
    <t>mbiri</t>
  </si>
  <si>
    <t>+254724680182</t>
  </si>
  <si>
    <t>+254729095197</t>
  </si>
  <si>
    <t>10231008</t>
  </si>
  <si>
    <t>+254720561933</t>
  </si>
  <si>
    <t>+254746393512</t>
  </si>
  <si>
    <t>10230993</t>
  </si>
  <si>
    <t>+254712456564</t>
  </si>
  <si>
    <t>+254723682772</t>
  </si>
  <si>
    <t>10230882</t>
  </si>
  <si>
    <t>GATUTU</t>
  </si>
  <si>
    <t>+254722774593</t>
  </si>
  <si>
    <t>10230892</t>
  </si>
  <si>
    <t>+254702277870</t>
  </si>
  <si>
    <t>+254702277930</t>
  </si>
  <si>
    <t>10230884</t>
  </si>
  <si>
    <t>+254701749234</t>
  </si>
  <si>
    <t>+254768512705</t>
  </si>
  <si>
    <t>10230919</t>
  </si>
  <si>
    <t>LAINI NJEKE</t>
  </si>
  <si>
    <t>+254724541219</t>
  </si>
  <si>
    <t>10231046</t>
  </si>
  <si>
    <t>+254723756946</t>
  </si>
  <si>
    <t>+254723754283</t>
  </si>
  <si>
    <t>10230949</t>
  </si>
  <si>
    <t>Kamagambo</t>
  </si>
  <si>
    <t>+254727851391</t>
  </si>
  <si>
    <t>+254727564910</t>
  </si>
  <si>
    <t>10231004</t>
  </si>
  <si>
    <t>+254729925374</t>
  </si>
  <si>
    <t>+254791882639</t>
  </si>
  <si>
    <t>10230902</t>
  </si>
  <si>
    <t>KUNDU</t>
  </si>
  <si>
    <t>+254722662761</t>
  </si>
  <si>
    <t>+254721541161</t>
  </si>
  <si>
    <t>10230918</t>
  </si>
  <si>
    <t>+254720330181</t>
  </si>
  <si>
    <t>+254720282325</t>
  </si>
  <si>
    <t>10230912</t>
  </si>
  <si>
    <t>KITHIRITI</t>
  </si>
  <si>
    <t>+254723655820</t>
  </si>
  <si>
    <t>+254704655856</t>
  </si>
  <si>
    <t>10230864</t>
  </si>
  <si>
    <t>MBETI SOUTH</t>
  </si>
  <si>
    <t>+254724574552</t>
  </si>
  <si>
    <t>10230883</t>
  </si>
  <si>
    <t>Nduriri</t>
  </si>
  <si>
    <t>+254724040514</t>
  </si>
  <si>
    <t>+254724339316</t>
  </si>
  <si>
    <t>10230936</t>
  </si>
  <si>
    <t>+254706523183</t>
  </si>
  <si>
    <t>+254717565778</t>
  </si>
  <si>
    <t>10231000</t>
  </si>
  <si>
    <t>MURATHA NKARI</t>
  </si>
  <si>
    <t>+254727528487</t>
  </si>
  <si>
    <t>+254739653300</t>
  </si>
  <si>
    <t>Refurbished</t>
  </si>
  <si>
    <t>Rimpa</t>
  </si>
  <si>
    <t>+254723178038</t>
  </si>
  <si>
    <t>+254722560909</t>
  </si>
  <si>
    <t>Mary nduta Mary nduta Mungai [24339003]</t>
  </si>
  <si>
    <t>10220275</t>
  </si>
  <si>
    <t>+254725849798</t>
  </si>
  <si>
    <t>+254725955949</t>
  </si>
  <si>
    <t>10230873</t>
  </si>
  <si>
    <t>+254721641270</t>
  </si>
  <si>
    <t>+254722890918</t>
  </si>
  <si>
    <t>10230807-R</t>
  </si>
  <si>
    <t>+254727549369</t>
  </si>
  <si>
    <t>+254706951327</t>
  </si>
  <si>
    <t>10215496-R</t>
  </si>
  <si>
    <t>+254723516203</t>
  </si>
  <si>
    <t>+254706233060</t>
  </si>
  <si>
    <t>10215484-R</t>
  </si>
  <si>
    <t>+254725917188</t>
  </si>
  <si>
    <t>+254720590188</t>
  </si>
  <si>
    <t>10221744</t>
  </si>
  <si>
    <t>MURINGAINI</t>
  </si>
  <si>
    <t>+254705712316</t>
  </si>
  <si>
    <t>10230978-R</t>
  </si>
  <si>
    <t>+254725606476</t>
  </si>
  <si>
    <t>+254720872532</t>
  </si>
  <si>
    <t>10230950</t>
  </si>
  <si>
    <t>724652495</t>
  </si>
  <si>
    <t>+254724652495</t>
  </si>
  <si>
    <t>10220562 R</t>
  </si>
  <si>
    <t>+254720418737</t>
  </si>
  <si>
    <t>+254723157088</t>
  </si>
  <si>
    <t>10230777-R</t>
  </si>
  <si>
    <t>+254712450437</t>
  </si>
  <si>
    <t>+254717332009</t>
  </si>
  <si>
    <t>Bonface mburu Bonface mburu Chege [34095125]</t>
  </si>
  <si>
    <t>10220187-R</t>
  </si>
  <si>
    <t>+254720960675</t>
  </si>
  <si>
    <t>10220141-R</t>
  </si>
  <si>
    <t>KIMARURI</t>
  </si>
  <si>
    <t>+254710631019</t>
  </si>
  <si>
    <t>+254713197441</t>
  </si>
  <si>
    <t>10220642-R</t>
  </si>
  <si>
    <t>+254718673749</t>
  </si>
  <si>
    <t>+254714002179</t>
  </si>
  <si>
    <t>10231158</t>
  </si>
  <si>
    <t>+254712500957</t>
  </si>
  <si>
    <t>+254726970422</t>
  </si>
  <si>
    <t>Francis kariuki Francis kariuki Kibe [25119608]</t>
  </si>
  <si>
    <t>10231143</t>
  </si>
  <si>
    <t>+254739449142</t>
  </si>
  <si>
    <t>+254711308380</t>
  </si>
  <si>
    <t>10231177</t>
  </si>
  <si>
    <t>KAHARATI</t>
  </si>
  <si>
    <t>+254725676295</t>
  </si>
  <si>
    <t>10231099</t>
  </si>
  <si>
    <t>KIERU</t>
  </si>
  <si>
    <t>+254717557307</t>
  </si>
  <si>
    <t>+254723115323</t>
  </si>
  <si>
    <t>10231215</t>
  </si>
  <si>
    <t>+254726993707</t>
  </si>
  <si>
    <t>10231155</t>
  </si>
  <si>
    <t>+254722590762</t>
  </si>
  <si>
    <t>+254722771516</t>
  </si>
  <si>
    <t>10231153</t>
  </si>
  <si>
    <t>GACHARAIGU</t>
  </si>
  <si>
    <t>+254715299853</t>
  </si>
  <si>
    <t>+254763217930</t>
  </si>
  <si>
    <t>10231170</t>
  </si>
  <si>
    <t>+254721916632</t>
  </si>
  <si>
    <t>+254723755591</t>
  </si>
  <si>
    <t>10231253</t>
  </si>
  <si>
    <t>GAKWAGORI</t>
  </si>
  <si>
    <t>+254720174442</t>
  </si>
  <si>
    <t>10231255</t>
  </si>
  <si>
    <t>IRIGA</t>
  </si>
  <si>
    <t>+254724227269</t>
  </si>
  <si>
    <t>+254720759259</t>
  </si>
  <si>
    <t>10231071</t>
  </si>
  <si>
    <t>KWA MWEGA</t>
  </si>
  <si>
    <t>+254722496986</t>
  </si>
  <si>
    <t>+254722372040</t>
  </si>
  <si>
    <t>10231068</t>
  </si>
  <si>
    <t>KARUMBA</t>
  </si>
  <si>
    <t>+254726270022</t>
  </si>
  <si>
    <t>+254724147400</t>
  </si>
  <si>
    <t>10231216</t>
  </si>
  <si>
    <t>+254724249409</t>
  </si>
  <si>
    <t>+254724320905</t>
  </si>
  <si>
    <t>10231103</t>
  </si>
  <si>
    <t>+254722703931</t>
  </si>
  <si>
    <t>10231074</t>
  </si>
  <si>
    <t>Migombeini</t>
  </si>
  <si>
    <t>+254721939932</t>
  </si>
  <si>
    <t>+254723888975</t>
  </si>
  <si>
    <t>10231130</t>
  </si>
  <si>
    <t>+254725913706</t>
  </si>
  <si>
    <t>+254707480434</t>
  </si>
  <si>
    <t>10231135</t>
  </si>
  <si>
    <t>+254731028042</t>
  </si>
  <si>
    <t>+254737808104</t>
  </si>
  <si>
    <t>10231090</t>
  </si>
  <si>
    <t>GACHARAGE</t>
  </si>
  <si>
    <t>+254700593643</t>
  </si>
  <si>
    <t>01231200</t>
  </si>
  <si>
    <t>+254748486413</t>
  </si>
  <si>
    <t>10231175</t>
  </si>
  <si>
    <t>NJAIBAINI</t>
  </si>
  <si>
    <t>+254729675259</t>
  </si>
  <si>
    <t>+254721439730</t>
  </si>
  <si>
    <t>10231132</t>
  </si>
  <si>
    <t>+254721681249</t>
  </si>
  <si>
    <t>+254721981289</t>
  </si>
  <si>
    <t>10231234</t>
  </si>
  <si>
    <t>+254706299536</t>
  </si>
  <si>
    <t>+254736412399</t>
  </si>
  <si>
    <t>10231150</t>
  </si>
  <si>
    <t>KIMUI</t>
  </si>
  <si>
    <t>+254725758387</t>
  </si>
  <si>
    <t>+254725139409</t>
  </si>
  <si>
    <t>10231126</t>
  </si>
  <si>
    <t>+254723493004</t>
  </si>
  <si>
    <t>+254754938176</t>
  </si>
  <si>
    <t>10231073</t>
  </si>
  <si>
    <t>KAGUMONI/KIANDUMU</t>
  </si>
  <si>
    <t>+254713082390</t>
  </si>
  <si>
    <t>+254759682279</t>
  </si>
  <si>
    <t>10231246</t>
  </si>
  <si>
    <t>+254728808088</t>
  </si>
  <si>
    <t>+254704296470</t>
  </si>
  <si>
    <t>10231076</t>
  </si>
  <si>
    <t>KAMUTU</t>
  </si>
  <si>
    <t>+254721635564</t>
  </si>
  <si>
    <t>+254725363410</t>
  </si>
  <si>
    <t>10231141</t>
  </si>
  <si>
    <t>+254729482421</t>
  </si>
  <si>
    <t>+254794194731</t>
  </si>
  <si>
    <t>10231240</t>
  </si>
  <si>
    <t>WAINGERE</t>
  </si>
  <si>
    <t>+254723475207</t>
  </si>
  <si>
    <t>+254702372183</t>
  </si>
  <si>
    <t>10231066</t>
  </si>
  <si>
    <t>+254714635247</t>
  </si>
  <si>
    <t>+254721293596</t>
  </si>
  <si>
    <t>10231136</t>
  </si>
  <si>
    <t>+254711200587</t>
  </si>
  <si>
    <t>+254722359288</t>
  </si>
  <si>
    <t>10231249</t>
  </si>
  <si>
    <t>NJUKIMI</t>
  </si>
  <si>
    <t>+254726026216</t>
  </si>
  <si>
    <t>+254723848806</t>
  </si>
  <si>
    <t>10231233</t>
  </si>
  <si>
    <t>MAHINGA</t>
  </si>
  <si>
    <t>+254797734244</t>
  </si>
  <si>
    <t>+254718622159</t>
  </si>
  <si>
    <t>10231219</t>
  </si>
  <si>
    <t>MUIRINI</t>
  </si>
  <si>
    <t>+254720460247</t>
  </si>
  <si>
    <t>01231137</t>
  </si>
  <si>
    <t>NTHIMBIRI</t>
  </si>
  <si>
    <t>+254722526436</t>
  </si>
  <si>
    <t>+254722721957</t>
  </si>
  <si>
    <t>10231070</t>
  </si>
  <si>
    <t>KIBAGE</t>
  </si>
  <si>
    <t>+254722910789</t>
  </si>
  <si>
    <t>+254700522170</t>
  </si>
  <si>
    <t>10231164</t>
  </si>
  <si>
    <t>+254724396617</t>
  </si>
  <si>
    <t>+254720228519</t>
  </si>
  <si>
    <t>10231228</t>
  </si>
  <si>
    <t>MURERA FARM</t>
  </si>
  <si>
    <t>+254714388167</t>
  </si>
  <si>
    <t>+254723223889</t>
  </si>
  <si>
    <t>10231210</t>
  </si>
  <si>
    <t>GACHOIRE</t>
  </si>
  <si>
    <t>+254719452627</t>
  </si>
  <si>
    <t>+254701477587</t>
  </si>
  <si>
    <t>10231222</t>
  </si>
  <si>
    <t>NGURWEINI</t>
  </si>
  <si>
    <t>+254727972796</t>
  </si>
  <si>
    <t>+254715190149</t>
  </si>
  <si>
    <t>10231134</t>
  </si>
  <si>
    <t>MUGAE-KIMBO</t>
  </si>
  <si>
    <t>+254723128316</t>
  </si>
  <si>
    <t>10231229</t>
  </si>
  <si>
    <t>+254757195295</t>
  </si>
  <si>
    <t>+254720718236</t>
  </si>
  <si>
    <t>10231129</t>
  </si>
  <si>
    <t>GAKANDO-NTUGI</t>
  </si>
  <si>
    <t>+254726515221</t>
  </si>
  <si>
    <t>+254723110914</t>
  </si>
  <si>
    <t>10231196</t>
  </si>
  <si>
    <t>KIGANE</t>
  </si>
  <si>
    <t>+254722314760</t>
  </si>
  <si>
    <t>+254724852868</t>
  </si>
  <si>
    <t>10231138</t>
  </si>
  <si>
    <t>+254721355001</t>
  </si>
  <si>
    <t>10231063</t>
  </si>
  <si>
    <t>+254713806547</t>
  </si>
  <si>
    <t>+254716631318</t>
  </si>
  <si>
    <t>10231067</t>
  </si>
  <si>
    <t>+254711389657</t>
  </si>
  <si>
    <t>+254741618350</t>
  </si>
  <si>
    <t>10231124</t>
  </si>
  <si>
    <t>+254720700773</t>
  </si>
  <si>
    <t>10231213</t>
  </si>
  <si>
    <t>+254722869038</t>
  </si>
  <si>
    <t>+254725844528</t>
  </si>
  <si>
    <t>10231225</t>
  </si>
  <si>
    <t>KARWAYA</t>
  </si>
  <si>
    <t>+254721591452</t>
  </si>
  <si>
    <t>+254726652569</t>
  </si>
  <si>
    <t>10231147</t>
  </si>
  <si>
    <t>+254727767827</t>
  </si>
  <si>
    <t>10231152</t>
  </si>
  <si>
    <t>Ngecha Tigoni</t>
  </si>
  <si>
    <t>TIGONO</t>
  </si>
  <si>
    <t>+254724981013</t>
  </si>
  <si>
    <t>+254700187667</t>
  </si>
  <si>
    <t>10231133</t>
  </si>
  <si>
    <t>+254720313033</t>
  </si>
  <si>
    <t>+254727528550</t>
  </si>
  <si>
    <t>10231167</t>
  </si>
  <si>
    <t>+254701099200</t>
  </si>
  <si>
    <t>+254725270994</t>
  </si>
  <si>
    <t>10231223</t>
  </si>
  <si>
    <t>WAIRURI</t>
  </si>
  <si>
    <t>+254720724337</t>
  </si>
  <si>
    <t>10231201</t>
  </si>
  <si>
    <t>+254720742586</t>
  </si>
  <si>
    <t>+254720896069</t>
  </si>
  <si>
    <t>10231115</t>
  </si>
  <si>
    <t>NYEEGA</t>
  </si>
  <si>
    <t>+254716495681</t>
  </si>
  <si>
    <t>+254711958158</t>
  </si>
  <si>
    <t>10231202</t>
  </si>
  <si>
    <t>+254707177121</t>
  </si>
  <si>
    <t>Wilfred Machia</t>
  </si>
  <si>
    <t>10231206</t>
  </si>
  <si>
    <t>IRIMA</t>
  </si>
  <si>
    <t>+254720606437</t>
  </si>
  <si>
    <t>+254710864198</t>
  </si>
  <si>
    <t>10231128</t>
  </si>
  <si>
    <t>+254713556921</t>
  </si>
  <si>
    <t>+254721799995</t>
  </si>
  <si>
    <t>10231192</t>
  </si>
  <si>
    <t>KIAMITUJA</t>
  </si>
  <si>
    <t>+254705260455</t>
  </si>
  <si>
    <t>+254725148931</t>
  </si>
  <si>
    <t>10231119</t>
  </si>
  <si>
    <t>GIANJUKU</t>
  </si>
  <si>
    <t>+254701212011</t>
  </si>
  <si>
    <t>+254700695692</t>
  </si>
  <si>
    <t>10231140</t>
  </si>
  <si>
    <t>+254724418024</t>
  </si>
  <si>
    <t>+254105307262</t>
  </si>
  <si>
    <t>10231125</t>
  </si>
  <si>
    <t>MUTHAMBI</t>
  </si>
  <si>
    <t>+254725516152</t>
  </si>
  <si>
    <t>+254729929232</t>
  </si>
  <si>
    <t>10231212</t>
  </si>
  <si>
    <t>KIMAHURI</t>
  </si>
  <si>
    <t>+254721993914</t>
  </si>
  <si>
    <t>+254726384408</t>
  </si>
  <si>
    <t>10231088</t>
  </si>
  <si>
    <t>+254725651600</t>
  </si>
  <si>
    <t>10231198</t>
  </si>
  <si>
    <t>MWICHUERI</t>
  </si>
  <si>
    <t>+254722968208</t>
  </si>
  <si>
    <t>+254724541409</t>
  </si>
  <si>
    <t>10231142</t>
  </si>
  <si>
    <t>+254721224354</t>
  </si>
  <si>
    <t>+254723046934</t>
  </si>
  <si>
    <t>10231131</t>
  </si>
  <si>
    <t>K.K</t>
  </si>
  <si>
    <t>+254711336318</t>
  </si>
  <si>
    <t>+254728028073</t>
  </si>
  <si>
    <t>10231123</t>
  </si>
  <si>
    <t>NJIKU</t>
  </si>
  <si>
    <t>+254733838958</t>
  </si>
  <si>
    <t>+254722151453</t>
  </si>
  <si>
    <t>1023116</t>
  </si>
  <si>
    <t>+254700176704</t>
  </si>
  <si>
    <t>10231116</t>
  </si>
  <si>
    <t>MITUNGUU</t>
  </si>
  <si>
    <t>10231186</t>
  </si>
  <si>
    <t>10231113</t>
  </si>
  <si>
    <t>10231122</t>
  </si>
  <si>
    <t>10231110</t>
  </si>
  <si>
    <t>10231117</t>
  </si>
  <si>
    <t>KALITHIRIA</t>
  </si>
  <si>
    <t>+254726113310</t>
  </si>
  <si>
    <t>+254101802736</t>
  </si>
  <si>
    <t>10231209</t>
  </si>
  <si>
    <t>KAMBI</t>
  </si>
  <si>
    <t>+254723811030</t>
  </si>
  <si>
    <t>+254743693157</t>
  </si>
  <si>
    <t>10231139</t>
  </si>
  <si>
    <t>+254726452295</t>
  </si>
  <si>
    <t>+254724694540</t>
  </si>
  <si>
    <t>10231243</t>
  </si>
  <si>
    <t>+254724827207</t>
  </si>
  <si>
    <t>+254726248166</t>
  </si>
  <si>
    <t>10231236</t>
  </si>
  <si>
    <t>+254722464115</t>
  </si>
  <si>
    <t>+254722897544</t>
  </si>
  <si>
    <t>10231065</t>
  </si>
  <si>
    <t>KIBIRA</t>
  </si>
  <si>
    <t>+254705510421</t>
  </si>
  <si>
    <t>+254702056147</t>
  </si>
  <si>
    <t>10231083</t>
  </si>
  <si>
    <t>KIEMOJO</t>
  </si>
  <si>
    <t>+254721465060</t>
  </si>
  <si>
    <t>10231161</t>
  </si>
  <si>
    <t>MAISHA KAMILI</t>
  </si>
  <si>
    <t>+254721719060</t>
  </si>
  <si>
    <t>+254722543128</t>
  </si>
  <si>
    <t>10231221</t>
  </si>
  <si>
    <t>+254726326466</t>
  </si>
  <si>
    <t>+254720936853</t>
  </si>
  <si>
    <t>10231189</t>
  </si>
  <si>
    <t>KABURUKU</t>
  </si>
  <si>
    <t>+254722170779</t>
  </si>
  <si>
    <t>+254713100503</t>
  </si>
  <si>
    <t>10231227</t>
  </si>
  <si>
    <t>MUTHIGA</t>
  </si>
  <si>
    <t>+254722422306</t>
  </si>
  <si>
    <t>+254725422207</t>
  </si>
  <si>
    <t>10231217</t>
  </si>
  <si>
    <t>Kiiri</t>
  </si>
  <si>
    <t>+254727299628</t>
  </si>
  <si>
    <t>+254723404429</t>
  </si>
  <si>
    <t>10</t>
  </si>
  <si>
    <t>MOMYU</t>
  </si>
  <si>
    <t>+254722622027</t>
  </si>
  <si>
    <t>+254722681182</t>
  </si>
  <si>
    <t>10231224</t>
  </si>
  <si>
    <t>NDERI</t>
  </si>
  <si>
    <t>+254722453607</t>
  </si>
  <si>
    <t>+254726509967</t>
  </si>
  <si>
    <t>10231109</t>
  </si>
  <si>
    <t>RUIRI</t>
  </si>
  <si>
    <t>+254729154814</t>
  </si>
  <si>
    <t>+254729260459</t>
  </si>
  <si>
    <t>10231118</t>
  </si>
  <si>
    <t>+254721432427</t>
  </si>
  <si>
    <t>10231251</t>
  </si>
  <si>
    <t>+254793540688</t>
  </si>
  <si>
    <t>+254717866890</t>
  </si>
  <si>
    <t>10231194</t>
  </si>
  <si>
    <t>+254721273730</t>
  </si>
  <si>
    <t>10231185</t>
  </si>
  <si>
    <t>KAMBAU</t>
  </si>
  <si>
    <t>+254723232435</t>
  </si>
  <si>
    <t>+254725652170</t>
  </si>
  <si>
    <t>10231183</t>
  </si>
  <si>
    <t>+254726453449</t>
  </si>
  <si>
    <t>+254789963879</t>
  </si>
  <si>
    <t>10231207</t>
  </si>
  <si>
    <t>KARUNDAS</t>
  </si>
  <si>
    <t>+254722380285</t>
  </si>
  <si>
    <t>+254713642348</t>
  </si>
  <si>
    <t>10231204</t>
  </si>
  <si>
    <t>+254719240330</t>
  </si>
  <si>
    <t>10231081</t>
  </si>
  <si>
    <t>GITHUYA</t>
  </si>
  <si>
    <t>+254728119206</t>
  </si>
  <si>
    <t>+254731246558</t>
  </si>
  <si>
    <t>10231214</t>
  </si>
  <si>
    <t>+254724373946</t>
  </si>
  <si>
    <t>+254720003851</t>
  </si>
  <si>
    <t>10231205</t>
  </si>
  <si>
    <t>KANGETHI</t>
  </si>
  <si>
    <t>+254722719601</t>
  </si>
  <si>
    <t>+254722983305</t>
  </si>
  <si>
    <t>10231106</t>
  </si>
  <si>
    <t>NTOUBU</t>
  </si>
  <si>
    <t>+254737961425</t>
  </si>
  <si>
    <t>+254792606360</t>
  </si>
  <si>
    <t>10231120</t>
  </si>
  <si>
    <t>GIKUMENE</t>
  </si>
  <si>
    <t>+254727425487</t>
  </si>
  <si>
    <t>+254785055698</t>
  </si>
  <si>
    <t>10231112</t>
  </si>
  <si>
    <t>NJEMWENE</t>
  </si>
  <si>
    <t>+254718155903</t>
  </si>
  <si>
    <t>+254714028866</t>
  </si>
  <si>
    <t>10231145</t>
  </si>
  <si>
    <t>KAMAHINDU</t>
  </si>
  <si>
    <t>+254728330156</t>
  </si>
  <si>
    <t>+254795427094</t>
  </si>
  <si>
    <t>10231146</t>
  </si>
  <si>
    <t>+254725484691</t>
  </si>
  <si>
    <t>+254725255734</t>
  </si>
  <si>
    <t>10231244</t>
  </si>
  <si>
    <t>+254721924920</t>
  </si>
  <si>
    <t>+254726659307</t>
  </si>
  <si>
    <t>10231148</t>
  </si>
  <si>
    <t>+254722105741</t>
  </si>
  <si>
    <t>+254725856892</t>
  </si>
  <si>
    <t>10231193</t>
  </si>
  <si>
    <t>GATURENE-MURUNGURUNE</t>
  </si>
  <si>
    <t>+254728682214</t>
  </si>
  <si>
    <t>+254729821785</t>
  </si>
  <si>
    <t>10230774</t>
  </si>
  <si>
    <t>+254711125341</t>
  </si>
  <si>
    <t>+254769945865</t>
  </si>
  <si>
    <t>10231199</t>
  </si>
  <si>
    <t>+254726408684</t>
  </si>
  <si>
    <t>+254799758007</t>
  </si>
  <si>
    <t>10231154</t>
  </si>
  <si>
    <t>RUTHUI</t>
  </si>
  <si>
    <t>+254795192742</t>
  </si>
  <si>
    <t>+254723991153</t>
  </si>
  <si>
    <t>10231121</t>
  </si>
  <si>
    <t>MBANDA-NGUSISHI</t>
  </si>
  <si>
    <t>+254725805808</t>
  </si>
  <si>
    <t>+254704194816</t>
  </si>
  <si>
    <t>10231127</t>
  </si>
  <si>
    <t>+254739638987</t>
  </si>
  <si>
    <t>+254723992609</t>
  </si>
  <si>
    <t>10231250</t>
  </si>
  <si>
    <t>MUKARARA</t>
  </si>
  <si>
    <t>+254720498730</t>
  </si>
  <si>
    <t>+254720367875</t>
  </si>
  <si>
    <t>10231111</t>
  </si>
  <si>
    <t>NKONGUNE</t>
  </si>
  <si>
    <t>+254724638784</t>
  </si>
  <si>
    <t>+254738711359</t>
  </si>
  <si>
    <t>10231190</t>
  </si>
  <si>
    <t>GITONGO</t>
  </si>
  <si>
    <t>+254725690529</t>
  </si>
  <si>
    <t>+254718704268</t>
  </si>
  <si>
    <t>10231173</t>
  </si>
  <si>
    <t>MUTITU</t>
  </si>
  <si>
    <t>+254724450371</t>
  </si>
  <si>
    <t>+254785620272</t>
  </si>
  <si>
    <t>10231085</t>
  </si>
  <si>
    <t>LUSOI</t>
  </si>
  <si>
    <t>+254728525424</t>
  </si>
  <si>
    <t>10231079</t>
  </si>
  <si>
    <t>NALANYA</t>
  </si>
  <si>
    <t>+254725972964</t>
  </si>
  <si>
    <t>10231220</t>
  </si>
  <si>
    <t>+254720509577</t>
  </si>
  <si>
    <t>+254714251129</t>
  </si>
  <si>
    <t>Lilian Mukiri</t>
  </si>
  <si>
    <t>10231149</t>
  </si>
  <si>
    <t>PIONEER</t>
  </si>
  <si>
    <t>+254722305852</t>
  </si>
  <si>
    <t>10231187</t>
  </si>
  <si>
    <t>MURINGENE</t>
  </si>
  <si>
    <t>+254725023947</t>
  </si>
  <si>
    <t>+254783523548</t>
  </si>
  <si>
    <t>10231218</t>
  </si>
  <si>
    <t>KIGURU</t>
  </si>
  <si>
    <t>+254741708489</t>
  </si>
  <si>
    <t>+254737035123</t>
  </si>
  <si>
    <t>10231075</t>
  </si>
  <si>
    <t>+254710720762</t>
  </si>
  <si>
    <t>+254722942350</t>
  </si>
  <si>
    <t>10231197</t>
  </si>
  <si>
    <t>GIETUNGA-NTUGI</t>
  </si>
  <si>
    <t>+254718555160</t>
  </si>
  <si>
    <t>+254729902528</t>
  </si>
  <si>
    <t>10231232</t>
  </si>
  <si>
    <t>KIRAGATHI</t>
  </si>
  <si>
    <t>+254722423447</t>
  </si>
  <si>
    <t>+254720675105</t>
  </si>
  <si>
    <t>10231184</t>
  </si>
  <si>
    <t>+254712607018</t>
  </si>
  <si>
    <t>+254713481274</t>
  </si>
  <si>
    <t>10231098</t>
  </si>
  <si>
    <t>GITIJIWE</t>
  </si>
  <si>
    <t>+254701050855</t>
  </si>
  <si>
    <t>+254783681807</t>
  </si>
  <si>
    <t>10231239</t>
  </si>
  <si>
    <t>+254726115495</t>
  </si>
  <si>
    <t>10231169</t>
  </si>
  <si>
    <t>Karen</t>
  </si>
  <si>
    <t>+254722885898</t>
  </si>
  <si>
    <t>+254722399561</t>
  </si>
  <si>
    <t>10231030</t>
  </si>
  <si>
    <t>KAMITAA</t>
  </si>
  <si>
    <t>+254710108927</t>
  </si>
  <si>
    <t>+254724459636</t>
  </si>
  <si>
    <t>10231108</t>
  </si>
  <si>
    <t>MUUTINE</t>
  </si>
  <si>
    <t>+254722762699</t>
  </si>
  <si>
    <t>+254768611366</t>
  </si>
  <si>
    <t>10231064</t>
  </si>
  <si>
    <t>GITHI</t>
  </si>
  <si>
    <t>+254721211249</t>
  </si>
  <si>
    <t>+254727778310</t>
  </si>
  <si>
    <t>10231114</t>
  </si>
  <si>
    <t>KAMARAI</t>
  </si>
  <si>
    <t>+254721287172</t>
  </si>
  <si>
    <t>+254720943449</t>
  </si>
  <si>
    <t>10231188</t>
  </si>
  <si>
    <t>KIMBO-KIBIRICHIA</t>
  </si>
  <si>
    <t>+254723811099</t>
  </si>
  <si>
    <t>+254717570502</t>
  </si>
  <si>
    <t>10231072</t>
  </si>
  <si>
    <t>GIATHENGE</t>
  </si>
  <si>
    <t>+254723513141</t>
  </si>
  <si>
    <t>James Nderui</t>
  </si>
  <si>
    <t>10231172</t>
  </si>
  <si>
    <t>MIIRINI</t>
  </si>
  <si>
    <t>+254725683712</t>
  </si>
  <si>
    <t>+254763525835</t>
  </si>
  <si>
    <t>10231248</t>
  </si>
  <si>
    <t>RUGAKORI</t>
  </si>
  <si>
    <t>+254728761283</t>
  </si>
  <si>
    <t>+254111262092</t>
  </si>
  <si>
    <t>10231166</t>
  </si>
  <si>
    <t>RAINI</t>
  </si>
  <si>
    <t>+254721849915</t>
  </si>
  <si>
    <t>+254100169899</t>
  </si>
  <si>
    <t>10231211</t>
  </si>
  <si>
    <t>KANGOHA</t>
  </si>
  <si>
    <t>+254707024013</t>
  </si>
  <si>
    <t>+254729788640</t>
  </si>
  <si>
    <t>10231247</t>
  </si>
  <si>
    <t>KAMBO</t>
  </si>
  <si>
    <t>+254711494011</t>
  </si>
  <si>
    <t>+254724928234</t>
  </si>
  <si>
    <t>10231151</t>
  </si>
  <si>
    <t>+254722384023</t>
  </si>
  <si>
    <t>10231179</t>
  </si>
  <si>
    <t>+254721706310</t>
  </si>
  <si>
    <t>+254725778538</t>
  </si>
  <si>
    <t>10231237</t>
  </si>
  <si>
    <t>GITOKA</t>
  </si>
  <si>
    <t>+254723635737</t>
  </si>
  <si>
    <t>+254752495576</t>
  </si>
  <si>
    <t>10231107</t>
  </si>
  <si>
    <t>KAURONE</t>
  </si>
  <si>
    <t>+254729172882</t>
  </si>
  <si>
    <t>+254722383402</t>
  </si>
  <si>
    <t>10231094</t>
  </si>
  <si>
    <t>+254726598787</t>
  </si>
  <si>
    <t>+254798068711</t>
  </si>
  <si>
    <t>10231080</t>
  </si>
  <si>
    <t>+254726626513</t>
  </si>
  <si>
    <t>+254729653835</t>
  </si>
  <si>
    <t>10231100</t>
  </si>
  <si>
    <t>KIRINDARA</t>
  </si>
  <si>
    <t>+254713398354</t>
  </si>
  <si>
    <t>+254731291249</t>
  </si>
  <si>
    <t>10231105</t>
  </si>
  <si>
    <t>THIGI-NTUGI</t>
  </si>
  <si>
    <t>+254722176354</t>
  </si>
  <si>
    <t>+254726792321</t>
  </si>
  <si>
    <t>10231162</t>
  </si>
  <si>
    <t>KAGUONGO</t>
  </si>
  <si>
    <t>+254710741669</t>
  </si>
  <si>
    <t>10231231</t>
  </si>
  <si>
    <t>+254727963368</t>
  </si>
  <si>
    <t>10231191</t>
  </si>
  <si>
    <t>CHOGORIA</t>
  </si>
  <si>
    <t>+254717137502</t>
  </si>
  <si>
    <t>+254795603784</t>
  </si>
  <si>
    <t>10231254</t>
  </si>
  <si>
    <t>+254721659693</t>
  </si>
  <si>
    <t>+254711597862</t>
  </si>
  <si>
    <t>10231078</t>
  </si>
  <si>
    <t>GATHARAINI</t>
  </si>
  <si>
    <t>+254790726420</t>
  </si>
  <si>
    <t>10231144</t>
  </si>
  <si>
    <t>+254720326233</t>
  </si>
  <si>
    <t>+254715652534</t>
  </si>
  <si>
    <t>10231226</t>
  </si>
  <si>
    <t>+254720320657</t>
  </si>
  <si>
    <t>+254708228138</t>
  </si>
  <si>
    <t>10231102</t>
  </si>
  <si>
    <t>+254716918860</t>
  </si>
  <si>
    <t>+254711722757</t>
  </si>
  <si>
    <t>10231095</t>
  </si>
  <si>
    <t>+254712772525</t>
  </si>
  <si>
    <t>+254750863205</t>
  </si>
  <si>
    <t>10231156</t>
  </si>
  <si>
    <t>MARAGUA</t>
  </si>
  <si>
    <t>+254722710701</t>
  </si>
  <si>
    <t>10231097</t>
  </si>
  <si>
    <t>+254712186271</t>
  </si>
  <si>
    <t>+254720658984</t>
  </si>
  <si>
    <t>10231230</t>
  </si>
  <si>
    <t>GATITU B</t>
  </si>
  <si>
    <t>+254720356202</t>
  </si>
  <si>
    <t>+254723545567</t>
  </si>
  <si>
    <t>10231096</t>
  </si>
  <si>
    <t>+254740244152</t>
  </si>
  <si>
    <t>+254719501277</t>
  </si>
  <si>
    <t>KAJUGENE</t>
  </si>
  <si>
    <t>+254729284697</t>
  </si>
  <si>
    <t>+254741248084</t>
  </si>
  <si>
    <t>110501233275</t>
  </si>
  <si>
    <t>+254721872268</t>
  </si>
  <si>
    <t>26090123</t>
  </si>
  <si>
    <t>KAHUHO/KARUTHI</t>
  </si>
  <si>
    <t>+254729801981</t>
  </si>
  <si>
    <t>10231101</t>
  </si>
  <si>
    <t>KIRITI</t>
  </si>
  <si>
    <t>+254702379850</t>
  </si>
  <si>
    <t>10231089</t>
  </si>
  <si>
    <t>MUGABACIURA</t>
  </si>
  <si>
    <t>+254722795026</t>
  </si>
  <si>
    <t>+254722259289</t>
  </si>
  <si>
    <t>10231256</t>
  </si>
  <si>
    <t>MUGURU</t>
  </si>
  <si>
    <t>+254728235503</t>
  </si>
  <si>
    <t>+254728235500</t>
  </si>
  <si>
    <t>10231252</t>
  </si>
  <si>
    <t>+254702921207</t>
  </si>
  <si>
    <t>+254100219307</t>
  </si>
  <si>
    <t>10231195</t>
  </si>
  <si>
    <t>MAILI KUMI KIIRUA</t>
  </si>
  <si>
    <t>+254710439427</t>
  </si>
  <si>
    <t>+254726686518</t>
  </si>
  <si>
    <t>26300123</t>
  </si>
  <si>
    <t>+254710897876</t>
  </si>
  <si>
    <t>+254710897871</t>
  </si>
  <si>
    <t>10231091</t>
  </si>
  <si>
    <t>+254723542628</t>
  </si>
  <si>
    <t>+254721675332</t>
  </si>
  <si>
    <t>10231171</t>
  </si>
  <si>
    <t>+254705467355</t>
  </si>
  <si>
    <t>10231086</t>
  </si>
  <si>
    <t>+254715821819</t>
  </si>
  <si>
    <t>+254724396691</t>
  </si>
  <si>
    <t>10231182</t>
  </si>
  <si>
    <t>+254723657231</t>
  </si>
  <si>
    <t>10231093</t>
  </si>
  <si>
    <t>+254723071587</t>
  </si>
  <si>
    <t>+254727549691</t>
  </si>
  <si>
    <t>10231157</t>
  </si>
  <si>
    <t>+254710145016</t>
  </si>
  <si>
    <t>10231160</t>
  </si>
  <si>
    <t>+254721552000</t>
  </si>
  <si>
    <t>10231245</t>
  </si>
  <si>
    <t>GAKINDURIRI</t>
  </si>
  <si>
    <t>+254726344018</t>
  </si>
  <si>
    <t>+254727572022</t>
  </si>
  <si>
    <t>10231104</t>
  </si>
  <si>
    <t>+254728729424</t>
  </si>
  <si>
    <t>+254721213355</t>
  </si>
  <si>
    <t>10231257</t>
  </si>
  <si>
    <t>NGENIARI</t>
  </si>
  <si>
    <t>+254720973081</t>
  </si>
  <si>
    <t>+254717614669</t>
  </si>
  <si>
    <t>10231087</t>
  </si>
  <si>
    <t>+254725280368</t>
  </si>
  <si>
    <t>+254725280369</t>
  </si>
  <si>
    <t>10231238</t>
  </si>
  <si>
    <t>+254721212920</t>
  </si>
  <si>
    <t>+254729313336</t>
  </si>
  <si>
    <t>10231077</t>
  </si>
  <si>
    <t>KAMACHEGE</t>
  </si>
  <si>
    <t>+254723926133</t>
  </si>
  <si>
    <t>+254722386799</t>
  </si>
  <si>
    <t>10231159</t>
  </si>
  <si>
    <t>GIKOHOKOHO</t>
  </si>
  <si>
    <t>+254702964149</t>
  </si>
  <si>
    <t>+254753597024</t>
  </si>
  <si>
    <t>10231235</t>
  </si>
  <si>
    <t>KAMUGUGA</t>
  </si>
  <si>
    <t>+254725911997</t>
  </si>
  <si>
    <t>+254752247309</t>
  </si>
  <si>
    <t>Isabela wairimu Isabela wairimu Njuguna [11098178]</t>
  </si>
  <si>
    <t>10231084</t>
  </si>
  <si>
    <t>Ngaita</t>
  </si>
  <si>
    <t>+254721177729</t>
  </si>
  <si>
    <t>+254724461524</t>
  </si>
  <si>
    <t>10231165</t>
  </si>
  <si>
    <t>BARA NJERU</t>
  </si>
  <si>
    <t>+254790347973</t>
  </si>
  <si>
    <t>+254706834969</t>
  </si>
  <si>
    <t>10231203</t>
  </si>
  <si>
    <t>+254799328486</t>
  </si>
  <si>
    <t>10231542</t>
  </si>
  <si>
    <t>NKANDO-ONTULILI</t>
  </si>
  <si>
    <t>+254722436749</t>
  </si>
  <si>
    <t>10231551</t>
  </si>
  <si>
    <t>KAMBAKIA</t>
  </si>
  <si>
    <t>+254700604377</t>
  </si>
  <si>
    <t>+254715182435</t>
  </si>
  <si>
    <t>10231556</t>
  </si>
  <si>
    <t>KIAJOGU</t>
  </si>
  <si>
    <t>+254724762852</t>
  </si>
  <si>
    <t>+254728743658</t>
  </si>
  <si>
    <t>10231559</t>
  </si>
  <si>
    <t>KIAMBENE-MWICHIUNE</t>
  </si>
  <si>
    <t>+254725909253</t>
  </si>
  <si>
    <t>+254716325454</t>
  </si>
  <si>
    <t>10231181</t>
  </si>
  <si>
    <t>NYAMBARI</t>
  </si>
  <si>
    <t>+254745838694</t>
  </si>
  <si>
    <t>10231383</t>
  </si>
  <si>
    <t>+254721479011</t>
  </si>
  <si>
    <t>+254722394528</t>
  </si>
  <si>
    <t>10231510</t>
  </si>
  <si>
    <t>KIUNYU</t>
  </si>
  <si>
    <t>+254722221415</t>
  </si>
  <si>
    <t>+254722108700</t>
  </si>
  <si>
    <t>10231554</t>
  </si>
  <si>
    <t>+254700381842</t>
  </si>
  <si>
    <t>+254712166504</t>
  </si>
  <si>
    <t>10231557</t>
  </si>
  <si>
    <t>+254726277343</t>
  </si>
  <si>
    <t>+254757451487</t>
  </si>
  <si>
    <t>10231174</t>
  </si>
  <si>
    <t>+254722997671</t>
  </si>
  <si>
    <t>+254739004136</t>
  </si>
  <si>
    <t>10231424</t>
  </si>
  <si>
    <t>+254722377832</t>
  </si>
  <si>
    <t>+254737211512</t>
  </si>
  <si>
    <t>Zephania njiru Zephania njiru Mwaniki [7034180]</t>
  </si>
  <si>
    <t>10231414</t>
  </si>
  <si>
    <t>KAIMARU</t>
  </si>
  <si>
    <t>+254725774232</t>
  </si>
  <si>
    <t>+254710488417</t>
  </si>
  <si>
    <t>10231501</t>
  </si>
  <si>
    <t>WANYAGA</t>
  </si>
  <si>
    <t>+254715175157</t>
  </si>
  <si>
    <t>+254740090191</t>
  </si>
  <si>
    <t>10231409</t>
  </si>
  <si>
    <t>MUGAMBA</t>
  </si>
  <si>
    <t>+254720261083</t>
  </si>
  <si>
    <t>+254726864735</t>
  </si>
  <si>
    <t>10231562</t>
  </si>
  <si>
    <t>MBURUGUTI</t>
  </si>
  <si>
    <t>+254728769947</t>
  </si>
  <si>
    <t>10231515</t>
  </si>
  <si>
    <t>SLALAMON</t>
  </si>
  <si>
    <t>+254722239464</t>
  </si>
  <si>
    <t>10231511</t>
  </si>
  <si>
    <t>KIANGOMA</t>
  </si>
  <si>
    <t>+254711852821</t>
  </si>
  <si>
    <t>+254717219289</t>
  </si>
  <si>
    <t>10231486</t>
  </si>
  <si>
    <t>+254712563147</t>
  </si>
  <si>
    <t>10231560</t>
  </si>
  <si>
    <t>+254713499495</t>
  </si>
  <si>
    <t>+254780926716</t>
  </si>
  <si>
    <t>10231482</t>
  </si>
  <si>
    <t>THIGATI C</t>
  </si>
  <si>
    <t>+254710503220</t>
  </si>
  <si>
    <t>+254724401344</t>
  </si>
  <si>
    <t>10231092</t>
  </si>
  <si>
    <t>KARIKO</t>
  </si>
  <si>
    <t>+254725969212</t>
  </si>
  <si>
    <t>10231178</t>
  </si>
  <si>
    <t>MUGUTHA</t>
  </si>
  <si>
    <t>+254722628933</t>
  </si>
  <si>
    <t>+254722263306</t>
  </si>
  <si>
    <t>10231558</t>
  </si>
  <si>
    <t>GACHABAA</t>
  </si>
  <si>
    <t>+254712736684</t>
  </si>
  <si>
    <t>10231561</t>
  </si>
  <si>
    <t>MKABONE</t>
  </si>
  <si>
    <t>+254711579690</t>
  </si>
  <si>
    <t>+254710500399</t>
  </si>
  <si>
    <t>10231417</t>
  </si>
  <si>
    <t>MUKUI</t>
  </si>
  <si>
    <t>+254725436155</t>
  </si>
  <si>
    <t>+254720293986</t>
  </si>
  <si>
    <t>10231382</t>
  </si>
  <si>
    <t>+254722956953</t>
  </si>
  <si>
    <t>+254720523581</t>
  </si>
  <si>
    <t>10231373</t>
  </si>
  <si>
    <t>+254717911536</t>
  </si>
  <si>
    <t>+254724471500</t>
  </si>
  <si>
    <t>10231525</t>
  </si>
  <si>
    <t>+254717354867</t>
  </si>
  <si>
    <t>10231550</t>
  </si>
  <si>
    <t>KINORU MARKET</t>
  </si>
  <si>
    <t>+254721904844</t>
  </si>
  <si>
    <t>+254725834261</t>
  </si>
  <si>
    <t>10231549</t>
  </si>
  <si>
    <t>KIANGUA MKT</t>
  </si>
  <si>
    <t>+254790320970</t>
  </si>
  <si>
    <t>10231474</t>
  </si>
  <si>
    <t>THUTHURUKI</t>
  </si>
  <si>
    <t>+254710281829</t>
  </si>
  <si>
    <t>+254724752057</t>
  </si>
  <si>
    <t>10231548</t>
  </si>
  <si>
    <t>KINYO-GUMBIRA</t>
  </si>
  <si>
    <t>+254793076324</t>
  </si>
  <si>
    <t>+254791401313</t>
  </si>
  <si>
    <t>10231398</t>
  </si>
  <si>
    <t>KIANGWACI</t>
  </si>
  <si>
    <t>+254721578761</t>
  </si>
  <si>
    <t>+254722308477</t>
  </si>
  <si>
    <t>10231544</t>
  </si>
  <si>
    <t>+254795052569</t>
  </si>
  <si>
    <t>+254729164950</t>
  </si>
  <si>
    <t>10231427</t>
  </si>
  <si>
    <t>ICHAWERI</t>
  </si>
  <si>
    <t>+254727496555</t>
  </si>
  <si>
    <t>10231518</t>
  </si>
  <si>
    <t>+254722463559</t>
  </si>
  <si>
    <t>+254720913348</t>
  </si>
  <si>
    <t>10231469</t>
  </si>
  <si>
    <t>+254723672231</t>
  </si>
  <si>
    <t>+254723569734</t>
  </si>
  <si>
    <t>10231433</t>
  </si>
  <si>
    <t>+254726412957</t>
  </si>
  <si>
    <t>+254723136330</t>
  </si>
  <si>
    <t>102313771</t>
  </si>
  <si>
    <t>+254707368378</t>
  </si>
  <si>
    <t>+254739137530</t>
  </si>
  <si>
    <t>10231541</t>
  </si>
  <si>
    <t>+254723528315</t>
  </si>
  <si>
    <t>+254718003925</t>
  </si>
  <si>
    <t>10231439</t>
  </si>
  <si>
    <t>NYAGI-KIONYO</t>
  </si>
  <si>
    <t>+254719290248</t>
  </si>
  <si>
    <t>+254729246616</t>
  </si>
  <si>
    <t>10231404</t>
  </si>
  <si>
    <t>KIBIMBI</t>
  </si>
  <si>
    <t>+254712985502</t>
  </si>
  <si>
    <t>+254754862419</t>
  </si>
  <si>
    <t>10231472</t>
  </si>
  <si>
    <t>MIHUTI</t>
  </si>
  <si>
    <t>+254724557083</t>
  </si>
  <si>
    <t>+254704361439</t>
  </si>
  <si>
    <t>10231553</t>
  </si>
  <si>
    <t>KIAMBENE</t>
  </si>
  <si>
    <t>+254712256122</t>
  </si>
  <si>
    <t>+254711720625</t>
  </si>
  <si>
    <t>10231422</t>
  </si>
  <si>
    <t>+254783430973</t>
  </si>
  <si>
    <t>10231552</t>
  </si>
  <si>
    <t>+254707880341</t>
  </si>
  <si>
    <t>+254788612010</t>
  </si>
  <si>
    <t>10231534</t>
  </si>
  <si>
    <t>+254708285430</t>
  </si>
  <si>
    <t>+254716907293</t>
  </si>
  <si>
    <t>10231410</t>
  </si>
  <si>
    <t>+254715426948</t>
  </si>
  <si>
    <t>+254748757150</t>
  </si>
  <si>
    <t>10231381</t>
  </si>
  <si>
    <t>KAGUMO</t>
  </si>
  <si>
    <t>+254723849981</t>
  </si>
  <si>
    <t>+254716121336</t>
  </si>
  <si>
    <t>10231494</t>
  </si>
  <si>
    <t>+254723810792</t>
  </si>
  <si>
    <t>+254758737821</t>
  </si>
  <si>
    <t>10231476</t>
  </si>
  <si>
    <t>+254756803010</t>
  </si>
  <si>
    <t>10231365</t>
  </si>
  <si>
    <t>KIAWANUGU</t>
  </si>
  <si>
    <t>+254707643912</t>
  </si>
  <si>
    <t>+254726346980</t>
  </si>
  <si>
    <t>10231430</t>
  </si>
  <si>
    <t>THIGENGE</t>
  </si>
  <si>
    <t>+254728846263</t>
  </si>
  <si>
    <t>+254726998674</t>
  </si>
  <si>
    <t>10231483</t>
  </si>
  <si>
    <t>+254722996373</t>
  </si>
  <si>
    <t>+254722150061</t>
  </si>
  <si>
    <t>10231514</t>
  </si>
  <si>
    <t>MANYATTA</t>
  </si>
  <si>
    <t>+254723958006</t>
  </si>
  <si>
    <t>+254799311698</t>
  </si>
  <si>
    <t>10231502</t>
  </si>
  <si>
    <t>GACHOCHO</t>
  </si>
  <si>
    <t>+254725673383</t>
  </si>
  <si>
    <t>+254714795946</t>
  </si>
  <si>
    <t>10231423</t>
  </si>
  <si>
    <t>+254791684959</t>
  </si>
  <si>
    <t>+254790979043</t>
  </si>
  <si>
    <t>10231411</t>
  </si>
  <si>
    <t>+254704350897</t>
  </si>
  <si>
    <t>+254700895615</t>
  </si>
  <si>
    <t>10231516</t>
  </si>
  <si>
    <t>+254703928292</t>
  </si>
  <si>
    <t>10231375</t>
  </si>
  <si>
    <t>+254726863253</t>
  </si>
  <si>
    <t>+254763963936</t>
  </si>
  <si>
    <t>10231546</t>
  </si>
  <si>
    <t>BAITIGITU</t>
  </si>
  <si>
    <t>+254724999693</t>
  </si>
  <si>
    <t>+254725813973</t>
  </si>
  <si>
    <t>10231359</t>
  </si>
  <si>
    <t>+254725705212</t>
  </si>
  <si>
    <t>10231399</t>
  </si>
  <si>
    <t>+254722295426</t>
  </si>
  <si>
    <t>+254721539275</t>
  </si>
  <si>
    <t>10231384</t>
  </si>
  <si>
    <t>+254722782360</t>
  </si>
  <si>
    <t>+254723685441</t>
  </si>
  <si>
    <t>10231455</t>
  </si>
  <si>
    <t>+254723085101</t>
  </si>
  <si>
    <t>+254714509005</t>
  </si>
  <si>
    <t>10231392</t>
  </si>
  <si>
    <t>KAGATI</t>
  </si>
  <si>
    <t>+254721613444</t>
  </si>
  <si>
    <t>102311189</t>
  </si>
  <si>
    <t>Nyadarua</t>
  </si>
  <si>
    <t>Nyandarua</t>
  </si>
  <si>
    <t>Kinangop</t>
  </si>
  <si>
    <t>KAROROHA</t>
  </si>
  <si>
    <t>+254720663064</t>
  </si>
  <si>
    <t>+254716893446</t>
  </si>
  <si>
    <t>10231408</t>
  </si>
  <si>
    <t>KARIGI-KAMUGERE</t>
  </si>
  <si>
    <t>+254721232055</t>
  </si>
  <si>
    <t>110508233490</t>
  </si>
  <si>
    <t>+254720208883</t>
  </si>
  <si>
    <t>+254720208887</t>
  </si>
  <si>
    <t>10231402</t>
  </si>
  <si>
    <t>GIKUMBO</t>
  </si>
  <si>
    <t>+254722653412</t>
  </si>
  <si>
    <t>+254768908215</t>
  </si>
  <si>
    <t>10231379</t>
  </si>
  <si>
    <t>NDIAINI</t>
  </si>
  <si>
    <t>+254720287890</t>
  </si>
  <si>
    <t>+254794532788</t>
  </si>
  <si>
    <t>10231350</t>
  </si>
  <si>
    <t>GINJUKU</t>
  </si>
  <si>
    <t>+254704101069</t>
  </si>
  <si>
    <t>+254715470075</t>
  </si>
  <si>
    <t>10231431</t>
  </si>
  <si>
    <t>KANJORA</t>
  </si>
  <si>
    <t>+254758749861</t>
  </si>
  <si>
    <t>10231370</t>
  </si>
  <si>
    <t>MANORIA</t>
  </si>
  <si>
    <t>+254724590023</t>
  </si>
  <si>
    <t>+254720151979</t>
  </si>
  <si>
    <t>10231400</t>
  </si>
  <si>
    <t>KIAMANYEKI</t>
  </si>
  <si>
    <t>+254723472672</t>
  </si>
  <si>
    <t>+254721205937</t>
  </si>
  <si>
    <t>10231491</t>
  </si>
  <si>
    <t>+254728133004</t>
  </si>
  <si>
    <t>+254721578850</t>
  </si>
  <si>
    <t>10231354</t>
  </si>
  <si>
    <t>KATHARE</t>
  </si>
  <si>
    <t>+254721897807</t>
  </si>
  <si>
    <t>+254113843042</t>
  </si>
  <si>
    <t>10231481</t>
  </si>
  <si>
    <t>MITAI</t>
  </si>
  <si>
    <t>+254726201562</t>
  </si>
  <si>
    <t>10231429</t>
  </si>
  <si>
    <t>+254728669173</t>
  </si>
  <si>
    <t>+254752492448</t>
  </si>
  <si>
    <t>10231509</t>
  </si>
  <si>
    <t>+254723462987</t>
  </si>
  <si>
    <t>+254712316832</t>
  </si>
  <si>
    <t>Bedan Karuri</t>
  </si>
  <si>
    <t>10231406</t>
  </si>
  <si>
    <t>GITUMBI</t>
  </si>
  <si>
    <t>+254725971137</t>
  </si>
  <si>
    <t>+254718794741</t>
  </si>
  <si>
    <t>10231479</t>
  </si>
  <si>
    <t>KANGOYA</t>
  </si>
  <si>
    <t>+254723078288</t>
  </si>
  <si>
    <t>+254706601046</t>
  </si>
  <si>
    <t>10231356</t>
  </si>
  <si>
    <t>MBUANI</t>
  </si>
  <si>
    <t>+254725418917</t>
  </si>
  <si>
    <t>10231351</t>
  </si>
  <si>
    <t>+254724548138</t>
  </si>
  <si>
    <t>+254725722845</t>
  </si>
  <si>
    <t>10231353</t>
  </si>
  <si>
    <t>+254723368451</t>
  </si>
  <si>
    <t>+254724880101</t>
  </si>
  <si>
    <t>10231393</t>
  </si>
  <si>
    <t>+254728770864</t>
  </si>
  <si>
    <t>10231607</t>
  </si>
  <si>
    <t>+254716162643</t>
  </si>
  <si>
    <t>+254723068709</t>
  </si>
  <si>
    <t>10231363</t>
  </si>
  <si>
    <t>MAHIMAHIU</t>
  </si>
  <si>
    <t>+254708061546</t>
  </si>
  <si>
    <t>10231349</t>
  </si>
  <si>
    <t>KIONGONE</t>
  </si>
  <si>
    <t>+254720989762</t>
  </si>
  <si>
    <t>+254725750616</t>
  </si>
  <si>
    <t>10231346</t>
  </si>
  <si>
    <t>KIGANE-NGURU</t>
  </si>
  <si>
    <t>+254728321143</t>
  </si>
  <si>
    <t>+254721622931</t>
  </si>
  <si>
    <t>10231405</t>
  </si>
  <si>
    <t>+254703961956</t>
  </si>
  <si>
    <t>+254726014422</t>
  </si>
  <si>
    <t>10231493</t>
  </si>
  <si>
    <t>+254720428765</t>
  </si>
  <si>
    <t>+254727617614</t>
  </si>
  <si>
    <t>10231519</t>
  </si>
  <si>
    <t>+254769665313</t>
  </si>
  <si>
    <t>10231503</t>
  </si>
  <si>
    <t>+254720997064</t>
  </si>
  <si>
    <t>10231547</t>
  </si>
  <si>
    <t>BAITI GITU</t>
  </si>
  <si>
    <t>+254721684826</t>
  </si>
  <si>
    <t>+254721921961</t>
  </si>
  <si>
    <t>10231459</t>
  </si>
  <si>
    <t>+254799091976</t>
  </si>
  <si>
    <t>+254720800163</t>
  </si>
  <si>
    <t>10231498</t>
  </si>
  <si>
    <t>ITHANGA</t>
  </si>
  <si>
    <t>+254729000571</t>
  </si>
  <si>
    <t>+254797236104</t>
  </si>
  <si>
    <t>10231357</t>
  </si>
  <si>
    <t>+254713759809</t>
  </si>
  <si>
    <t>+254725932343</t>
  </si>
  <si>
    <t>10231355</t>
  </si>
  <si>
    <t>+254711222114</t>
  </si>
  <si>
    <t>+254719856665</t>
  </si>
  <si>
    <t>10231696</t>
  </si>
  <si>
    <t>FEROSTER RANGE</t>
  </si>
  <si>
    <t>+254721119716</t>
  </si>
  <si>
    <t>+254720232328</t>
  </si>
  <si>
    <t>10231537</t>
  </si>
  <si>
    <t>GITWEKU</t>
  </si>
  <si>
    <t>+254721877564</t>
  </si>
  <si>
    <t>+254731531265</t>
  </si>
  <si>
    <t>10231545</t>
  </si>
  <si>
    <t>+254704642789</t>
  </si>
  <si>
    <t>+254799130993</t>
  </si>
  <si>
    <t>10231513</t>
  </si>
  <si>
    <t>+254722552727</t>
  </si>
  <si>
    <t>+254705342400</t>
  </si>
  <si>
    <t>10231506</t>
  </si>
  <si>
    <t>KAGUMOINI</t>
  </si>
  <si>
    <t>+254724691094</t>
  </si>
  <si>
    <t>+254743390184</t>
  </si>
  <si>
    <t>10231732</t>
  </si>
  <si>
    <t>KWA WANGU</t>
  </si>
  <si>
    <t>+2547723443273</t>
  </si>
  <si>
    <t>+254729005252</t>
  </si>
  <si>
    <t>10231391</t>
  </si>
  <si>
    <t>MBIRURI</t>
  </si>
  <si>
    <t>+254745193054</t>
  </si>
  <si>
    <t>+254712368495</t>
  </si>
  <si>
    <t>10231347</t>
  </si>
  <si>
    <t>MUUKI</t>
  </si>
  <si>
    <t>+254726763985</t>
  </si>
  <si>
    <t>+254722357693</t>
  </si>
  <si>
    <t>10231604</t>
  </si>
  <si>
    <t>Munyaka</t>
  </si>
  <si>
    <t>+254724307858</t>
  </si>
  <si>
    <t>+254756770751</t>
  </si>
  <si>
    <t>David njuguna David njuguna David njuguna Kiunyu [1837611]</t>
  </si>
  <si>
    <t>10231485</t>
  </si>
  <si>
    <t>Marige</t>
  </si>
  <si>
    <t>+254721244162</t>
  </si>
  <si>
    <t>+254733211194</t>
  </si>
  <si>
    <t>10231367</t>
  </si>
  <si>
    <t>NYAGANI</t>
  </si>
  <si>
    <t>+254712157320</t>
  </si>
  <si>
    <t>10231401</t>
  </si>
  <si>
    <t>+254718527647</t>
  </si>
  <si>
    <t>10231505</t>
  </si>
  <si>
    <t>IRIA/KAHUTI</t>
  </si>
  <si>
    <t>+254790795381</t>
  </si>
  <si>
    <t>+254725062680</t>
  </si>
  <si>
    <t>10231734</t>
  </si>
  <si>
    <t>GAKERN</t>
  </si>
  <si>
    <t>+254796303907</t>
  </si>
  <si>
    <t>+254721676811</t>
  </si>
  <si>
    <t>Hannah wairimu Hannah wairimu Kamande [23005711]</t>
  </si>
  <si>
    <t>10231539</t>
  </si>
  <si>
    <t>Kahithe</t>
  </si>
  <si>
    <t>+254723603669</t>
  </si>
  <si>
    <t>10231484</t>
  </si>
  <si>
    <t>+254725676946</t>
  </si>
  <si>
    <t>+254723386470</t>
  </si>
  <si>
    <t>10231394</t>
  </si>
  <si>
    <t>+254721609910</t>
  </si>
  <si>
    <t>+254722694645</t>
  </si>
  <si>
    <t>10231465</t>
  </si>
  <si>
    <t>+254722410411</t>
  </si>
  <si>
    <t>+254722877976</t>
  </si>
  <si>
    <t>10231378</t>
  </si>
  <si>
    <t>+254724260244</t>
  </si>
  <si>
    <t>10231512</t>
  </si>
  <si>
    <t>MITHANDUKU-INI</t>
  </si>
  <si>
    <t>+254722941271</t>
  </si>
  <si>
    <t>10231470</t>
  </si>
  <si>
    <t>MUKEU</t>
  </si>
  <si>
    <t>+254710443159</t>
  </si>
  <si>
    <t>+254716900552</t>
  </si>
  <si>
    <t>10231434</t>
  </si>
  <si>
    <t>+254727311158</t>
  </si>
  <si>
    <t>+254722421056</t>
  </si>
  <si>
    <t>10231396</t>
  </si>
  <si>
    <t>KOMBOINI</t>
  </si>
  <si>
    <t>+254722600495</t>
  </si>
  <si>
    <t>+254722985066</t>
  </si>
  <si>
    <t>10231555</t>
  </si>
  <si>
    <t>+254723483461</t>
  </si>
  <si>
    <t>+254102134418</t>
  </si>
  <si>
    <t>10231461</t>
  </si>
  <si>
    <t>NJAGU</t>
  </si>
  <si>
    <t>+254721555833</t>
  </si>
  <si>
    <t>+254722796547</t>
  </si>
  <si>
    <t>10231360</t>
  </si>
  <si>
    <t>KIANYUKI</t>
  </si>
  <si>
    <t>+254791234633</t>
  </si>
  <si>
    <t>+254790069743</t>
  </si>
  <si>
    <t>10231397</t>
  </si>
  <si>
    <t>+254723273354</t>
  </si>
  <si>
    <t>+254718975232</t>
  </si>
  <si>
    <t>10231499</t>
  </si>
  <si>
    <t>+254715127340</t>
  </si>
  <si>
    <t>+254723045661</t>
  </si>
  <si>
    <t>10231395</t>
  </si>
  <si>
    <t>KINTHITHE</t>
  </si>
  <si>
    <t>+254758480135</t>
  </si>
  <si>
    <t>+254713147092</t>
  </si>
  <si>
    <t>10231364</t>
  </si>
  <si>
    <t>KIENTHITHE</t>
  </si>
  <si>
    <t>+254729580793</t>
  </si>
  <si>
    <t>+254718822327</t>
  </si>
  <si>
    <t>10231487</t>
  </si>
  <si>
    <t>+254720368006</t>
  </si>
  <si>
    <t>+254720303560</t>
  </si>
  <si>
    <t>10231358</t>
  </si>
  <si>
    <t>kithunguri</t>
  </si>
  <si>
    <t>+254728970429</t>
  </si>
  <si>
    <t>+254727205107</t>
  </si>
  <si>
    <t>10231480</t>
  </si>
  <si>
    <t>+254723015929</t>
  </si>
  <si>
    <t>+254729052799</t>
  </si>
  <si>
    <t>10231374</t>
  </si>
  <si>
    <t>KAMAGAMBO</t>
  </si>
  <si>
    <t>+254711388441</t>
  </si>
  <si>
    <t>+254721938250</t>
  </si>
  <si>
    <t>10231371</t>
  </si>
  <si>
    <t>KARUKUNGU</t>
  </si>
  <si>
    <t>+254724388662</t>
  </si>
  <si>
    <t>+254724633310</t>
  </si>
  <si>
    <t>10231389</t>
  </si>
  <si>
    <t>+254710432011</t>
  </si>
  <si>
    <t>+254792369143</t>
  </si>
  <si>
    <t>10231496</t>
  </si>
  <si>
    <t>+254722214681</t>
  </si>
  <si>
    <t>10231176</t>
  </si>
  <si>
    <t>+254724315888</t>
  </si>
  <si>
    <t>+254704824959</t>
  </si>
  <si>
    <t>10231380</t>
  </si>
  <si>
    <t>KIKUYU TOWN</t>
  </si>
  <si>
    <t>+254726583149</t>
  </si>
  <si>
    <t>+254723556455</t>
  </si>
  <si>
    <t>10231361</t>
  </si>
  <si>
    <t>NDAMUNGE</t>
  </si>
  <si>
    <t>+254713914826</t>
  </si>
  <si>
    <t>+254721338768</t>
  </si>
  <si>
    <t>10231609</t>
  </si>
  <si>
    <t>+254705276472</t>
  </si>
  <si>
    <t>+254725751197</t>
  </si>
  <si>
    <t>10231456</t>
  </si>
  <si>
    <t>MUTHARA</t>
  </si>
  <si>
    <t>+254724828551</t>
  </si>
  <si>
    <t>+254720592576</t>
  </si>
  <si>
    <t>10231532</t>
  </si>
  <si>
    <t>ITARE</t>
  </si>
  <si>
    <t>+254717888794</t>
  </si>
  <si>
    <t>+254711377445</t>
  </si>
  <si>
    <t>10231642</t>
  </si>
  <si>
    <t>+254728260476</t>
  </si>
  <si>
    <t>+254702369921</t>
  </si>
  <si>
    <t>102331453</t>
  </si>
  <si>
    <t>KATHIRAGA KIRIMA</t>
  </si>
  <si>
    <t>+254728163285</t>
  </si>
  <si>
    <t>+254729884832</t>
  </si>
  <si>
    <t>10231702</t>
  </si>
  <si>
    <t>THINDIGUA</t>
  </si>
  <si>
    <t>10231368</t>
  </si>
  <si>
    <t>MUDINGWA</t>
  </si>
  <si>
    <t>+254708554562</t>
  </si>
  <si>
    <t>10231580</t>
  </si>
  <si>
    <t>HENI</t>
  </si>
  <si>
    <t>+254796631376</t>
  </si>
  <si>
    <t>+254716533505</t>
  </si>
  <si>
    <t>10231739</t>
  </si>
  <si>
    <t>KIMACHIA</t>
  </si>
  <si>
    <t>+254722642379</t>
  </si>
  <si>
    <t>+254720938088</t>
  </si>
  <si>
    <t>10231749</t>
  </si>
  <si>
    <t>RWIKA</t>
  </si>
  <si>
    <t>+254721618690</t>
  </si>
  <si>
    <t>10231706</t>
  </si>
  <si>
    <t>MUTETHA</t>
  </si>
  <si>
    <t>+254721905854</t>
  </si>
  <si>
    <t>+254737960337</t>
  </si>
  <si>
    <t>10231699</t>
  </si>
  <si>
    <t>+254726786647</t>
  </si>
  <si>
    <t>+254728278125</t>
  </si>
  <si>
    <t>10231707</t>
  </si>
  <si>
    <t>KWA-WANGU</t>
  </si>
  <si>
    <t>+254724944615</t>
  </si>
  <si>
    <t>+254798920675</t>
  </si>
  <si>
    <t>10231742</t>
  </si>
  <si>
    <t>RUNKURU</t>
  </si>
  <si>
    <t>+254726882349</t>
  </si>
  <si>
    <t>10231662</t>
  </si>
  <si>
    <t>+254707336589</t>
  </si>
  <si>
    <t>10231500</t>
  </si>
  <si>
    <t>KIANGAGE</t>
  </si>
  <si>
    <t>+254721309271</t>
  </si>
  <si>
    <t>10231610</t>
  </si>
  <si>
    <t>+254721952721</t>
  </si>
  <si>
    <t>+254721743780</t>
  </si>
  <si>
    <t>10231522</t>
  </si>
  <si>
    <t>KANGARI</t>
  </si>
  <si>
    <t>+254724114226</t>
  </si>
  <si>
    <t>+254714761092</t>
  </si>
  <si>
    <t>10231432</t>
  </si>
  <si>
    <t>KIGALI</t>
  </si>
  <si>
    <t>+254723542748</t>
  </si>
  <si>
    <t>10231602</t>
  </si>
  <si>
    <t>+254721544759</t>
  </si>
  <si>
    <t>+254723464607</t>
  </si>
  <si>
    <t>10231508</t>
  </si>
  <si>
    <t>+254728363877</t>
  </si>
  <si>
    <t>+254722341275</t>
  </si>
  <si>
    <t>10231385</t>
  </si>
  <si>
    <t>KIONYO MARKET</t>
  </si>
  <si>
    <t>+254706416143</t>
  </si>
  <si>
    <t>+254726162703</t>
  </si>
  <si>
    <t>10231703</t>
  </si>
  <si>
    <t>KOTHINE</t>
  </si>
  <si>
    <t>+254727250809</t>
  </si>
  <si>
    <t>+254713256201</t>
  </si>
  <si>
    <t>10231521</t>
  </si>
  <si>
    <t>Mutate</t>
  </si>
  <si>
    <t>+254728178371</t>
  </si>
  <si>
    <t>+254753680725</t>
  </si>
  <si>
    <t>10231659</t>
  </si>
  <si>
    <t>+254726163325</t>
  </si>
  <si>
    <t>+254716515954</t>
  </si>
  <si>
    <t>10231728</t>
  </si>
  <si>
    <t>+254795208408</t>
  </si>
  <si>
    <t>+254710204752</t>
  </si>
  <si>
    <t>10231517</t>
  </si>
  <si>
    <t>NGAMBO</t>
  </si>
  <si>
    <t>+254721622084</t>
  </si>
  <si>
    <t>+254785566472</t>
  </si>
  <si>
    <t>10231691</t>
  </si>
  <si>
    <t>KAVURU</t>
  </si>
  <si>
    <t>+254724814323</t>
  </si>
  <si>
    <t>+254708954095</t>
  </si>
  <si>
    <t>10231748</t>
  </si>
  <si>
    <t>+254722309987</t>
  </si>
  <si>
    <t>+254720681631</t>
  </si>
  <si>
    <t>10231694</t>
  </si>
  <si>
    <t>GAITUNE</t>
  </si>
  <si>
    <t>+254717287164</t>
  </si>
  <si>
    <t>+254728355348</t>
  </si>
  <si>
    <t>10231520</t>
  </si>
  <si>
    <t>IKUMBI/KANYUIRO</t>
  </si>
  <si>
    <t>+254723425231</t>
  </si>
  <si>
    <t>+254786619051</t>
  </si>
  <si>
    <t>10231598</t>
  </si>
  <si>
    <t>KIMONOO</t>
  </si>
  <si>
    <t>+254723348403</t>
  </si>
  <si>
    <t>+254722373700</t>
  </si>
  <si>
    <t>Beth Rita</t>
  </si>
  <si>
    <t>Elizabeth njeri Mwangi [21061416]</t>
  </si>
  <si>
    <t>10231504</t>
  </si>
  <si>
    <t>+25411467707</t>
  </si>
  <si>
    <t>+25479227463</t>
  </si>
  <si>
    <t>10231492</t>
  </si>
  <si>
    <t>MURURIRI</t>
  </si>
  <si>
    <t>+254717052360</t>
  </si>
  <si>
    <t>+254797798885</t>
  </si>
  <si>
    <t>10231731</t>
  </si>
  <si>
    <t>THUURA-NDEKERO</t>
  </si>
  <si>
    <t>+254714367727</t>
  </si>
  <si>
    <t>+254714854245</t>
  </si>
  <si>
    <t>10231678</t>
  </si>
  <si>
    <t>+254713685053</t>
  </si>
  <si>
    <t>+254784158622</t>
  </si>
  <si>
    <t>10231701</t>
  </si>
  <si>
    <t>+254725539894</t>
  </si>
  <si>
    <t>+254729944794</t>
  </si>
  <si>
    <t>10231648</t>
  </si>
  <si>
    <t>NKURIGA-KIMITU</t>
  </si>
  <si>
    <t>+254715009941</t>
  </si>
  <si>
    <t>+254717438493</t>
  </si>
  <si>
    <t>10231646</t>
  </si>
  <si>
    <t>+254723757258</t>
  </si>
  <si>
    <t>+254722489538</t>
  </si>
  <si>
    <t>10231594</t>
  </si>
  <si>
    <t>+254722525096</t>
  </si>
  <si>
    <t>+254745354650</t>
  </si>
  <si>
    <t>10231569</t>
  </si>
  <si>
    <t>MUHURI RD</t>
  </si>
  <si>
    <t>+254722268022</t>
  </si>
  <si>
    <t>+254721443520</t>
  </si>
  <si>
    <t>10231578</t>
  </si>
  <si>
    <t>GATUAMBA</t>
  </si>
  <si>
    <t>+254701166691</t>
  </si>
  <si>
    <t>+254726899089</t>
  </si>
  <si>
    <t>Priscillah Ndun'gu</t>
  </si>
  <si>
    <t>10231529</t>
  </si>
  <si>
    <t>NLETHU</t>
  </si>
  <si>
    <t>+254710828301</t>
  </si>
  <si>
    <t>10231713</t>
  </si>
  <si>
    <t>BUURI</t>
  </si>
  <si>
    <t>+254727326085</t>
  </si>
  <si>
    <t>+254711838599</t>
  </si>
  <si>
    <t>10231643</t>
  </si>
  <si>
    <t>+254728848553</t>
  </si>
  <si>
    <t>+254788917391</t>
  </si>
  <si>
    <t>102317</t>
  </si>
  <si>
    <t>RAGATI</t>
  </si>
  <si>
    <t>+254787343793</t>
  </si>
  <si>
    <t>+254711459937</t>
  </si>
  <si>
    <t>10231730</t>
  </si>
  <si>
    <t>KATHERI-MWIRIENE</t>
  </si>
  <si>
    <t>+254701213468</t>
  </si>
  <si>
    <t>+254714468241</t>
  </si>
  <si>
    <t>10231507</t>
  </si>
  <si>
    <t>KANDARATARI</t>
  </si>
  <si>
    <t>+254759516949</t>
  </si>
  <si>
    <t>+254722332791</t>
  </si>
  <si>
    <t>10231745</t>
  </si>
  <si>
    <t>NDONDO</t>
  </si>
  <si>
    <t>+254713445740</t>
  </si>
  <si>
    <t>+254700405973</t>
  </si>
  <si>
    <t>10231650</t>
  </si>
  <si>
    <t>NGIMARE</t>
  </si>
  <si>
    <t>+254721957242</t>
  </si>
  <si>
    <t>10231579</t>
  </si>
  <si>
    <t>+254723728140</t>
  </si>
  <si>
    <t>+254723485920</t>
  </si>
  <si>
    <t>110508233551</t>
  </si>
  <si>
    <t>+254726084776</t>
  </si>
  <si>
    <t>+254742055086</t>
  </si>
  <si>
    <t>10231665</t>
  </si>
  <si>
    <t>ITURAMOLO</t>
  </si>
  <si>
    <t>+254790827906</t>
  </si>
  <si>
    <t>+254721300577</t>
  </si>
  <si>
    <t>10231727</t>
  </si>
  <si>
    <t>+254716923053</t>
  </si>
  <si>
    <t>+254727728986</t>
  </si>
  <si>
    <t>Caroline Ireri</t>
  </si>
  <si>
    <t>10231536</t>
  </si>
  <si>
    <t>+254721732342</t>
  </si>
  <si>
    <t>10231717</t>
  </si>
  <si>
    <t>KIANDONG'O</t>
  </si>
  <si>
    <t>+254726201135</t>
  </si>
  <si>
    <t>+254727101310</t>
  </si>
  <si>
    <t>10231751</t>
  </si>
  <si>
    <t>KIANJAINI</t>
  </si>
  <si>
    <t>+254721419061</t>
  </si>
  <si>
    <t>+254720450220</t>
  </si>
  <si>
    <t>10231538</t>
  </si>
  <si>
    <t>+254722984988</t>
  </si>
  <si>
    <t>10231687</t>
  </si>
  <si>
    <t>+254720700530</t>
  </si>
  <si>
    <t>10231621</t>
  </si>
  <si>
    <t>KWA J</t>
  </si>
  <si>
    <t>+254722596654</t>
  </si>
  <si>
    <t>10231735</t>
  </si>
  <si>
    <t>KARIGIRI</t>
  </si>
  <si>
    <t>+254728527401</t>
  </si>
  <si>
    <t>+254710185652</t>
  </si>
  <si>
    <t>10231376</t>
  </si>
  <si>
    <t>+254701491739</t>
  </si>
  <si>
    <t>+254740645899</t>
  </si>
  <si>
    <t>10231471</t>
  </si>
  <si>
    <t>Tulaga</t>
  </si>
  <si>
    <t>+25412261414</t>
  </si>
  <si>
    <t>+254726354361</t>
  </si>
  <si>
    <t>10231741</t>
  </si>
  <si>
    <t>+254729316378</t>
  </si>
  <si>
    <t>+254728682100</t>
  </si>
  <si>
    <t>10231572</t>
  </si>
  <si>
    <t>KAMBWE</t>
  </si>
  <si>
    <t>+254724366789</t>
  </si>
  <si>
    <t>+254702342111</t>
  </si>
  <si>
    <t>10231676</t>
  </si>
  <si>
    <t>Gakiriri</t>
  </si>
  <si>
    <t>+254797355739</t>
  </si>
  <si>
    <t>+254722927805</t>
  </si>
  <si>
    <t>10231566</t>
  </si>
  <si>
    <t>+254720556588</t>
  </si>
  <si>
    <t>+254722392280</t>
  </si>
  <si>
    <t>10231478</t>
  </si>
  <si>
    <t>+254711993799</t>
  </si>
  <si>
    <t>+254704878942</t>
  </si>
  <si>
    <t>10231388</t>
  </si>
  <si>
    <t>MUCHAKAE</t>
  </si>
  <si>
    <t>+254720431600</t>
  </si>
  <si>
    <t>+254722538314</t>
  </si>
  <si>
    <t>10231640</t>
  </si>
  <si>
    <t>+254712438767</t>
  </si>
  <si>
    <t>+254724059298</t>
  </si>
  <si>
    <t>10231587</t>
  </si>
  <si>
    <t>+254724393700</t>
  </si>
  <si>
    <t>+254722425762</t>
  </si>
  <si>
    <t>10231695</t>
  </si>
  <si>
    <t>RUPINGAZI</t>
  </si>
  <si>
    <t>+254723728246</t>
  </si>
  <si>
    <t>+254726382962</t>
  </si>
  <si>
    <t>10231705</t>
  </si>
  <si>
    <t>KIAMURIO</t>
  </si>
  <si>
    <t>+254723394250</t>
  </si>
  <si>
    <t>10231462</t>
  </si>
  <si>
    <t>GATUKIRI</t>
  </si>
  <si>
    <t>+254724080456</t>
  </si>
  <si>
    <t>+254724833555</t>
  </si>
  <si>
    <t>10231683</t>
  </si>
  <si>
    <t>+254723313091</t>
  </si>
  <si>
    <t>+254769833930</t>
  </si>
  <si>
    <t>10231460</t>
  </si>
  <si>
    <t>GATHERU</t>
  </si>
  <si>
    <t>+254708446284</t>
  </si>
  <si>
    <t>+254722101983</t>
  </si>
  <si>
    <t>10231624</t>
  </si>
  <si>
    <t>THARUNI</t>
  </si>
  <si>
    <t>+254722660412</t>
  </si>
  <si>
    <t>10231651</t>
  </si>
  <si>
    <t>KITHOKA</t>
  </si>
  <si>
    <t>+254724390133</t>
  </si>
  <si>
    <t>+254101322394</t>
  </si>
  <si>
    <t>10231531</t>
  </si>
  <si>
    <t>+254798232316</t>
  </si>
  <si>
    <t>10231747</t>
  </si>
  <si>
    <t>+254711637999</t>
  </si>
  <si>
    <t>+254717761218</t>
  </si>
  <si>
    <t>10231588</t>
  </si>
  <si>
    <t>+254717131499</t>
  </si>
  <si>
    <t>+254725012775</t>
  </si>
  <si>
    <t>10231754</t>
  </si>
  <si>
    <t>+254720774343</t>
  </si>
  <si>
    <t>+254726715690</t>
  </si>
  <si>
    <t>10231466</t>
  </si>
  <si>
    <t>KARI</t>
  </si>
  <si>
    <t>+254727566775</t>
  </si>
  <si>
    <t>+254706552659</t>
  </si>
  <si>
    <t>10231698</t>
  </si>
  <si>
    <t>RURARE</t>
  </si>
  <si>
    <t>+254721739554</t>
  </si>
  <si>
    <t>+254726048870</t>
  </si>
  <si>
    <t>Lydia Kinyua</t>
  </si>
  <si>
    <t>10231740</t>
  </si>
  <si>
    <t>GATITU/KEVOTE</t>
  </si>
  <si>
    <t>+254721356937</t>
  </si>
  <si>
    <t>+254711659879</t>
  </si>
  <si>
    <t>10231372</t>
  </si>
  <si>
    <t>GATUMAIKA/GITHIGA</t>
  </si>
  <si>
    <t>+254729665490</t>
  </si>
  <si>
    <t>+254721807620</t>
  </si>
  <si>
    <t>10231421</t>
  </si>
  <si>
    <t>KIEGUCHIA</t>
  </si>
  <si>
    <t>+254706265729</t>
  </si>
  <si>
    <t>+254704174480</t>
  </si>
  <si>
    <t>10231386</t>
  </si>
  <si>
    <t>+254711475241</t>
  </si>
  <si>
    <t>+25411733771</t>
  </si>
  <si>
    <t>Peter kamau Peter kamau Macharia [22503940]</t>
  </si>
  <si>
    <t>10231634</t>
  </si>
  <si>
    <t>KINJA</t>
  </si>
  <si>
    <t>+254704528706</t>
  </si>
  <si>
    <t>+254740049978</t>
  </si>
  <si>
    <t>John Wanjiru</t>
  </si>
  <si>
    <t>10231649</t>
  </si>
  <si>
    <t>KILULI</t>
  </si>
  <si>
    <t>+254725539619</t>
  </si>
  <si>
    <t>+254787063926</t>
  </si>
  <si>
    <t>10231567</t>
  </si>
  <si>
    <t>GATHARA</t>
  </si>
  <si>
    <t>+254711134199</t>
  </si>
  <si>
    <t>+254718265009</t>
  </si>
  <si>
    <t>10231490</t>
  </si>
  <si>
    <t>Tigania Central</t>
  </si>
  <si>
    <t>KINGO</t>
  </si>
  <si>
    <t>+254791663513</t>
  </si>
  <si>
    <t>+254723948685</t>
  </si>
  <si>
    <t>10231535</t>
  </si>
  <si>
    <t>+254727148644</t>
  </si>
  <si>
    <t>+254726464098</t>
  </si>
  <si>
    <t>10231716</t>
  </si>
  <si>
    <t>KATHERI MARKET</t>
  </si>
  <si>
    <t>+254722324324</t>
  </si>
  <si>
    <t>10231689</t>
  </si>
  <si>
    <t>+254722339151</t>
  </si>
  <si>
    <t>10231435</t>
  </si>
  <si>
    <t>KIBITHE</t>
  </si>
  <si>
    <t>+254723210207</t>
  </si>
  <si>
    <t>+254726851538</t>
  </si>
  <si>
    <t>10231600</t>
  </si>
  <si>
    <t>KIAMEERU</t>
  </si>
  <si>
    <t>+254726976494</t>
  </si>
  <si>
    <t>+254702746920</t>
  </si>
  <si>
    <t>10231592</t>
  </si>
  <si>
    <t>ENDARASHA</t>
  </si>
  <si>
    <t>+254706372545</t>
  </si>
  <si>
    <t>+254724885732</t>
  </si>
  <si>
    <t>10231591</t>
  </si>
  <si>
    <t>MATHANJA B</t>
  </si>
  <si>
    <t>+254716386988</t>
  </si>
  <si>
    <t>+254719568048</t>
  </si>
  <si>
    <t>10231488</t>
  </si>
  <si>
    <t>MARIE STOPES-KINORU</t>
  </si>
  <si>
    <t>+254729037835</t>
  </si>
  <si>
    <t>+254728348775</t>
  </si>
  <si>
    <t>10231645</t>
  </si>
  <si>
    <t>MAITEI</t>
  </si>
  <si>
    <t>+254717666664</t>
  </si>
  <si>
    <t>10231674</t>
  </si>
  <si>
    <t>WACHAKENIRI</t>
  </si>
  <si>
    <t>+254716328296</t>
  </si>
  <si>
    <t>+254115371179</t>
  </si>
  <si>
    <t>10231540</t>
  </si>
  <si>
    <t>+254713724712</t>
  </si>
  <si>
    <t>+254726002198</t>
  </si>
  <si>
    <t>10231586</t>
  </si>
  <si>
    <t>GITIHA</t>
  </si>
  <si>
    <t>+254723237055</t>
  </si>
  <si>
    <t>+254724290092</t>
  </si>
  <si>
    <t>10231644</t>
  </si>
  <si>
    <t>+254703427460</t>
  </si>
  <si>
    <t>+254711262493</t>
  </si>
  <si>
    <t>10231603</t>
  </si>
  <si>
    <t>MWITURIA</t>
  </si>
  <si>
    <t>+254721926904</t>
  </si>
  <si>
    <t>+25472788664</t>
  </si>
  <si>
    <t>10231590</t>
  </si>
  <si>
    <t>+254717150661</t>
  </si>
  <si>
    <t>+254787106842</t>
  </si>
  <si>
    <t>10231630</t>
  </si>
  <si>
    <t>+254726968459</t>
  </si>
  <si>
    <t>+254722626429</t>
  </si>
  <si>
    <t>10231715</t>
  </si>
  <si>
    <t>RUGURU-NGANDORI</t>
  </si>
  <si>
    <t>+254712351251</t>
  </si>
  <si>
    <t>+254723683018</t>
  </si>
  <si>
    <t>10231733</t>
  </si>
  <si>
    <t>MWICHIUNE-KARIATI</t>
  </si>
  <si>
    <t>+254726137840</t>
  </si>
  <si>
    <t>+254711796157</t>
  </si>
  <si>
    <t>10231737</t>
  </si>
  <si>
    <t>+254725602123</t>
  </si>
  <si>
    <t>+254721464228</t>
  </si>
  <si>
    <t>10231722</t>
  </si>
  <si>
    <t>+254725881379</t>
  </si>
  <si>
    <t>10231675</t>
  </si>
  <si>
    <t>GWA POWER</t>
  </si>
  <si>
    <t>+254723386515</t>
  </si>
  <si>
    <t>+254110622332</t>
  </si>
  <si>
    <t>10231693</t>
  </si>
  <si>
    <t>IKEU</t>
  </si>
  <si>
    <t>+254112993048</t>
  </si>
  <si>
    <t>+254708054969</t>
  </si>
  <si>
    <t>10231656</t>
  </si>
  <si>
    <t>GACHUGI</t>
  </si>
  <si>
    <t>+254721285722</t>
  </si>
  <si>
    <t>+254741464207</t>
  </si>
  <si>
    <t>10231669</t>
  </si>
  <si>
    <t>WAMAGANA</t>
  </si>
  <si>
    <t>+254733274810</t>
  </si>
  <si>
    <t>+254739690946</t>
  </si>
  <si>
    <t>10231654</t>
  </si>
  <si>
    <t>GARAINI</t>
  </si>
  <si>
    <t>+254710603799</t>
  </si>
  <si>
    <t>10231618</t>
  </si>
  <si>
    <t>GATIMU</t>
  </si>
  <si>
    <t>+254701838886</t>
  </si>
  <si>
    <t>+254727981107</t>
  </si>
  <si>
    <t>10231497</t>
  </si>
  <si>
    <t>KOIBI</t>
  </si>
  <si>
    <t>+254722679436</t>
  </si>
  <si>
    <t>+254727930323</t>
  </si>
  <si>
    <t>10231697</t>
  </si>
  <si>
    <t>+254719299182</t>
  </si>
  <si>
    <t>+254705314272</t>
  </si>
  <si>
    <t>10231629</t>
  </si>
  <si>
    <t>+254725210746</t>
  </si>
  <si>
    <t>+254721349632</t>
  </si>
  <si>
    <t>10231527</t>
  </si>
  <si>
    <t>RUGUTI</t>
  </si>
  <si>
    <t>+254704579277</t>
  </si>
  <si>
    <t>+254721141542</t>
  </si>
  <si>
    <t>10231533</t>
  </si>
  <si>
    <t>MUTHERU</t>
  </si>
  <si>
    <t>+254718237941</t>
  </si>
  <si>
    <t>+254711883131</t>
  </si>
  <si>
    <t>10231524</t>
  </si>
  <si>
    <t>+254721997751</t>
  </si>
  <si>
    <t>+254787807500</t>
  </si>
  <si>
    <t>10231468</t>
  </si>
  <si>
    <t>+254728952032</t>
  </si>
  <si>
    <t>+254720769974</t>
  </si>
  <si>
    <t>10231528</t>
  </si>
  <si>
    <t>+254783103160</t>
  </si>
  <si>
    <t>10231658</t>
  </si>
  <si>
    <t>KANJAI</t>
  </si>
  <si>
    <t>+254722725040</t>
  </si>
  <si>
    <t>+254720640113</t>
  </si>
  <si>
    <t>10231710</t>
  </si>
  <si>
    <t>MURIATINE</t>
  </si>
  <si>
    <t>+254708934971</t>
  </si>
  <si>
    <t>10231756</t>
  </si>
  <si>
    <t>+254727164553</t>
  </si>
  <si>
    <t>10231426</t>
  </si>
  <si>
    <t>MAURA</t>
  </si>
  <si>
    <t>+254722975377</t>
  </si>
  <si>
    <t>+254726773431</t>
  </si>
  <si>
    <t>10231425</t>
  </si>
  <si>
    <t>+254720113480</t>
  </si>
  <si>
    <t>+254712649115</t>
  </si>
  <si>
    <t>10231526</t>
  </si>
  <si>
    <t>+254716626889</t>
  </si>
  <si>
    <t>+254715682120</t>
  </si>
  <si>
    <t>10231668</t>
  </si>
  <si>
    <t>KIJABE</t>
  </si>
  <si>
    <t>+254721714666</t>
  </si>
  <si>
    <t>+254725646691</t>
  </si>
  <si>
    <t>10231709</t>
  </si>
  <si>
    <t>+254722681957</t>
  </si>
  <si>
    <t>+254729080431</t>
  </si>
  <si>
    <t>10231366</t>
  </si>
  <si>
    <t>NDIRIINI</t>
  </si>
  <si>
    <t>+254712198839</t>
  </si>
  <si>
    <t>+254703898182</t>
  </si>
  <si>
    <t>10231530</t>
  </si>
  <si>
    <t>+254721707886</t>
  </si>
  <si>
    <t>+254726866512</t>
  </si>
  <si>
    <t>10231593</t>
  </si>
  <si>
    <t>GATHATHI</t>
  </si>
  <si>
    <t>+254724794114</t>
  </si>
  <si>
    <t>+254787255611</t>
  </si>
  <si>
    <t>10231663</t>
  </si>
  <si>
    <t>+254723806420</t>
  </si>
  <si>
    <t>+254722140654</t>
  </si>
  <si>
    <t>10231631</t>
  </si>
  <si>
    <t>Banguro</t>
  </si>
  <si>
    <t>+254787597930</t>
  </si>
  <si>
    <t>+254727391098</t>
  </si>
  <si>
    <t>10231623</t>
  </si>
  <si>
    <t>+254723580926</t>
  </si>
  <si>
    <t>+254725584194</t>
  </si>
  <si>
    <t>10231633</t>
  </si>
  <si>
    <t>FLYOVER</t>
  </si>
  <si>
    <t>+254720443050</t>
  </si>
  <si>
    <t>+254725774536</t>
  </si>
  <si>
    <t>10231475</t>
  </si>
  <si>
    <t>KIAMIRIRU</t>
  </si>
  <si>
    <t>+254718570141</t>
  </si>
  <si>
    <t>+254721994035</t>
  </si>
  <si>
    <t>10231682</t>
  </si>
  <si>
    <t>+254718035934</t>
  </si>
  <si>
    <t>+254729035359</t>
  </si>
  <si>
    <t>10231583</t>
  </si>
  <si>
    <t>KIENJAINI</t>
  </si>
  <si>
    <t>+254721173428</t>
  </si>
  <si>
    <t>+254721118824</t>
  </si>
  <si>
    <t>10231753</t>
  </si>
  <si>
    <t>+254712377194</t>
  </si>
  <si>
    <t>+254720833187</t>
  </si>
  <si>
    <t>10231761</t>
  </si>
  <si>
    <t>KOMOTHAI</t>
  </si>
  <si>
    <t>+254723886565</t>
  </si>
  <si>
    <t>+254723251817</t>
  </si>
  <si>
    <t>10231464</t>
  </si>
  <si>
    <t>+254719647584</t>
  </si>
  <si>
    <t>+254721304822</t>
  </si>
  <si>
    <t>10231766</t>
  </si>
  <si>
    <t>REDHILL</t>
  </si>
  <si>
    <t>+254722944097</t>
  </si>
  <si>
    <t>+254705333443</t>
  </si>
  <si>
    <t>10231765</t>
  </si>
  <si>
    <t>KANG'ENGA</t>
  </si>
  <si>
    <t>+254721282887</t>
  </si>
  <si>
    <t>+254724485273</t>
  </si>
  <si>
    <t>10231582</t>
  </si>
  <si>
    <t>+254720973091</t>
  </si>
  <si>
    <t>+254726917852</t>
  </si>
  <si>
    <t>10231565</t>
  </si>
  <si>
    <t>+254720400335</t>
  </si>
  <si>
    <t>+254710169982</t>
  </si>
  <si>
    <t>10231454</t>
  </si>
  <si>
    <t>+254721485267</t>
  </si>
  <si>
    <t>+254708755413</t>
  </si>
  <si>
    <t>10231599</t>
  </si>
  <si>
    <t>+254724502003</t>
  </si>
  <si>
    <t>10231458</t>
  </si>
  <si>
    <t>+254722526994</t>
  </si>
  <si>
    <t>10231584</t>
  </si>
  <si>
    <t>KIAMUIRU</t>
  </si>
  <si>
    <t>+254720406319</t>
  </si>
  <si>
    <t>+254752054195</t>
  </si>
  <si>
    <t>10231577</t>
  </si>
  <si>
    <t>+254758633506</t>
  </si>
  <si>
    <t>+254721828863</t>
  </si>
  <si>
    <t>10231762</t>
  </si>
  <si>
    <t>+254710622261</t>
  </si>
  <si>
    <t>+254724571135</t>
  </si>
  <si>
    <t>10231622</t>
  </si>
  <si>
    <t>+254729275613</t>
  </si>
  <si>
    <t>10231428</t>
  </si>
  <si>
    <t>KIOLO</t>
  </si>
  <si>
    <t>+254708915976</t>
  </si>
  <si>
    <t>+254753522523</t>
  </si>
  <si>
    <t>10231523</t>
  </si>
  <si>
    <t>+254712043321</t>
  </si>
  <si>
    <t>+254722439125</t>
  </si>
  <si>
    <t>10231605</t>
  </si>
  <si>
    <t>CHECHE</t>
  </si>
  <si>
    <t>+254720084719</t>
  </si>
  <si>
    <t>+254711596240</t>
  </si>
  <si>
    <t>10231418</t>
  </si>
  <si>
    <t>+254726400382</t>
  </si>
  <si>
    <t>+254726400372</t>
  </si>
  <si>
    <t>10231446</t>
  </si>
  <si>
    <t>+254724572517</t>
  </si>
  <si>
    <t>+254714278432</t>
  </si>
  <si>
    <t>10231596</t>
  </si>
  <si>
    <t>GAITEGI</t>
  </si>
  <si>
    <t>+254729544172</t>
  </si>
  <si>
    <t>+254710356956</t>
  </si>
  <si>
    <t>10231597</t>
  </si>
  <si>
    <t>10231666</t>
  </si>
  <si>
    <t>NDUMAINI</t>
  </si>
  <si>
    <t>+254722297774</t>
  </si>
  <si>
    <t>+254729768682</t>
  </si>
  <si>
    <t>10231543</t>
  </si>
  <si>
    <t>KIONYO/IRIENE</t>
  </si>
  <si>
    <t>+254711838566</t>
  </si>
  <si>
    <t>+254723001063</t>
  </si>
  <si>
    <t>10231619</t>
  </si>
  <si>
    <t>GATHUNGURURU</t>
  </si>
  <si>
    <t>+254725432102</t>
  </si>
  <si>
    <t>10231595</t>
  </si>
  <si>
    <t>+254720622470</t>
  </si>
  <si>
    <t>+254722338009</t>
  </si>
  <si>
    <t>10231452</t>
  </si>
  <si>
    <t>+254746900307</t>
  </si>
  <si>
    <t>+254722672101</t>
  </si>
  <si>
    <t>10231589</t>
  </si>
  <si>
    <t>GITHIGA/KIAMACHANI</t>
  </si>
  <si>
    <t>+254722119235</t>
  </si>
  <si>
    <t>+254700629895</t>
  </si>
  <si>
    <t>10231585</t>
  </si>
  <si>
    <t>+254722476723</t>
  </si>
  <si>
    <t>+254725904588</t>
  </si>
  <si>
    <t>10231725</t>
  </si>
  <si>
    <t>+254712040066</t>
  </si>
  <si>
    <t>+254705041769</t>
  </si>
  <si>
    <t>10231611</t>
  </si>
  <si>
    <t>RWAI</t>
  </si>
  <si>
    <t>+254701625112</t>
  </si>
  <si>
    <t>+254751386018</t>
  </si>
  <si>
    <t>10231614</t>
  </si>
  <si>
    <t>GATARAKWA</t>
  </si>
  <si>
    <t>+254721245233</t>
  </si>
  <si>
    <t>+254722307997</t>
  </si>
  <si>
    <t>10231420</t>
  </si>
  <si>
    <t>NCHOORO</t>
  </si>
  <si>
    <t>+254720232530</t>
  </si>
  <si>
    <t>+254711222181</t>
  </si>
  <si>
    <t>10231772</t>
  </si>
  <si>
    <t>MATHAKO</t>
  </si>
  <si>
    <t>+254729748716</t>
  </si>
  <si>
    <t>+254723554170</t>
  </si>
  <si>
    <t>10231794</t>
  </si>
  <si>
    <t>+254715346349</t>
  </si>
  <si>
    <t>+254705976228</t>
  </si>
  <si>
    <t>10231791</t>
  </si>
  <si>
    <t>+254725790776</t>
  </si>
  <si>
    <t>+254725872354</t>
  </si>
  <si>
    <t>10231440</t>
  </si>
  <si>
    <t>+254720813173</t>
  </si>
  <si>
    <t>+254721462125</t>
  </si>
  <si>
    <t>10231801</t>
  </si>
  <si>
    <t>+254713763168</t>
  </si>
  <si>
    <t>+254716814888</t>
  </si>
  <si>
    <t>10231719</t>
  </si>
  <si>
    <t>+254725301587</t>
  </si>
  <si>
    <t>+254720795998</t>
  </si>
  <si>
    <t>10231788</t>
  </si>
  <si>
    <t>+254720460361</t>
  </si>
  <si>
    <t>10231806</t>
  </si>
  <si>
    <t>+254725007648</t>
  </si>
  <si>
    <t>+254738635777</t>
  </si>
  <si>
    <t>10231451</t>
  </si>
  <si>
    <t>+254726951416</t>
  </si>
  <si>
    <t>+254727119767</t>
  </si>
  <si>
    <t>10231672</t>
  </si>
  <si>
    <t>YAMUGWE</t>
  </si>
  <si>
    <t>+254722246278</t>
  </si>
  <si>
    <t>10231441</t>
  </si>
  <si>
    <t>MWICHIUNE-KAJUGENE</t>
  </si>
  <si>
    <t>+254716072657</t>
  </si>
  <si>
    <t>+254729150180</t>
  </si>
  <si>
    <t>10231842</t>
  </si>
  <si>
    <t>+254714642454</t>
  </si>
  <si>
    <t>+254722906306</t>
  </si>
  <si>
    <t>10231613</t>
  </si>
  <si>
    <t>+254729702534</t>
  </si>
  <si>
    <t>+254725329862</t>
  </si>
  <si>
    <t>10231413</t>
  </si>
  <si>
    <t>MURUNGURINE-GOKUMU</t>
  </si>
  <si>
    <t>+254727122857</t>
  </si>
  <si>
    <t>+254720406471</t>
  </si>
  <si>
    <t>10231804</t>
  </si>
  <si>
    <t>KEGERA</t>
  </si>
  <si>
    <t>+254720795504</t>
  </si>
  <si>
    <t>+254720662434</t>
  </si>
  <si>
    <t>10231606</t>
  </si>
  <si>
    <t>RUKANGA</t>
  </si>
  <si>
    <t>+254722819789</t>
  </si>
  <si>
    <t>+254720770979</t>
  </si>
  <si>
    <t>10231718</t>
  </si>
  <si>
    <t>NDUNDU</t>
  </si>
  <si>
    <t>+254712414896</t>
  </si>
  <si>
    <t>+254722692242</t>
  </si>
  <si>
    <t>10231612</t>
  </si>
  <si>
    <t>MITHAITHI</t>
  </si>
  <si>
    <t>+254722454085</t>
  </si>
  <si>
    <t>+254735450489</t>
  </si>
  <si>
    <t>10231419</t>
  </si>
  <si>
    <t>+254729304898</t>
  </si>
  <si>
    <t>10231827</t>
  </si>
  <si>
    <t>CROTON RG</t>
  </si>
  <si>
    <t>+254725406058</t>
  </si>
  <si>
    <t>+254783448888</t>
  </si>
  <si>
    <t>10231447</t>
  </si>
  <si>
    <t>+254722997194</t>
  </si>
  <si>
    <t>+254715590738</t>
  </si>
  <si>
    <t>10231729</t>
  </si>
  <si>
    <t>KAMUGERE KIANJOMA</t>
  </si>
  <si>
    <t>+254723662361</t>
  </si>
  <si>
    <t>+254714445544</t>
  </si>
  <si>
    <t>10231436</t>
  </si>
  <si>
    <t>GITOMBARI</t>
  </si>
  <si>
    <t>+254724260444</t>
  </si>
  <si>
    <t>+254721222762</t>
  </si>
  <si>
    <t>10231457</t>
  </si>
  <si>
    <t>KARANGINI</t>
  </si>
  <si>
    <t>+254721800050</t>
  </si>
  <si>
    <t>10231412</t>
  </si>
  <si>
    <t>GIKINDUNI</t>
  </si>
  <si>
    <t>+254723568386</t>
  </si>
  <si>
    <t>+254114260392</t>
  </si>
  <si>
    <t>10231608</t>
  </si>
  <si>
    <t>KONYU</t>
  </si>
  <si>
    <t>+254721468250</t>
  </si>
  <si>
    <t>+254721472836</t>
  </si>
  <si>
    <t>10231677</t>
  </si>
  <si>
    <t>KIAMBA</t>
  </si>
  <si>
    <t>+254720062389</t>
  </si>
  <si>
    <t>+254720325332</t>
  </si>
  <si>
    <t>10231574</t>
  </si>
  <si>
    <t>+254724274748</t>
  </si>
  <si>
    <t>+254701266302</t>
  </si>
  <si>
    <t>10231812</t>
  </si>
  <si>
    <t>SHAURIMOYO</t>
  </si>
  <si>
    <t>+254721729975</t>
  </si>
  <si>
    <t>+254728844827</t>
  </si>
  <si>
    <t>10231416</t>
  </si>
  <si>
    <t>THEMWE MURUNGURUNE</t>
  </si>
  <si>
    <t>+254712442898</t>
  </si>
  <si>
    <t>+254792725969</t>
  </si>
  <si>
    <t>10231438</t>
  </si>
  <si>
    <t>+254722881976</t>
  </si>
  <si>
    <t>+254723521085</t>
  </si>
  <si>
    <t>10231444</t>
  </si>
  <si>
    <t>AUKI</t>
  </si>
  <si>
    <t>+254710980540</t>
  </si>
  <si>
    <t>+254705601167</t>
  </si>
  <si>
    <t>10231445</t>
  </si>
  <si>
    <t>KIAMIAGA</t>
  </si>
  <si>
    <t>+254712735142</t>
  </si>
  <si>
    <t>+254711832776</t>
  </si>
  <si>
    <t>10231787</t>
  </si>
  <si>
    <t>NDUNYU CHEGE</t>
  </si>
  <si>
    <t>+254723084037</t>
  </si>
  <si>
    <t>+254725336553</t>
  </si>
  <si>
    <t>10231854</t>
  </si>
  <si>
    <t>+254726970942</t>
  </si>
  <si>
    <t>+254713470423</t>
  </si>
  <si>
    <t>10231799</t>
  </si>
  <si>
    <t>+254720865940</t>
  </si>
  <si>
    <t>+254725494058</t>
  </si>
  <si>
    <t>10231783</t>
  </si>
  <si>
    <t>+254722640442</t>
  </si>
  <si>
    <t>10231828</t>
  </si>
  <si>
    <t>+254726912695</t>
  </si>
  <si>
    <t>+254792776164</t>
  </si>
  <si>
    <t>10231723</t>
  </si>
  <si>
    <t>+254726326421</t>
  </si>
  <si>
    <t>+254722984122</t>
  </si>
  <si>
    <t>10231795</t>
  </si>
  <si>
    <t>+254721326281</t>
  </si>
  <si>
    <t>+254722175488</t>
  </si>
  <si>
    <t>10231857</t>
  </si>
  <si>
    <t>+254724399942</t>
  </si>
  <si>
    <t>+254723942519</t>
  </si>
  <si>
    <t>10231845</t>
  </si>
  <si>
    <t>KIAMBURI</t>
  </si>
  <si>
    <t>10231463</t>
  </si>
  <si>
    <t>GITHAAINI</t>
  </si>
  <si>
    <t>+254719477344</t>
  </si>
  <si>
    <t>+254799234561</t>
  </si>
  <si>
    <t>10231755</t>
  </si>
  <si>
    <t>+254722326718</t>
  </si>
  <si>
    <t>+254721417304</t>
  </si>
  <si>
    <t>1023181</t>
  </si>
  <si>
    <t>+254714899510</t>
  </si>
  <si>
    <t>10231564</t>
  </si>
  <si>
    <t>GICUVIRORI</t>
  </si>
  <si>
    <t>+254725080346</t>
  </si>
  <si>
    <t>+254715082736</t>
  </si>
  <si>
    <t>10231437</t>
  </si>
  <si>
    <t>KITHIRIRI</t>
  </si>
  <si>
    <t>+254721402189</t>
  </si>
  <si>
    <t>+254720368345</t>
  </si>
  <si>
    <t>10231843</t>
  </si>
  <si>
    <t>+254721519525</t>
  </si>
  <si>
    <t>+254721437203</t>
  </si>
  <si>
    <t>10231826</t>
  </si>
  <si>
    <t>+254726813837</t>
  </si>
  <si>
    <t>10231443</t>
  </si>
  <si>
    <t>TAIRI</t>
  </si>
  <si>
    <t>+25410276893</t>
  </si>
  <si>
    <t>10231824</t>
  </si>
  <si>
    <t>KABARA-RITHO</t>
  </si>
  <si>
    <t>+254710116092</t>
  </si>
  <si>
    <t>10231712</t>
  </si>
  <si>
    <t>KARINGARI</t>
  </si>
  <si>
    <t>+254723539425</t>
  </si>
  <si>
    <t>+254724614871</t>
  </si>
  <si>
    <t>10231819</t>
  </si>
  <si>
    <t>KAMAIGUA</t>
  </si>
  <si>
    <t>+254715117681</t>
  </si>
  <si>
    <t>+254714524963</t>
  </si>
  <si>
    <t>10231818</t>
  </si>
  <si>
    <t>+254721630946</t>
  </si>
  <si>
    <t>+254720999967</t>
  </si>
  <si>
    <t>10231786</t>
  </si>
  <si>
    <t>KAMWANGI</t>
  </si>
  <si>
    <t>+254740960045</t>
  </si>
  <si>
    <t>+254717165634</t>
  </si>
  <si>
    <t>10231686</t>
  </si>
  <si>
    <t>+254724102988</t>
  </si>
  <si>
    <t>+254746787021</t>
  </si>
  <si>
    <t>10231450</t>
  </si>
  <si>
    <t>NAUCU</t>
  </si>
  <si>
    <t>+254724676214</t>
  </si>
  <si>
    <t>+254721227702</t>
  </si>
  <si>
    <t>10231449</t>
  </si>
  <si>
    <t>KIAHURU</t>
  </si>
  <si>
    <t>+254710724292</t>
  </si>
  <si>
    <t>+254717677464</t>
  </si>
  <si>
    <t>10231865</t>
  </si>
  <si>
    <t>KINJA/KITIRI SITE</t>
  </si>
  <si>
    <t>+254722556789</t>
  </si>
  <si>
    <t>+254742432304</t>
  </si>
  <si>
    <t>10231671</t>
  </si>
  <si>
    <t>+254720648003</t>
  </si>
  <si>
    <t>+254769300745</t>
  </si>
  <si>
    <t>10231800</t>
  </si>
  <si>
    <t>WARATHO</t>
  </si>
  <si>
    <t>+254720620335</t>
  </si>
  <si>
    <t>+254741639106</t>
  </si>
  <si>
    <t>10231802</t>
  </si>
  <si>
    <t>GATWEKERA</t>
  </si>
  <si>
    <t>+254720607101</t>
  </si>
  <si>
    <t>+254724371618</t>
  </si>
  <si>
    <t>10231442</t>
  </si>
  <si>
    <t>GACHIRERO</t>
  </si>
  <si>
    <t>+254725454304</t>
  </si>
  <si>
    <t>+254720147282</t>
  </si>
  <si>
    <t>10231851</t>
  </si>
  <si>
    <t>+254703363153</t>
  </si>
  <si>
    <t>+254746424174</t>
  </si>
  <si>
    <t>10231853</t>
  </si>
  <si>
    <t>+254712375830</t>
  </si>
  <si>
    <t>+254713339519</t>
  </si>
  <si>
    <t>10231830</t>
  </si>
  <si>
    <t>TIGONI</t>
  </si>
  <si>
    <t>+254721742642</t>
  </si>
  <si>
    <t>+254794841635</t>
  </si>
  <si>
    <t>10231708</t>
  </si>
  <si>
    <t>+254720951983</t>
  </si>
  <si>
    <t>+254719878583</t>
  </si>
  <si>
    <t>110509233830</t>
  </si>
  <si>
    <t>+254721229488</t>
  </si>
  <si>
    <t>+254724044791</t>
  </si>
  <si>
    <t>10231797</t>
  </si>
  <si>
    <t>KARUBAINGI</t>
  </si>
  <si>
    <t>+254724868012</t>
  </si>
  <si>
    <t>+254789975161</t>
  </si>
  <si>
    <t>10231348</t>
  </si>
  <si>
    <t>MARANDINI</t>
  </si>
  <si>
    <t>+254722322038</t>
  </si>
  <si>
    <t>10231832</t>
  </si>
  <si>
    <t>SASUMUA</t>
  </si>
  <si>
    <t>+254712477460</t>
  </si>
  <si>
    <t>+254724911816</t>
  </si>
  <si>
    <t>10231836</t>
  </si>
  <si>
    <t>KISERIAN</t>
  </si>
  <si>
    <t>+254724767249</t>
  </si>
  <si>
    <t>+254723886846</t>
  </si>
  <si>
    <t>10231811</t>
  </si>
  <si>
    <t>INOI</t>
  </si>
  <si>
    <t>+254727930077</t>
  </si>
  <si>
    <t>+254721610954</t>
  </si>
  <si>
    <t>10231448</t>
  </si>
  <si>
    <t>+254713710943</t>
  </si>
  <si>
    <t>+254714180543</t>
  </si>
  <si>
    <t>10231692</t>
  </si>
  <si>
    <t>MUTWAABURI</t>
  </si>
  <si>
    <t>+254727701856</t>
  </si>
  <si>
    <t>+254725131598</t>
  </si>
  <si>
    <t>10231779</t>
  </si>
  <si>
    <t>+254728574320</t>
  </si>
  <si>
    <t>10231864</t>
  </si>
  <si>
    <t>+254723564547</t>
  </si>
  <si>
    <t>+254715808714</t>
  </si>
  <si>
    <t>10231782</t>
  </si>
  <si>
    <t>+254722335029</t>
  </si>
  <si>
    <t>+254723701785</t>
  </si>
  <si>
    <t>10231352</t>
  </si>
  <si>
    <t>KIENI</t>
  </si>
  <si>
    <t>+254712446972</t>
  </si>
  <si>
    <t>+254756551706</t>
  </si>
  <si>
    <t>10231647</t>
  </si>
  <si>
    <t>+254712134011</t>
  </si>
  <si>
    <t>+254710327145</t>
  </si>
  <si>
    <t>10231861</t>
  </si>
  <si>
    <t>+254722844323</t>
  </si>
  <si>
    <t>+254723931300</t>
  </si>
  <si>
    <t>10231790</t>
  </si>
  <si>
    <t>+254721693430</t>
  </si>
  <si>
    <t>+254726092444</t>
  </si>
  <si>
    <t>10231833</t>
  </si>
  <si>
    <t>KARIA/GITHAREINI</t>
  </si>
  <si>
    <t>+254722407091</t>
  </si>
  <si>
    <t>+254722759987</t>
  </si>
  <si>
    <t>10231849</t>
  </si>
  <si>
    <t>+254708007148</t>
  </si>
  <si>
    <t>+254715011850</t>
  </si>
  <si>
    <t>10231839</t>
  </si>
  <si>
    <t>KIARO</t>
  </si>
  <si>
    <t>+254725512696</t>
  </si>
  <si>
    <t>+254726488933</t>
  </si>
  <si>
    <t>10231862</t>
  </si>
  <si>
    <t>+254723116281</t>
  </si>
  <si>
    <t>+254713880186</t>
  </si>
  <si>
    <t>10231768</t>
  </si>
  <si>
    <t>+254712302009</t>
  </si>
  <si>
    <t>+254717353833</t>
  </si>
  <si>
    <t>10231776</t>
  </si>
  <si>
    <t>NG'ARARIA</t>
  </si>
  <si>
    <t>+254724646534</t>
  </si>
  <si>
    <t>+254724444889</t>
  </si>
  <si>
    <t>10231724</t>
  </si>
  <si>
    <t>+254722881870</t>
  </si>
  <si>
    <t>+254721746108</t>
  </si>
  <si>
    <t>10231781</t>
  </si>
  <si>
    <t>+254721555639</t>
  </si>
  <si>
    <t>+2547721422344</t>
  </si>
  <si>
    <t>10231403</t>
  </si>
  <si>
    <t>MANORO</t>
  </si>
  <si>
    <t>+254720812191</t>
  </si>
  <si>
    <t>+254712755001</t>
  </si>
  <si>
    <t>10231858</t>
  </si>
  <si>
    <t>MUKIRA</t>
  </si>
  <si>
    <t>+254738901990</t>
  </si>
  <si>
    <t>+254725631009</t>
  </si>
  <si>
    <t>10231825</t>
  </si>
  <si>
    <t>MBEERA</t>
  </si>
  <si>
    <t>+254717007517</t>
  </si>
  <si>
    <t>+254704653182</t>
  </si>
  <si>
    <t>10231822</t>
  </si>
  <si>
    <t>KARURI</t>
  </si>
  <si>
    <t>+254725232996</t>
  </si>
  <si>
    <t>+254729762585</t>
  </si>
  <si>
    <t>10231771</t>
  </si>
  <si>
    <t>CHERU</t>
  </si>
  <si>
    <t>+254708822600</t>
  </si>
  <si>
    <t>+254733543105</t>
  </si>
  <si>
    <t>10231814</t>
  </si>
  <si>
    <t>+254714681614</t>
  </si>
  <si>
    <t>+254712570520</t>
  </si>
  <si>
    <t>10231848</t>
  </si>
  <si>
    <t>KAMBURU,GUAMA</t>
  </si>
  <si>
    <t>+254710149477</t>
  </si>
  <si>
    <t>+254788945015</t>
  </si>
  <si>
    <t>10231847</t>
  </si>
  <si>
    <t>KIARUHIU</t>
  </si>
  <si>
    <t>+254726670116</t>
  </si>
  <si>
    <t>+254738580689</t>
  </si>
  <si>
    <t>10231831</t>
  </si>
  <si>
    <t>+254723454829</t>
  </si>
  <si>
    <t>+254721562473</t>
  </si>
  <si>
    <t>10231770</t>
  </si>
  <si>
    <t>GANTARAKE</t>
  </si>
  <si>
    <t>+254704711761</t>
  </si>
  <si>
    <t>+254734241417</t>
  </si>
  <si>
    <t>10231775</t>
  </si>
  <si>
    <t>+254720642481</t>
  </si>
  <si>
    <t>+254798770768</t>
  </si>
  <si>
    <t>10231823</t>
  </si>
  <si>
    <t>+254729853863</t>
  </si>
  <si>
    <t>+254729853708</t>
  </si>
  <si>
    <t>10231805</t>
  </si>
  <si>
    <t>KATUNE</t>
  </si>
  <si>
    <t>+254739885271</t>
  </si>
  <si>
    <t>+254769983014</t>
  </si>
  <si>
    <t>10231700</t>
  </si>
  <si>
    <t>+254713871839</t>
  </si>
  <si>
    <t>+254727014795</t>
  </si>
  <si>
    <t>10231581</t>
  </si>
  <si>
    <t>KANJERU</t>
  </si>
  <si>
    <t>+254745518488</t>
  </si>
  <si>
    <t>+254726492374</t>
  </si>
  <si>
    <t>10231841</t>
  </si>
  <si>
    <t>+254723987537</t>
  </si>
  <si>
    <t>+254723987539</t>
  </si>
  <si>
    <t>10231809</t>
  </si>
  <si>
    <t>NGUINE-ABWETENE</t>
  </si>
  <si>
    <t>+254728703456</t>
  </si>
  <si>
    <t>+254723366099</t>
  </si>
  <si>
    <t>10231852</t>
  </si>
  <si>
    <t>KIARINGA</t>
  </si>
  <si>
    <t>+254724100795</t>
  </si>
  <si>
    <t>+254718285432</t>
  </si>
  <si>
    <t>10231838</t>
  </si>
  <si>
    <t>+254724532028</t>
  </si>
  <si>
    <t>+254720237311</t>
  </si>
  <si>
    <t>10231688</t>
  </si>
  <si>
    <t>KIENTHITE</t>
  </si>
  <si>
    <t>+254712589255</t>
  </si>
  <si>
    <t>+254713774857</t>
  </si>
  <si>
    <t>10231780</t>
  </si>
  <si>
    <t>NJAUINI</t>
  </si>
  <si>
    <t>+254719337708</t>
  </si>
  <si>
    <t>10231866</t>
  </si>
  <si>
    <t>+254710219694</t>
  </si>
  <si>
    <t>+254733915638</t>
  </si>
  <si>
    <t>10231856</t>
  </si>
  <si>
    <t>+254725178085</t>
  </si>
  <si>
    <t>+254759058175</t>
  </si>
  <si>
    <t>10231815</t>
  </si>
  <si>
    <t>+254721420373</t>
  </si>
  <si>
    <t>+254750002293</t>
  </si>
  <si>
    <t>10231860</t>
  </si>
  <si>
    <t>+254722176325</t>
  </si>
  <si>
    <t>+254720730117</t>
  </si>
  <si>
    <t>10231844</t>
  </si>
  <si>
    <t>+254723848994</t>
  </si>
  <si>
    <t>10231792</t>
  </si>
  <si>
    <t>KAGURUMO</t>
  </si>
  <si>
    <t>+254722914261</t>
  </si>
  <si>
    <t>+254724282277</t>
  </si>
  <si>
    <t>10231601</t>
  </si>
  <si>
    <t>+254722319234</t>
  </si>
  <si>
    <t>10231840</t>
  </si>
  <si>
    <t>+254721386233</t>
  </si>
  <si>
    <t>+254729433303</t>
  </si>
  <si>
    <t>10231784</t>
  </si>
  <si>
    <t>+254720279671</t>
  </si>
  <si>
    <t>+254735365615</t>
  </si>
  <si>
    <t>10231641</t>
  </si>
  <si>
    <t>MUCAGARA</t>
  </si>
  <si>
    <t>+254721579023</t>
  </si>
  <si>
    <t>+254721119082</t>
  </si>
  <si>
    <t>10231835</t>
  </si>
  <si>
    <t>MURIRI</t>
  </si>
  <si>
    <t>+254700481260</t>
  </si>
  <si>
    <t>+254710427603</t>
  </si>
  <si>
    <t>10231639</t>
  </si>
  <si>
    <t>+254712248103</t>
  </si>
  <si>
    <t>+254712321112</t>
  </si>
  <si>
    <t>10231746</t>
  </si>
  <si>
    <t>GATHANGARI</t>
  </si>
  <si>
    <t>+254715026672</t>
  </si>
  <si>
    <t>+254742341472</t>
  </si>
  <si>
    <t>10231673</t>
  </si>
  <si>
    <t>+254729433027</t>
  </si>
  <si>
    <t>10231721</t>
  </si>
  <si>
    <t>KAMUTHANGA</t>
  </si>
  <si>
    <t>+254722289749</t>
  </si>
  <si>
    <t>+254724654009</t>
  </si>
  <si>
    <t>10231863</t>
  </si>
  <si>
    <t>+254720953934</t>
  </si>
  <si>
    <t>+254723747647</t>
  </si>
  <si>
    <t>10231829</t>
  </si>
  <si>
    <t>GILLOBU</t>
  </si>
  <si>
    <t>+254729849904</t>
  </si>
  <si>
    <t>+254729451115</t>
  </si>
  <si>
    <t>10231859</t>
  </si>
  <si>
    <t>+254722858704</t>
  </si>
  <si>
    <t>10231837</t>
  </si>
  <si>
    <t>+254714015689</t>
  </si>
  <si>
    <t>+254711100829</t>
  </si>
  <si>
    <t>10231242</t>
  </si>
  <si>
    <t>+254715195023</t>
  </si>
  <si>
    <t>+254726354821</t>
  </si>
  <si>
    <t>10231769</t>
  </si>
  <si>
    <t>GURA</t>
  </si>
  <si>
    <t>+254714885403</t>
  </si>
  <si>
    <t>10231720</t>
  </si>
  <si>
    <t>ITHITHE</t>
  </si>
  <si>
    <t>+254724267279</t>
  </si>
  <si>
    <t>+254738017398</t>
  </si>
  <si>
    <t>10231778</t>
  </si>
  <si>
    <t>+254700682546</t>
  </si>
  <si>
    <t>+254724884307</t>
  </si>
  <si>
    <t>10231661</t>
  </si>
  <si>
    <t>+254714047667</t>
  </si>
  <si>
    <t>+254733833281</t>
  </si>
  <si>
    <t>10231570</t>
  </si>
  <si>
    <t>SARITI</t>
  </si>
  <si>
    <t>+254723302687</t>
  </si>
  <si>
    <t>+254720498641</t>
  </si>
  <si>
    <t>10231626</t>
  </si>
  <si>
    <t>KARUANI</t>
  </si>
  <si>
    <t>+254722456505</t>
  </si>
  <si>
    <t>+254721375746</t>
  </si>
  <si>
    <t>10231667</t>
  </si>
  <si>
    <t>MBUJU-KISIMA</t>
  </si>
  <si>
    <t>+254708612785</t>
  </si>
  <si>
    <t>+254720446195</t>
  </si>
  <si>
    <t>10231704</t>
  </si>
  <si>
    <t>KEGWA</t>
  </si>
  <si>
    <t>+254721565856</t>
  </si>
  <si>
    <t>10231817</t>
  </si>
  <si>
    <t>KIAMUERI</t>
  </si>
  <si>
    <t>+254705914763</t>
  </si>
  <si>
    <t>+254720292750</t>
  </si>
  <si>
    <t>10231820</t>
  </si>
  <si>
    <t>KIEBOGI</t>
  </si>
  <si>
    <t>+254729627906</t>
  </si>
  <si>
    <t>+254729573443</t>
  </si>
  <si>
    <t>10231846</t>
  </si>
  <si>
    <t>+254720284622</t>
  </si>
  <si>
    <t>+254704588098</t>
  </si>
  <si>
    <t>10231660</t>
  </si>
  <si>
    <t>NTHAGAIYA</t>
  </si>
  <si>
    <t>+254791248648</t>
  </si>
  <si>
    <t>+254725009922</t>
  </si>
  <si>
    <t>10231763</t>
  </si>
  <si>
    <t>MBUINJERU</t>
  </si>
  <si>
    <t>+254703274194</t>
  </si>
  <si>
    <t>+254710151626</t>
  </si>
  <si>
    <t>10231655</t>
  </si>
  <si>
    <t>+254729529563</t>
  </si>
  <si>
    <t>+254701776679</t>
  </si>
  <si>
    <t>10231743</t>
  </si>
  <si>
    <t>+254723581733</t>
  </si>
  <si>
    <t>+254727550179</t>
  </si>
  <si>
    <t>10231855</t>
  </si>
  <si>
    <t>+254717497515</t>
  </si>
  <si>
    <t>+254727579301</t>
  </si>
  <si>
    <t>10231726</t>
  </si>
  <si>
    <t>MUTIGE</t>
  </si>
  <si>
    <t>+254712821525</t>
  </si>
  <si>
    <t>+254724487644</t>
  </si>
  <si>
    <t>Lucy njeri Lucy njeri Ndung'u [13029711]</t>
  </si>
  <si>
    <t>10231563</t>
  </si>
  <si>
    <t>+254710134671</t>
  </si>
  <si>
    <t>+254729442610</t>
  </si>
  <si>
    <t>10231793</t>
  </si>
  <si>
    <t>CHONGO</t>
  </si>
  <si>
    <t>+254721963927</t>
  </si>
  <si>
    <t>10231568</t>
  </si>
  <si>
    <t>RAIYA</t>
  </si>
  <si>
    <t>+254725581181</t>
  </si>
  <si>
    <t>+254703171545</t>
  </si>
  <si>
    <t>10231681</t>
  </si>
  <si>
    <t>+254704909587</t>
  </si>
  <si>
    <t>+254716671805</t>
  </si>
  <si>
    <t>10231738</t>
  </si>
  <si>
    <t>MUTOHO</t>
  </si>
  <si>
    <t>+254722697683</t>
  </si>
  <si>
    <t>10231798</t>
  </si>
  <si>
    <t>KIIRU</t>
  </si>
  <si>
    <t>+254794082870</t>
  </si>
  <si>
    <t>+254113716805</t>
  </si>
  <si>
    <t>10231627</t>
  </si>
  <si>
    <t>+254726986327</t>
  </si>
  <si>
    <t>10231807</t>
  </si>
  <si>
    <t>RWOMPO</t>
  </si>
  <si>
    <t>+254720918189</t>
  </si>
  <si>
    <t>10231638</t>
  </si>
  <si>
    <t>KATHUGU</t>
  </si>
  <si>
    <t>+254724368067</t>
  </si>
  <si>
    <t>+254711349891</t>
  </si>
  <si>
    <t>10231774</t>
  </si>
  <si>
    <t>GITUNJA</t>
  </si>
  <si>
    <t>+254723451791</t>
  </si>
  <si>
    <t>10231690</t>
  </si>
  <si>
    <t>+254798846974</t>
  </si>
  <si>
    <t>+254750927333</t>
  </si>
  <si>
    <t>10231808</t>
  </si>
  <si>
    <t>NYANJARA</t>
  </si>
  <si>
    <t>+254720307856</t>
  </si>
  <si>
    <t>+254703907550</t>
  </si>
  <si>
    <t>10231789</t>
  </si>
  <si>
    <t>KIEGO</t>
  </si>
  <si>
    <t>+254720517036</t>
  </si>
  <si>
    <t>+254717561267</t>
  </si>
  <si>
    <t>10231803</t>
  </si>
  <si>
    <t>+254726204202</t>
  </si>
  <si>
    <t>+254712958210</t>
  </si>
  <si>
    <t>10231653</t>
  </si>
  <si>
    <t>+254713512127</t>
  </si>
  <si>
    <t>+254720611047</t>
  </si>
  <si>
    <t>10231796</t>
  </si>
  <si>
    <t>KAINGINYO-RUIGA</t>
  </si>
  <si>
    <t>+254712283592</t>
  </si>
  <si>
    <t>+254724606695</t>
  </si>
  <si>
    <t>10231757</t>
  </si>
  <si>
    <t>KAGUTHI</t>
  </si>
  <si>
    <t>+254742562242</t>
  </si>
  <si>
    <t>+254723553790</t>
  </si>
  <si>
    <t>10231620</t>
  </si>
  <si>
    <t>+254792370423</t>
  </si>
  <si>
    <t>+254724321227</t>
  </si>
  <si>
    <t>10231616</t>
  </si>
  <si>
    <t>+254711892476</t>
  </si>
  <si>
    <t>10231617</t>
  </si>
  <si>
    <t>GITHIOKO</t>
  </si>
  <si>
    <t>+254711426552</t>
  </si>
  <si>
    <t>+254729011962</t>
  </si>
  <si>
    <t>10231816</t>
  </si>
  <si>
    <t>KATHERI-KIONYO</t>
  </si>
  <si>
    <t>+254728633862</t>
  </si>
  <si>
    <t>10231752</t>
  </si>
  <si>
    <t>LASHUTA</t>
  </si>
  <si>
    <t>+254724739922</t>
  </si>
  <si>
    <t>+254736510140</t>
  </si>
  <si>
    <t>10231636</t>
  </si>
  <si>
    <t>IKUMBO</t>
  </si>
  <si>
    <t>+254717114635</t>
  </si>
  <si>
    <t>+254720540364</t>
  </si>
  <si>
    <t>10231785</t>
  </si>
  <si>
    <t>GATUNTUNI</t>
  </si>
  <si>
    <t>+254703959341</t>
  </si>
  <si>
    <t>+254708346868</t>
  </si>
  <si>
    <t>10231664</t>
  </si>
  <si>
    <t>NEW GITHUNGURI</t>
  </si>
  <si>
    <t>+254716209574</t>
  </si>
  <si>
    <t>+254721253360</t>
  </si>
  <si>
    <t>10231821</t>
  </si>
  <si>
    <t>+254726260317</t>
  </si>
  <si>
    <t>+254726440600</t>
  </si>
  <si>
    <t>10231850</t>
  </si>
  <si>
    <t>KIGANE-KOOJU</t>
  </si>
  <si>
    <t>+254724380421</t>
  </si>
  <si>
    <t>+254740726165</t>
  </si>
  <si>
    <t>10231750</t>
  </si>
  <si>
    <t>KIRIARI</t>
  </si>
  <si>
    <t>+254715240068</t>
  </si>
  <si>
    <t>+2541133762364</t>
  </si>
  <si>
    <t>10231759</t>
  </si>
  <si>
    <t>BANGURO</t>
  </si>
  <si>
    <t>+254711788447</t>
  </si>
  <si>
    <t>+254726728997</t>
  </si>
  <si>
    <t>10232213</t>
  </si>
  <si>
    <t>URUU</t>
  </si>
  <si>
    <t>+254720952663</t>
  </si>
  <si>
    <t>+254720299220</t>
  </si>
  <si>
    <t>10231635</t>
  </si>
  <si>
    <t>+254729292540</t>
  </si>
  <si>
    <t>+254722296528</t>
  </si>
  <si>
    <t>10231652</t>
  </si>
  <si>
    <t>+254727697603</t>
  </si>
  <si>
    <t>+254720214453</t>
  </si>
  <si>
    <t>10231685</t>
  </si>
  <si>
    <t>KIANJOKOMA</t>
  </si>
  <si>
    <t>+254736344051</t>
  </si>
  <si>
    <t>10232283</t>
  </si>
  <si>
    <t>+254716908133</t>
  </si>
  <si>
    <t>+254721139229</t>
  </si>
  <si>
    <t>10232257</t>
  </si>
  <si>
    <t>MURIINYA</t>
  </si>
  <si>
    <t>+254781605275</t>
  </si>
  <si>
    <t>+254726259442</t>
  </si>
  <si>
    <t>10232181</t>
  </si>
  <si>
    <t>MBOROGA</t>
  </si>
  <si>
    <t>+254723793909</t>
  </si>
  <si>
    <t>+254712273991</t>
  </si>
  <si>
    <t>10231679</t>
  </si>
  <si>
    <t>KAMUKURUMA</t>
  </si>
  <si>
    <t>+254721825771</t>
  </si>
  <si>
    <t>+254721490146</t>
  </si>
  <si>
    <t>10231767</t>
  </si>
  <si>
    <t>+254759498640</t>
  </si>
  <si>
    <t>+254758664052</t>
  </si>
  <si>
    <t>10232170</t>
  </si>
  <si>
    <t>+254710205741</t>
  </si>
  <si>
    <t>+254799262300</t>
  </si>
  <si>
    <t>10232088</t>
  </si>
  <si>
    <t>KAMUCHUNI</t>
  </si>
  <si>
    <t>+254712709878</t>
  </si>
  <si>
    <t>10232092</t>
  </si>
  <si>
    <t>+254724870375</t>
  </si>
  <si>
    <t>+254729374172</t>
  </si>
  <si>
    <t>10232123</t>
  </si>
  <si>
    <t>+254725209087</t>
  </si>
  <si>
    <t>+254723444813</t>
  </si>
  <si>
    <t>10231576</t>
  </si>
  <si>
    <t>KABUNGE/IBONIA</t>
  </si>
  <si>
    <t>+254718404911</t>
  </si>
  <si>
    <t>+254723536781</t>
  </si>
  <si>
    <t>10232128</t>
  </si>
  <si>
    <t>MIIRI</t>
  </si>
  <si>
    <t>+254715918609</t>
  </si>
  <si>
    <t>+254743817853</t>
  </si>
  <si>
    <t>10232225</t>
  </si>
  <si>
    <t>KAOLO</t>
  </si>
  <si>
    <t>+254729092700</t>
  </si>
  <si>
    <t>+254787696520</t>
  </si>
  <si>
    <t>10231760</t>
  </si>
  <si>
    <t>+254722555708</t>
  </si>
  <si>
    <t>+254721963481</t>
  </si>
  <si>
    <t>10231628</t>
  </si>
  <si>
    <t>JUJA FARM</t>
  </si>
  <si>
    <t>+254721571944</t>
  </si>
  <si>
    <t>+254796724394</t>
  </si>
  <si>
    <t>10232253</t>
  </si>
  <si>
    <t>+254724644798</t>
  </si>
  <si>
    <t>Jacinta gicuku Jacinta gicuku Njagi [16060833]</t>
  </si>
  <si>
    <t>10231714</t>
  </si>
  <si>
    <t>Kathande</t>
  </si>
  <si>
    <t>+254712280980</t>
  </si>
  <si>
    <t>+254740646436</t>
  </si>
  <si>
    <t>10231758</t>
  </si>
  <si>
    <t>KIRURA</t>
  </si>
  <si>
    <t>+254721237411</t>
  </si>
  <si>
    <t>+254710398228</t>
  </si>
  <si>
    <t>10232152</t>
  </si>
  <si>
    <t>KWAMBITI</t>
  </si>
  <si>
    <t>+254722655879</t>
  </si>
  <si>
    <t>+254722238136</t>
  </si>
  <si>
    <t>10232219</t>
  </si>
  <si>
    <t>+254705394170</t>
  </si>
  <si>
    <t>+254703596547</t>
  </si>
  <si>
    <t>10232085</t>
  </si>
  <si>
    <t>MATHIRA WEST</t>
  </si>
  <si>
    <t>+254722805625</t>
  </si>
  <si>
    <t>+254721671147</t>
  </si>
  <si>
    <t>10232151</t>
  </si>
  <si>
    <t>NYAMUGE</t>
  </si>
  <si>
    <t>+254728323568</t>
  </si>
  <si>
    <t>10232270</t>
  </si>
  <si>
    <t>+254721362009</t>
  </si>
  <si>
    <t>10231940</t>
  </si>
  <si>
    <t>+254716794689</t>
  </si>
  <si>
    <t>+254716338143</t>
  </si>
  <si>
    <t>10232287</t>
  </si>
  <si>
    <t>NDOANI</t>
  </si>
  <si>
    <t>+254723745076</t>
  </si>
  <si>
    <t>+254725462130</t>
  </si>
  <si>
    <t>10231670</t>
  </si>
  <si>
    <t>+254722339034</t>
  </si>
  <si>
    <t>+254722203343</t>
  </si>
  <si>
    <t>10231985</t>
  </si>
  <si>
    <t>MARUMI</t>
  </si>
  <si>
    <t>+254724698390</t>
  </si>
  <si>
    <t>+254789612131</t>
  </si>
  <si>
    <t>10232258</t>
  </si>
  <si>
    <t>GATARENI</t>
  </si>
  <si>
    <t>+254711234388</t>
  </si>
  <si>
    <t>+254752917866</t>
  </si>
  <si>
    <t>10231657</t>
  </si>
  <si>
    <t>+254722658401</t>
  </si>
  <si>
    <t>+254762510967</t>
  </si>
  <si>
    <t>10232255</t>
  </si>
  <si>
    <t>KIATHAINI/WIRU</t>
  </si>
  <si>
    <t>+254718461443</t>
  </si>
  <si>
    <t>10232198</t>
  </si>
  <si>
    <t>+254723165405</t>
  </si>
  <si>
    <t>+254726856293</t>
  </si>
  <si>
    <t>10232179</t>
  </si>
  <si>
    <t>+254727153361</t>
  </si>
  <si>
    <t>+254798854167</t>
  </si>
  <si>
    <t>10232220</t>
  </si>
  <si>
    <t>GITANGINE</t>
  </si>
  <si>
    <t>+254720740795</t>
  </si>
  <si>
    <t>+254720740695</t>
  </si>
  <si>
    <t>10231963</t>
  </si>
  <si>
    <t>KARATU</t>
  </si>
  <si>
    <t>+254719200631</t>
  </si>
  <si>
    <t>+254713320944</t>
  </si>
  <si>
    <t>10232251</t>
  </si>
  <si>
    <t>+254721743353</t>
  </si>
  <si>
    <t>+254721748823</t>
  </si>
  <si>
    <t>10231875</t>
  </si>
  <si>
    <t>+254717082748</t>
  </si>
  <si>
    <t>+254755546808</t>
  </si>
  <si>
    <t>10231965</t>
  </si>
  <si>
    <t>+254728924049</t>
  </si>
  <si>
    <t>10232279</t>
  </si>
  <si>
    <t>KIRUNDU</t>
  </si>
  <si>
    <t>+254726534437</t>
  </si>
  <si>
    <t>+254112235001</t>
  </si>
  <si>
    <t>10231879</t>
  </si>
  <si>
    <t>MITAHATO</t>
  </si>
  <si>
    <t>+254713778006</t>
  </si>
  <si>
    <t>10231928</t>
  </si>
  <si>
    <t>+254712356758</t>
  </si>
  <si>
    <t>+254701820344</t>
  </si>
  <si>
    <t>10232261</t>
  </si>
  <si>
    <t>+254729960900</t>
  </si>
  <si>
    <t>10232176</t>
  </si>
  <si>
    <t>+254725696281</t>
  </si>
  <si>
    <t>+254712919732</t>
  </si>
  <si>
    <t>10232280</t>
  </si>
  <si>
    <t>GITURO</t>
  </si>
  <si>
    <t>+254722449379</t>
  </si>
  <si>
    <t>+254723283140</t>
  </si>
  <si>
    <t>10232083</t>
  </si>
  <si>
    <t>MUMBUINI</t>
  </si>
  <si>
    <t>+254724660544</t>
  </si>
  <si>
    <t>10232002</t>
  </si>
  <si>
    <t>RUIRII</t>
  </si>
  <si>
    <t>+254724111434</t>
  </si>
  <si>
    <t>10232214</t>
  </si>
  <si>
    <t>KIUNE</t>
  </si>
  <si>
    <t>+254711457384</t>
  </si>
  <si>
    <t>+254783225327</t>
  </si>
  <si>
    <t>10231137</t>
  </si>
  <si>
    <t>GATIIGURU</t>
  </si>
  <si>
    <t>+254729803976</t>
  </si>
  <si>
    <t>+254792888244</t>
  </si>
  <si>
    <t>10232254</t>
  </si>
  <si>
    <t>+254724575912</t>
  </si>
  <si>
    <t>+254711951842</t>
  </si>
  <si>
    <t>10232250</t>
  </si>
  <si>
    <t>+254726621378</t>
  </si>
  <si>
    <t>+254715815431</t>
  </si>
  <si>
    <t>10232204</t>
  </si>
  <si>
    <t>MURUNGURUNE-GATURENE</t>
  </si>
  <si>
    <t>+254723437518</t>
  </si>
  <si>
    <t>+254741317606</t>
  </si>
  <si>
    <t>10232246</t>
  </si>
  <si>
    <t>KARAU</t>
  </si>
  <si>
    <t>+254725564785</t>
  </si>
  <si>
    <t>+254723574381</t>
  </si>
  <si>
    <t>10232247</t>
  </si>
  <si>
    <t>+254725344917</t>
  </si>
  <si>
    <t>+254725344819</t>
  </si>
  <si>
    <t>10232174</t>
  </si>
  <si>
    <t>KEVOTE</t>
  </si>
  <si>
    <t>+254710145263</t>
  </si>
  <si>
    <t>+254726577955</t>
  </si>
  <si>
    <t>10231932</t>
  </si>
  <si>
    <t>+254729203126</t>
  </si>
  <si>
    <t>+254792935454</t>
  </si>
  <si>
    <t>10231917</t>
  </si>
  <si>
    <t>+254721489150</t>
  </si>
  <si>
    <t>+254723533410</t>
  </si>
  <si>
    <t>10231881</t>
  </si>
  <si>
    <t>+254721956187</t>
  </si>
  <si>
    <t>+254722577161</t>
  </si>
  <si>
    <t>10231921</t>
  </si>
  <si>
    <t>+254722595253</t>
  </si>
  <si>
    <t>+254701680663</t>
  </si>
  <si>
    <t>10231882</t>
  </si>
  <si>
    <t>+254712192744</t>
  </si>
  <si>
    <t>+254726864387</t>
  </si>
  <si>
    <t>10231870</t>
  </si>
  <si>
    <t>+254722775368</t>
  </si>
  <si>
    <t>+254723272981</t>
  </si>
  <si>
    <t>10231871</t>
  </si>
  <si>
    <t>KWA ALLAN</t>
  </si>
  <si>
    <t>+254713318611</t>
  </si>
  <si>
    <t>+254713645264</t>
  </si>
  <si>
    <t>10232275</t>
  </si>
  <si>
    <t>+254722728602</t>
  </si>
  <si>
    <t>+254706154793</t>
  </si>
  <si>
    <t>10232120</t>
  </si>
  <si>
    <t>+254713404311</t>
  </si>
  <si>
    <t>+254729240812</t>
  </si>
  <si>
    <t>10231874</t>
  </si>
  <si>
    <t>+254722257790</t>
  </si>
  <si>
    <t>+254785406207</t>
  </si>
  <si>
    <t>10232142</t>
  </si>
  <si>
    <t>GAKOI</t>
  </si>
  <si>
    <t>+254729764043</t>
  </si>
  <si>
    <t>+254723345045</t>
  </si>
  <si>
    <t>10232078</t>
  </si>
  <si>
    <t>+254724773471</t>
  </si>
  <si>
    <t>10232182</t>
  </si>
  <si>
    <t>+254722882798</t>
  </si>
  <si>
    <t>10232138</t>
  </si>
  <si>
    <t>+254722935809</t>
  </si>
  <si>
    <t>+254722445751</t>
  </si>
  <si>
    <t>10231972</t>
  </si>
  <si>
    <t>+254725692545</t>
  </si>
  <si>
    <t>+254729351831</t>
  </si>
  <si>
    <t>10231967</t>
  </si>
  <si>
    <t>+254711527898</t>
  </si>
  <si>
    <t>+254729543145</t>
  </si>
  <si>
    <t>10231915</t>
  </si>
  <si>
    <t>+254714751041</t>
  </si>
  <si>
    <t>+254726379310</t>
  </si>
  <si>
    <t>10232202</t>
  </si>
  <si>
    <t>+254726178341</t>
  </si>
  <si>
    <t>+254701002538</t>
  </si>
  <si>
    <t>10232218</t>
  </si>
  <si>
    <t>KINJO-KIRUNGURUNE</t>
  </si>
  <si>
    <t>+254720208895</t>
  </si>
  <si>
    <t>+254721454683</t>
  </si>
  <si>
    <t>10231958</t>
  </si>
  <si>
    <t>GASHANGAA</t>
  </si>
  <si>
    <t>+254714974746</t>
  </si>
  <si>
    <t>+254728822862</t>
  </si>
  <si>
    <t>10232080</t>
  </si>
  <si>
    <t>MUTHAIGA</t>
  </si>
  <si>
    <t>+254722881265</t>
  </si>
  <si>
    <t>+254721152129</t>
  </si>
  <si>
    <t>10232215</t>
  </si>
  <si>
    <t>KAUMONE</t>
  </si>
  <si>
    <t>+254723496559</t>
  </si>
  <si>
    <t>+254700392198</t>
  </si>
  <si>
    <t>10232180</t>
  </si>
  <si>
    <t>IHARA</t>
  </si>
  <si>
    <t>+254726230145</t>
  </si>
  <si>
    <t>+254728282101</t>
  </si>
  <si>
    <t>10231933</t>
  </si>
  <si>
    <t>KIROGO</t>
  </si>
  <si>
    <t>+254754461135</t>
  </si>
  <si>
    <t>+254727693895</t>
  </si>
  <si>
    <t>10231934</t>
  </si>
  <si>
    <t>KIANJOGU</t>
  </si>
  <si>
    <t>+254704066814</t>
  </si>
  <si>
    <t>10232223</t>
  </si>
  <si>
    <t>KIIJI</t>
  </si>
  <si>
    <t>+254725852337</t>
  </si>
  <si>
    <t>+254719174987</t>
  </si>
  <si>
    <t>10232222</t>
  </si>
  <si>
    <t>KITHIRUNE-KIONDA</t>
  </si>
  <si>
    <t>+254717736536</t>
  </si>
  <si>
    <t>+254703527715</t>
  </si>
  <si>
    <t>10232200</t>
  </si>
  <si>
    <t>MBUKU-NKUBU</t>
  </si>
  <si>
    <t>+254718678853</t>
  </si>
  <si>
    <t>+254720481354</t>
  </si>
  <si>
    <t>10231961</t>
  </si>
  <si>
    <t>MWANDANDU</t>
  </si>
  <si>
    <t>+254720971896</t>
  </si>
  <si>
    <t>+254722802234</t>
  </si>
  <si>
    <t>10231959</t>
  </si>
  <si>
    <t>10232114</t>
  </si>
  <si>
    <t>GITUGU</t>
  </si>
  <si>
    <t>+254721212044</t>
  </si>
  <si>
    <t>+254726800963</t>
  </si>
  <si>
    <t>10232130</t>
  </si>
  <si>
    <t>KATHATAINI</t>
  </si>
  <si>
    <t>+254724391880</t>
  </si>
  <si>
    <t>+254723553250</t>
  </si>
  <si>
    <t>10232211</t>
  </si>
  <si>
    <t>+254722315649</t>
  </si>
  <si>
    <t>+254720465856</t>
  </si>
  <si>
    <t>10231914</t>
  </si>
  <si>
    <t>+254733605308</t>
  </si>
  <si>
    <t>10232267</t>
  </si>
  <si>
    <t>+254716624631</t>
  </si>
  <si>
    <t>+254702804638</t>
  </si>
  <si>
    <t>10231916</t>
  </si>
  <si>
    <t>Mwiki</t>
  </si>
  <si>
    <t>RUAI</t>
  </si>
  <si>
    <t>+254723345694</t>
  </si>
  <si>
    <t>+254719624273</t>
  </si>
  <si>
    <t>10232081</t>
  </si>
  <si>
    <t>KIAMBII</t>
  </si>
  <si>
    <t>+254722602318</t>
  </si>
  <si>
    <t>+254742124670</t>
  </si>
  <si>
    <t>10231931</t>
  </si>
  <si>
    <t>GATAGATI</t>
  </si>
  <si>
    <t>+254724219226</t>
  </si>
  <si>
    <t>+254728509478</t>
  </si>
  <si>
    <t>10231913</t>
  </si>
  <si>
    <t>MILIMAINI</t>
  </si>
  <si>
    <t>+254723341722</t>
  </si>
  <si>
    <t>+254713656655</t>
  </si>
  <si>
    <t>10231868</t>
  </si>
  <si>
    <t>+254726205101</t>
  </si>
  <si>
    <t>+254720541290</t>
  </si>
  <si>
    <t>10231898</t>
  </si>
  <si>
    <t>KABARE</t>
  </si>
  <si>
    <t>+254720303872</t>
  </si>
  <si>
    <t>+254729589770</t>
  </si>
  <si>
    <t>10232285</t>
  </si>
  <si>
    <t>+254722687352</t>
  </si>
  <si>
    <t>+254713527360</t>
  </si>
  <si>
    <t>10232091</t>
  </si>
  <si>
    <t>SAGANA</t>
  </si>
  <si>
    <t>+254721466014</t>
  </si>
  <si>
    <t>+254727201956</t>
  </si>
  <si>
    <t>10232264</t>
  </si>
  <si>
    <t>+254715240837</t>
  </si>
  <si>
    <t>+254712971715</t>
  </si>
  <si>
    <t>10232148</t>
  </si>
  <si>
    <t>NGARIAMA</t>
  </si>
  <si>
    <t>+254720709145</t>
  </si>
  <si>
    <t>+254726062940</t>
  </si>
  <si>
    <t>10231945</t>
  </si>
  <si>
    <t>MWIHOTI</t>
  </si>
  <si>
    <t>+254729882143</t>
  </si>
  <si>
    <t>+254712917304</t>
  </si>
  <si>
    <t>10232173</t>
  </si>
  <si>
    <t>+254723744396</t>
  </si>
  <si>
    <t>+254721733093</t>
  </si>
  <si>
    <t>10232252</t>
  </si>
  <si>
    <t>NAUCII</t>
  </si>
  <si>
    <t>+254711521626</t>
  </si>
  <si>
    <t>+254713019954</t>
  </si>
  <si>
    <t>10231872</t>
  </si>
  <si>
    <t>+254721349603</t>
  </si>
  <si>
    <t>+254724228688</t>
  </si>
  <si>
    <t>10232126</t>
  </si>
  <si>
    <t>MUKURE</t>
  </si>
  <si>
    <t>+254726657190</t>
  </si>
  <si>
    <t>+254721976040</t>
  </si>
  <si>
    <t>10231878</t>
  </si>
  <si>
    <t>MICINDA</t>
  </si>
  <si>
    <t>+254721343863</t>
  </si>
  <si>
    <t>+254729529245</t>
  </si>
  <si>
    <t>10232286</t>
  </si>
  <si>
    <t>+254722288728</t>
  </si>
  <si>
    <t>+254720672672</t>
  </si>
  <si>
    <t>10232249</t>
  </si>
  <si>
    <t>MUNITHU</t>
  </si>
  <si>
    <t>+254705141777</t>
  </si>
  <si>
    <t>10231923</t>
  </si>
  <si>
    <t>MAZIWA</t>
  </si>
  <si>
    <t>+254791757521</t>
  </si>
  <si>
    <t>+254720451942</t>
  </si>
  <si>
    <t>10231873</t>
  </si>
  <si>
    <t>KUU HERUKA</t>
  </si>
  <si>
    <t>+254721732197</t>
  </si>
  <si>
    <t>+254715289322</t>
  </si>
  <si>
    <t>10232084</t>
  </si>
  <si>
    <t>KANUNA</t>
  </si>
  <si>
    <t>+254720869692</t>
  </si>
  <si>
    <t>+254727003025</t>
  </si>
  <si>
    <t>Francis maina Francis maina Mwangi [22231031]</t>
  </si>
  <si>
    <t>10231981</t>
  </si>
  <si>
    <t>ROI</t>
  </si>
  <si>
    <t>+254797038496</t>
  </si>
  <si>
    <t>+254725420380</t>
  </si>
  <si>
    <t>10232228</t>
  </si>
  <si>
    <t>+254723074702</t>
  </si>
  <si>
    <t>+254740358650</t>
  </si>
  <si>
    <t>10232133</t>
  </si>
  <si>
    <t>MIRIA</t>
  </si>
  <si>
    <t>+254721898841</t>
  </si>
  <si>
    <t>+254720875366</t>
  </si>
  <si>
    <t>10231999</t>
  </si>
  <si>
    <t>NDATHIINI</t>
  </si>
  <si>
    <t>+254720724158</t>
  </si>
  <si>
    <t>+254712271383</t>
  </si>
  <si>
    <t>10231948</t>
  </si>
  <si>
    <t>+254725844143</t>
  </si>
  <si>
    <t>+254726133697</t>
  </si>
  <si>
    <t>10231920</t>
  </si>
  <si>
    <t>MUTUURE</t>
  </si>
  <si>
    <t>+254729788253</t>
  </si>
  <si>
    <t>+254721917439</t>
  </si>
  <si>
    <t>10231900</t>
  </si>
  <si>
    <t>KIRINGIRI</t>
  </si>
  <si>
    <t>+254721417240</t>
  </si>
  <si>
    <t>+254721558609</t>
  </si>
  <si>
    <t>10231953</t>
  </si>
  <si>
    <t>MIHANG'O</t>
  </si>
  <si>
    <t>+254725594267</t>
  </si>
  <si>
    <t>+254717408317</t>
  </si>
  <si>
    <t>10232184</t>
  </si>
  <si>
    <t>+254713118937</t>
  </si>
  <si>
    <t>+254728150841</t>
  </si>
  <si>
    <t>10231904</t>
  </si>
  <si>
    <t>M.</t>
  </si>
  <si>
    <t>+254700922575</t>
  </si>
  <si>
    <t>+254721570251</t>
  </si>
  <si>
    <t>10231974</t>
  </si>
  <si>
    <t>GATUNGURU</t>
  </si>
  <si>
    <t>+254728644139</t>
  </si>
  <si>
    <t>+254720604209</t>
  </si>
  <si>
    <t>10231960</t>
  </si>
  <si>
    <t>+254706504437</t>
  </si>
  <si>
    <t>+254716506586</t>
  </si>
  <si>
    <t>10232199</t>
  </si>
  <si>
    <t>+254720537031</t>
  </si>
  <si>
    <t>+254721549280</t>
  </si>
  <si>
    <t>10232281</t>
  </si>
  <si>
    <t>+254723573761</t>
  </si>
  <si>
    <t>+254729772516</t>
  </si>
  <si>
    <t>10232242</t>
  </si>
  <si>
    <t>MARIENE-KWA JACUBU</t>
  </si>
  <si>
    <t>+254720536838</t>
  </si>
  <si>
    <t>+254723546771</t>
  </si>
  <si>
    <t>10232134</t>
  </si>
  <si>
    <t>+254725855589</t>
  </si>
  <si>
    <t>+254720579931</t>
  </si>
  <si>
    <t>10232236</t>
  </si>
  <si>
    <t>+254711627309</t>
  </si>
  <si>
    <t>+254728949978</t>
  </si>
  <si>
    <t>10231952</t>
  </si>
  <si>
    <t>+254720664475</t>
  </si>
  <si>
    <t>+254724995082</t>
  </si>
  <si>
    <t>10231919</t>
  </si>
  <si>
    <t>KIAHUHA</t>
  </si>
  <si>
    <t>+254727524823</t>
  </si>
  <si>
    <t>+254707791913</t>
  </si>
  <si>
    <t>10231996</t>
  </si>
  <si>
    <t>KONASITA</t>
  </si>
  <si>
    <t>+254721272917</t>
  </si>
  <si>
    <t>Sylvia Sylvia Kinani [21912930]</t>
  </si>
  <si>
    <t>10232245</t>
  </si>
  <si>
    <t>+254724666711</t>
  </si>
  <si>
    <t>+254722501561</t>
  </si>
  <si>
    <t>10232140</t>
  </si>
  <si>
    <t>+254725312721</t>
  </si>
  <si>
    <t>+254711242491</t>
  </si>
  <si>
    <t>10231909</t>
  </si>
  <si>
    <t>+254723245146</t>
  </si>
  <si>
    <t>+254752277912</t>
  </si>
  <si>
    <t>10232230</t>
  </si>
  <si>
    <t>+254797810281</t>
  </si>
  <si>
    <t>+254759157675</t>
  </si>
  <si>
    <t>10231989</t>
  </si>
  <si>
    <t>MBIKIRI</t>
  </si>
  <si>
    <t>+254724488140</t>
  </si>
  <si>
    <t>+254700477863</t>
  </si>
  <si>
    <t>10232235</t>
  </si>
  <si>
    <t>KAGUTANI</t>
  </si>
  <si>
    <t>+254721783324</t>
  </si>
  <si>
    <t>+254758087947</t>
  </si>
  <si>
    <t>10232244</t>
  </si>
  <si>
    <t>KIANGUCU/UGWERI</t>
  </si>
  <si>
    <t>+254721826164</t>
  </si>
  <si>
    <t>+254723756487</t>
  </si>
  <si>
    <t>10231902</t>
  </si>
  <si>
    <t>+254722253975</t>
  </si>
  <si>
    <t>+254783253975</t>
  </si>
  <si>
    <t>10231977</t>
  </si>
  <si>
    <t>KARINGU</t>
  </si>
  <si>
    <t>+254722355592</t>
  </si>
  <si>
    <t>+254721515533</t>
  </si>
  <si>
    <t>10231976</t>
  </si>
  <si>
    <t>GICHAGI-INI</t>
  </si>
  <si>
    <t>+254705094068</t>
  </si>
  <si>
    <t>+254728241762</t>
  </si>
  <si>
    <t>10231966</t>
  </si>
  <si>
    <t>HA KAMUNYO(GAKUI)</t>
  </si>
  <si>
    <t>+254721932293</t>
  </si>
  <si>
    <t>+254700810657</t>
  </si>
  <si>
    <t>10232190</t>
  </si>
  <si>
    <t>GICHUKU</t>
  </si>
  <si>
    <t>+254720547794</t>
  </si>
  <si>
    <t>+254741535225</t>
  </si>
  <si>
    <t>10231876</t>
  </si>
  <si>
    <t>+254722254447</t>
  </si>
  <si>
    <t>+254701122986</t>
  </si>
  <si>
    <t>10231927</t>
  </si>
  <si>
    <t>+254724505520</t>
  </si>
  <si>
    <t>+254713125786</t>
  </si>
  <si>
    <t>10231918</t>
  </si>
  <si>
    <t>+254722965207</t>
  </si>
  <si>
    <t>+254722957107</t>
  </si>
  <si>
    <t>10231973</t>
  </si>
  <si>
    <t>+254723721051</t>
  </si>
  <si>
    <t>10232234</t>
  </si>
  <si>
    <t>MUKUNE</t>
  </si>
  <si>
    <t>+254722536261</t>
  </si>
  <si>
    <t>+254745605007</t>
  </si>
  <si>
    <t>10232147</t>
  </si>
  <si>
    <t>+254720390016</t>
  </si>
  <si>
    <t>+254785436299</t>
  </si>
  <si>
    <t>10232183</t>
  </si>
  <si>
    <t>NKOGWA</t>
  </si>
  <si>
    <t>+254723045618</t>
  </si>
  <si>
    <t>+254732452699</t>
  </si>
  <si>
    <t>10231924</t>
  </si>
  <si>
    <t>KWA KARU</t>
  </si>
  <si>
    <t>+254722303870</t>
  </si>
  <si>
    <t>+254723744757</t>
  </si>
  <si>
    <t>10231880</t>
  </si>
  <si>
    <t>+254700148791</t>
  </si>
  <si>
    <t>+254720076547</t>
  </si>
  <si>
    <t>10231979</t>
  </si>
  <si>
    <t>+254720322373</t>
  </si>
  <si>
    <t>+254720701695</t>
  </si>
  <si>
    <t>10231969</t>
  </si>
  <si>
    <t>Nyamang'ara</t>
  </si>
  <si>
    <t>10231925</t>
  </si>
  <si>
    <t>+254793517932</t>
  </si>
  <si>
    <t>+254724833315</t>
  </si>
  <si>
    <t>10232187</t>
  </si>
  <si>
    <t>KIARAGO-KATHERA</t>
  </si>
  <si>
    <t>+254727723468</t>
  </si>
  <si>
    <t>+254710458637</t>
  </si>
  <si>
    <t>10232209</t>
  </si>
  <si>
    <t>+254703734783</t>
  </si>
  <si>
    <t>10231946</t>
  </si>
  <si>
    <t>+254727243464</t>
  </si>
  <si>
    <t>10231926</t>
  </si>
  <si>
    <t>NYANDUMA</t>
  </si>
  <si>
    <t>+254722681829</t>
  </si>
  <si>
    <t>+254702364019</t>
  </si>
  <si>
    <t>10232231</t>
  </si>
  <si>
    <t>+254720215812</t>
  </si>
  <si>
    <t>10231980</t>
  </si>
  <si>
    <t>THENGEINI</t>
  </si>
  <si>
    <t>+254707128427</t>
  </si>
  <si>
    <t>+254714206256</t>
  </si>
  <si>
    <t>10231907</t>
  </si>
  <si>
    <t>KIANJEGE/KEVOTE</t>
  </si>
  <si>
    <t>+254724687331</t>
  </si>
  <si>
    <t>+254712089864</t>
  </si>
  <si>
    <t>10231912</t>
  </si>
  <si>
    <t>ICARIE</t>
  </si>
  <si>
    <t>+254725880678</t>
  </si>
  <si>
    <t>+254113396525</t>
  </si>
  <si>
    <t>10232079</t>
  </si>
  <si>
    <t>KARABA</t>
  </si>
  <si>
    <t>+254722794690</t>
  </si>
  <si>
    <t>+254710564737</t>
  </si>
  <si>
    <t>10231943</t>
  </si>
  <si>
    <t>GITHOITO</t>
  </si>
  <si>
    <t>+254721341078</t>
  </si>
  <si>
    <t>+254723324483</t>
  </si>
  <si>
    <t>110510234580</t>
  </si>
  <si>
    <t>KATHERA</t>
  </si>
  <si>
    <t>+254711227170</t>
  </si>
  <si>
    <t>+254718707134</t>
  </si>
  <si>
    <t>10232191</t>
  </si>
  <si>
    <t>KIAMBUGI</t>
  </si>
  <si>
    <t>+254723540516</t>
  </si>
  <si>
    <t>+254722841620</t>
  </si>
  <si>
    <t>10231942</t>
  </si>
  <si>
    <t>+254727355830</t>
  </si>
  <si>
    <t>+254728423529</t>
  </si>
  <si>
    <t>10231884</t>
  </si>
  <si>
    <t>+254720047603</t>
  </si>
  <si>
    <t>+254719269662</t>
  </si>
  <si>
    <t>10231978</t>
  </si>
  <si>
    <t>KIRIMIGA</t>
  </si>
  <si>
    <t>+254718262444</t>
  </si>
  <si>
    <t>+254738671556</t>
  </si>
  <si>
    <t>10232189</t>
  </si>
  <si>
    <t>MITIINE</t>
  </si>
  <si>
    <t>+254718012908</t>
  </si>
  <si>
    <t>+254718942991</t>
  </si>
  <si>
    <t>10232056</t>
  </si>
  <si>
    <t>GATURIA</t>
  </si>
  <si>
    <t>+254724985230</t>
  </si>
  <si>
    <t>+254725099810</t>
  </si>
  <si>
    <t>10232139</t>
  </si>
  <si>
    <t>ITABUAI</t>
  </si>
  <si>
    <t>+254720171574</t>
  </si>
  <si>
    <t>+254740146604</t>
  </si>
  <si>
    <t>10232045</t>
  </si>
  <si>
    <t>MIUMIA'A'</t>
  </si>
  <si>
    <t>+254721969057</t>
  </si>
  <si>
    <t>+254736420896</t>
  </si>
  <si>
    <t>10231941</t>
  </si>
  <si>
    <t>KAHARO-AKINDA</t>
  </si>
  <si>
    <t>+254722301214</t>
  </si>
  <si>
    <t>+254725378788</t>
  </si>
  <si>
    <t>10232019</t>
  </si>
  <si>
    <t>KANGOCHO</t>
  </si>
  <si>
    <t>+254726870840</t>
  </si>
  <si>
    <t>+254704205604</t>
  </si>
  <si>
    <t>10231951</t>
  </si>
  <si>
    <t>KAIRI-GATUNDA</t>
  </si>
  <si>
    <t>+254724536645</t>
  </si>
  <si>
    <t>+254711589623</t>
  </si>
  <si>
    <t>10232232</t>
  </si>
  <si>
    <t>+254722175258</t>
  </si>
  <si>
    <t>+254721884241</t>
  </si>
  <si>
    <t>10231906</t>
  </si>
  <si>
    <t>KANDURI</t>
  </si>
  <si>
    <t>+254724271056</t>
  </si>
  <si>
    <t>+254724282458</t>
  </si>
  <si>
    <t>10231899</t>
  </si>
  <si>
    <t>+254716512136</t>
  </si>
  <si>
    <t>+254798057946</t>
  </si>
  <si>
    <t>10231905</t>
  </si>
  <si>
    <t>MBIRUINI</t>
  </si>
  <si>
    <t>+254726503904</t>
  </si>
  <si>
    <t>+254713369694</t>
  </si>
  <si>
    <t>10232193</t>
  </si>
  <si>
    <t>CHORE-MARERINE</t>
  </si>
  <si>
    <t>+254724308830</t>
  </si>
  <si>
    <t>+254798564812</t>
  </si>
  <si>
    <t>10232089</t>
  </si>
  <si>
    <t>GATEI,KIAMUIRU</t>
  </si>
  <si>
    <t>10232307</t>
  </si>
  <si>
    <t>RUKURIRI</t>
  </si>
  <si>
    <t>+254727807363</t>
  </si>
  <si>
    <t>+254702483576</t>
  </si>
  <si>
    <t>10231957</t>
  </si>
  <si>
    <t>+254711192658</t>
  </si>
  <si>
    <t>10232039</t>
  </si>
  <si>
    <t>NYAMAGARA</t>
  </si>
  <si>
    <t>+254725082073</t>
  </si>
  <si>
    <t>+254725082261</t>
  </si>
  <si>
    <t>10231971</t>
  </si>
  <si>
    <t>+254725640283</t>
  </si>
  <si>
    <t>+254721470252</t>
  </si>
  <si>
    <t>10231891</t>
  </si>
  <si>
    <t>+254728827049</t>
  </si>
  <si>
    <t>+254708779025</t>
  </si>
  <si>
    <t>10231947</t>
  </si>
  <si>
    <t>+254795371056</t>
  </si>
  <si>
    <t>10231962</t>
  </si>
  <si>
    <t>KATHEKA KAI</t>
  </si>
  <si>
    <t>+254721696127</t>
  </si>
  <si>
    <t>10232274</t>
  </si>
  <si>
    <t>KIANGUNYI</t>
  </si>
  <si>
    <t>+254725426458</t>
  </si>
  <si>
    <t>+254724161471</t>
  </si>
  <si>
    <t>10231975</t>
  </si>
  <si>
    <t>KANYEKI-INI</t>
  </si>
  <si>
    <t>+254724882100</t>
  </si>
  <si>
    <t>+254721280010</t>
  </si>
  <si>
    <t>10232212</t>
  </si>
  <si>
    <t>MURI-KIBARANYAKI</t>
  </si>
  <si>
    <t>+254701494385</t>
  </si>
  <si>
    <t>+254757288356</t>
  </si>
  <si>
    <t>John nganga John nganga Ngugi [22515215]</t>
  </si>
  <si>
    <t>10231938</t>
  </si>
  <si>
    <t>Kirirwa</t>
  </si>
  <si>
    <t>+254715154955</t>
  </si>
  <si>
    <t>+254713545431</t>
  </si>
  <si>
    <t>10232207</t>
  </si>
  <si>
    <t>KIONYO-ACHIEVERS</t>
  </si>
  <si>
    <t>+254705861757</t>
  </si>
  <si>
    <t>+254742270356</t>
  </si>
  <si>
    <t>10232273</t>
  </si>
  <si>
    <t>10232141</t>
  </si>
  <si>
    <t>MARANDU</t>
  </si>
  <si>
    <t>+254723592474</t>
  </si>
  <si>
    <t>+254100931966</t>
  </si>
  <si>
    <t>10232229</t>
  </si>
  <si>
    <t>KIBITHE-KIIRUA</t>
  </si>
  <si>
    <t>+254711278727</t>
  </si>
  <si>
    <t>+254792923979</t>
  </si>
  <si>
    <t>10232040</t>
  </si>
  <si>
    <t>KATUMANI</t>
  </si>
  <si>
    <t>+254725543593</t>
  </si>
  <si>
    <t>10231877</t>
  </si>
  <si>
    <t>+254728845633</t>
  </si>
  <si>
    <t>+254713531430</t>
  </si>
  <si>
    <t>10231895</t>
  </si>
  <si>
    <t>+254714280053</t>
  </si>
  <si>
    <t>+254720235092</t>
  </si>
  <si>
    <t>10232035</t>
  </si>
  <si>
    <t>+254726205605</t>
  </si>
  <si>
    <t>+254752700130</t>
  </si>
  <si>
    <t>10232136</t>
  </si>
  <si>
    <t>GACHARO</t>
  </si>
  <si>
    <t>+254721524724</t>
  </si>
  <si>
    <t>+254700187391</t>
  </si>
  <si>
    <t>10232188</t>
  </si>
  <si>
    <t>AMWARI</t>
  </si>
  <si>
    <t>+254720295165</t>
  </si>
  <si>
    <t>+254722767016</t>
  </si>
  <si>
    <t>20231986</t>
  </si>
  <si>
    <t>CHOMO KARIA</t>
  </si>
  <si>
    <t>+254724475698</t>
  </si>
  <si>
    <t>+254106686858</t>
  </si>
  <si>
    <t>10232240</t>
  </si>
  <si>
    <t>ANJUANYAMA</t>
  </si>
  <si>
    <t>+254720942780</t>
  </si>
  <si>
    <t>+254710663171</t>
  </si>
  <si>
    <t>10232303</t>
  </si>
  <si>
    <t>+254723662362</t>
  </si>
  <si>
    <t>+254721322569</t>
  </si>
  <si>
    <t>10232150</t>
  </si>
  <si>
    <t>NKUBU-KUGENE</t>
  </si>
  <si>
    <t>+254725163679</t>
  </si>
  <si>
    <t>+254717832830</t>
  </si>
  <si>
    <t>NGATHO ITHANGA</t>
  </si>
  <si>
    <t>+254721709680</t>
  </si>
  <si>
    <t>+254702005234</t>
  </si>
  <si>
    <t>10232054</t>
  </si>
  <si>
    <t>GATUANYANGA</t>
  </si>
  <si>
    <t>+254722584209</t>
  </si>
  <si>
    <t>+254723824880</t>
  </si>
  <si>
    <t>10232302</t>
  </si>
  <si>
    <t>+254727318832</t>
  </si>
  <si>
    <t>+254724576277</t>
  </si>
  <si>
    <t>10232290</t>
  </si>
  <si>
    <t>+254723432543</t>
  </si>
  <si>
    <t>+254720990049</t>
  </si>
  <si>
    <t>10232301</t>
  </si>
  <si>
    <t>KIMALOT</t>
  </si>
  <si>
    <t>+254743957995</t>
  </si>
  <si>
    <t>10232135</t>
  </si>
  <si>
    <t>KAVARA</t>
  </si>
  <si>
    <t>+254721214360</t>
  </si>
  <si>
    <t>+254702776580</t>
  </si>
  <si>
    <t>10231939</t>
  </si>
  <si>
    <t>KAMBARA</t>
  </si>
  <si>
    <t>+254725659019</t>
  </si>
  <si>
    <t>+254745291329</t>
  </si>
  <si>
    <t>10232163</t>
  </si>
  <si>
    <t>KOMBU</t>
  </si>
  <si>
    <t>+254723881499</t>
  </si>
  <si>
    <t>+254722563815</t>
  </si>
  <si>
    <t>10231935</t>
  </si>
  <si>
    <t>+254722269158</t>
  </si>
  <si>
    <t>+254725755508</t>
  </si>
  <si>
    <t>10232197</t>
  </si>
  <si>
    <t>MWEMBE TAYARI</t>
  </si>
  <si>
    <t>+254720373821</t>
  </si>
  <si>
    <t>+254728682163</t>
  </si>
  <si>
    <t>10232194</t>
  </si>
  <si>
    <t>KAMBADI</t>
  </si>
  <si>
    <t>+254706476339</t>
  </si>
  <si>
    <t>+254720727515</t>
  </si>
  <si>
    <t>10232106</t>
  </si>
  <si>
    <t>+254722679640</t>
  </si>
  <si>
    <t>+254723771408</t>
  </si>
  <si>
    <t>10232046</t>
  </si>
  <si>
    <t>+254714702557</t>
  </si>
  <si>
    <t>+254710725330</t>
  </si>
  <si>
    <t>10232033</t>
  </si>
  <si>
    <t>+254723940960</t>
  </si>
  <si>
    <t>+254715409749</t>
  </si>
  <si>
    <t>10232206</t>
  </si>
  <si>
    <t>+254728126160</t>
  </si>
  <si>
    <t>+254719122257</t>
  </si>
  <si>
    <t>10232094</t>
  </si>
  <si>
    <t>RIAMUTE</t>
  </si>
  <si>
    <t>+254723305640</t>
  </si>
  <si>
    <t>10232277</t>
  </si>
  <si>
    <t>KIBUU</t>
  </si>
  <si>
    <t>+254717722982</t>
  </si>
  <si>
    <t>+254717305490</t>
  </si>
  <si>
    <t>10232127</t>
  </si>
  <si>
    <t>MUCUNGWA</t>
  </si>
  <si>
    <t>+254720140942</t>
  </si>
  <si>
    <t>+25472840782</t>
  </si>
  <si>
    <t>10232044</t>
  </si>
  <si>
    <t>+254725275952</t>
  </si>
  <si>
    <t>+254720897489</t>
  </si>
  <si>
    <t>10232131</t>
  </si>
  <si>
    <t>MWIBONI</t>
  </si>
  <si>
    <t>+254713570759</t>
  </si>
  <si>
    <t>+254725330586</t>
  </si>
  <si>
    <t>10232224</t>
  </si>
  <si>
    <t>GIANGHUKU</t>
  </si>
  <si>
    <t>+254716342274</t>
  </si>
  <si>
    <t>+254732814223</t>
  </si>
  <si>
    <t>10231983</t>
  </si>
  <si>
    <t>NGINDA</t>
  </si>
  <si>
    <t>+254722715011</t>
  </si>
  <si>
    <t>+254106429276</t>
  </si>
  <si>
    <t>10231937</t>
  </si>
  <si>
    <t>+254702723481</t>
  </si>
  <si>
    <t>+254701130303</t>
  </si>
  <si>
    <t>102397</t>
  </si>
  <si>
    <t>DALLAS</t>
  </si>
  <si>
    <t>+254712434381</t>
  </si>
  <si>
    <t>10231885</t>
  </si>
  <si>
    <t>MUMIA'A'</t>
  </si>
  <si>
    <t>+254722217620</t>
  </si>
  <si>
    <t>+254720805098</t>
  </si>
  <si>
    <t>10232186</t>
  </si>
  <si>
    <t>+254713301149</t>
  </si>
  <si>
    <t>10232053</t>
  </si>
  <si>
    <t>AGUTHI</t>
  </si>
  <si>
    <t>+254726236376</t>
  </si>
  <si>
    <t>+254726670401</t>
  </si>
  <si>
    <t>10232196</t>
  </si>
  <si>
    <t>KATHIRAGA</t>
  </si>
  <si>
    <t>+254728073185</t>
  </si>
  <si>
    <t>+254799429480</t>
  </si>
  <si>
    <t>10232015</t>
  </si>
  <si>
    <t>+254703183992</t>
  </si>
  <si>
    <t>+254755911737</t>
  </si>
  <si>
    <t>10231950</t>
  </si>
  <si>
    <t>+254728455300</t>
  </si>
  <si>
    <t>+254799524039</t>
  </si>
  <si>
    <t>10232047</t>
  </si>
  <si>
    <t>+254722397199</t>
  </si>
  <si>
    <t>+254723698268</t>
  </si>
  <si>
    <t>10231936</t>
  </si>
  <si>
    <t>KIAWAMBUTU</t>
  </si>
  <si>
    <t>+254721895954</t>
  </si>
  <si>
    <t>+254725837279</t>
  </si>
  <si>
    <t>10232195</t>
  </si>
  <si>
    <t>MUITHUA</t>
  </si>
  <si>
    <t>+254725808604</t>
  </si>
  <si>
    <t>+254759744848</t>
  </si>
  <si>
    <t>Annet wanjiru Ndwiga</t>
  </si>
  <si>
    <t>HBGC-5595</t>
  </si>
  <si>
    <t>10231901</t>
  </si>
  <si>
    <t>KIATHARI</t>
  </si>
  <si>
    <t>+254713544113</t>
  </si>
  <si>
    <t>+254720889867</t>
  </si>
  <si>
    <t>Doreen Kinya [27473375]</t>
  </si>
  <si>
    <t>HBGC-4263</t>
  </si>
  <si>
    <t>10232175</t>
  </si>
  <si>
    <t>+254791525229</t>
  </si>
  <si>
    <t>+254721624118</t>
  </si>
  <si>
    <t>Josphat ngugi mae [23985582]</t>
  </si>
  <si>
    <t>HBGC-4616</t>
  </si>
  <si>
    <t>18232107</t>
  </si>
  <si>
    <t>BATHI</t>
  </si>
  <si>
    <t>+254724733895</t>
  </si>
  <si>
    <t>+254720114690</t>
  </si>
  <si>
    <t>Elizabeth Ruguru [21121721]</t>
  </si>
  <si>
    <t>HBGC-5213</t>
  </si>
  <si>
    <t>10231993</t>
  </si>
  <si>
    <t>KIBUTIO</t>
  </si>
  <si>
    <t>+254721677397</t>
  </si>
  <si>
    <t>+254722686419</t>
  </si>
  <si>
    <t>Jacinta njeri Muiruri [11149227]</t>
  </si>
  <si>
    <t>HBGC-5283</t>
  </si>
  <si>
    <t>10232036</t>
  </si>
  <si>
    <t>MUTUYA</t>
  </si>
  <si>
    <t>+254723088847</t>
  </si>
  <si>
    <t>+254719796769</t>
  </si>
  <si>
    <t>Julia Njeri [7451315]</t>
  </si>
  <si>
    <t>HBGC-5489</t>
  </si>
  <si>
    <t>10232201</t>
  </si>
  <si>
    <t>GAGWEGORI</t>
  </si>
  <si>
    <t>+254714626595</t>
  </si>
  <si>
    <t>Micheal ng'ang'a Wambugu [13032458]</t>
  </si>
  <si>
    <t>HBGC-5531</t>
  </si>
  <si>
    <t>10232041</t>
  </si>
  <si>
    <t>KWA-ALLAN</t>
  </si>
  <si>
    <t>+254707458175</t>
  </si>
  <si>
    <t>+254724286051</t>
  </si>
  <si>
    <t>Geofrey githinji Muchemi</t>
  </si>
  <si>
    <t>HBGC-5541</t>
  </si>
  <si>
    <t>10232160</t>
  </si>
  <si>
    <t>NJOGUINI</t>
  </si>
  <si>
    <t>+254721486479</t>
  </si>
  <si>
    <t>James mbau Muchemi [1070087]</t>
  </si>
  <si>
    <t>HBGC-5542</t>
  </si>
  <si>
    <t>10232061</t>
  </si>
  <si>
    <t>+254722662142</t>
  </si>
  <si>
    <t>Nanies Nkatha [28752205]</t>
  </si>
  <si>
    <t>HBGC-5615</t>
  </si>
  <si>
    <t>10232172</t>
  </si>
  <si>
    <t>KIONYO-NYAGI</t>
  </si>
  <si>
    <t>+254114307868</t>
  </si>
  <si>
    <t>+254706512297</t>
  </si>
  <si>
    <t>Maru wangui Nguku [2973198]</t>
  </si>
  <si>
    <t>HBGC-5655</t>
  </si>
  <si>
    <t>10232006</t>
  </si>
  <si>
    <t>KINURI</t>
  </si>
  <si>
    <t>+254720252441</t>
  </si>
  <si>
    <t>Stanley kinu Waithaka [22485252]</t>
  </si>
  <si>
    <t>HBGC-5885</t>
  </si>
  <si>
    <t>10232018</t>
  </si>
  <si>
    <t>GITOTO</t>
  </si>
  <si>
    <t>+254729291399</t>
  </si>
  <si>
    <t>+254704709614</t>
  </si>
  <si>
    <t>Sabina Wachera [22777127]</t>
  </si>
  <si>
    <t>HBGC-5906</t>
  </si>
  <si>
    <t>10232143</t>
  </si>
  <si>
    <t>KARIRIA</t>
  </si>
  <si>
    <t>+254700438565</t>
  </si>
  <si>
    <t>+254718837924</t>
  </si>
  <si>
    <t>Stephen Munene</t>
  </si>
  <si>
    <t>HBGC-5971</t>
  </si>
  <si>
    <t>10232145</t>
  </si>
  <si>
    <t>KABONGE</t>
  </si>
  <si>
    <t>+254725472517</t>
  </si>
  <si>
    <t>Gichae [716294]</t>
  </si>
  <si>
    <t>HBGC-5982</t>
  </si>
  <si>
    <t>10231911</t>
  </si>
  <si>
    <t>Beth Muthengi</t>
  </si>
  <si>
    <t>HBGC-5992</t>
  </si>
  <si>
    <t>10231892</t>
  </si>
  <si>
    <t>KANGUNDO</t>
  </si>
  <si>
    <t>+254722719033</t>
  </si>
  <si>
    <t>Beatrice wangui Kibunga [13842897]</t>
  </si>
  <si>
    <t>HBGC-6013</t>
  </si>
  <si>
    <t>10232296</t>
  </si>
  <si>
    <t>+254792261831</t>
  </si>
  <si>
    <t>+254703121057</t>
  </si>
  <si>
    <t>Mary wangari Kariuki [3107132]</t>
  </si>
  <si>
    <t>HBGC-6015</t>
  </si>
  <si>
    <t>10231944</t>
  </si>
  <si>
    <t>+254728530297</t>
  </si>
  <si>
    <t>+254723590371</t>
  </si>
  <si>
    <t>Ayub muthemba Kamau [3590563]</t>
  </si>
  <si>
    <t>HBGC-6067</t>
  </si>
  <si>
    <t>10232158</t>
  </si>
  <si>
    <t>GATHI</t>
  </si>
  <si>
    <t>+254722684141</t>
  </si>
  <si>
    <t>Benard maina Mbogo [1405132]</t>
  </si>
  <si>
    <t>HBGC-6081</t>
  </si>
  <si>
    <t>10231903</t>
  </si>
  <si>
    <t>KATONGI</t>
  </si>
  <si>
    <t>+254713620291</t>
  </si>
  <si>
    <t>+254703715475</t>
  </si>
  <si>
    <t>Nancy Karimi</t>
  </si>
  <si>
    <t>HBGC-6157</t>
  </si>
  <si>
    <t>10232233</t>
  </si>
  <si>
    <t>MAARA-GITANGINE</t>
  </si>
  <si>
    <t>+254713634119</t>
  </si>
  <si>
    <t>+254792031194</t>
  </si>
  <si>
    <t>Bernard d.t. Muchoki</t>
  </si>
  <si>
    <t>HBGC-6162</t>
  </si>
  <si>
    <t>10232262</t>
  </si>
  <si>
    <t>+254721788550</t>
  </si>
  <si>
    <t>+254769062424</t>
  </si>
  <si>
    <t>Isaac kimotho Kamau</t>
  </si>
  <si>
    <t>HBGC-6310</t>
  </si>
  <si>
    <t>10232155</t>
  </si>
  <si>
    <t>NGOTHURU</t>
  </si>
  <si>
    <t>+254722419253</t>
  </si>
  <si>
    <t>+254733820940</t>
  </si>
  <si>
    <t>Faith Muthoni [6757289]</t>
  </si>
  <si>
    <t>HBGC-6314</t>
  </si>
  <si>
    <t>10232192</t>
  </si>
  <si>
    <t>MIA MOJA</t>
  </si>
  <si>
    <t>+254705583963</t>
  </si>
  <si>
    <t>+254788898645</t>
  </si>
  <si>
    <t>Armson kathugumi Kithinji [13356163]</t>
  </si>
  <si>
    <t>HBGC-6337</t>
  </si>
  <si>
    <t>10232144</t>
  </si>
  <si>
    <t>NKIRIAMBU</t>
  </si>
  <si>
    <t>+254713005774</t>
  </si>
  <si>
    <t>+254719244371</t>
  </si>
  <si>
    <t>Elizabeth Mburu</t>
  </si>
  <si>
    <t>HBGC-6347</t>
  </si>
  <si>
    <t>10232038</t>
  </si>
  <si>
    <t>+254721304804</t>
  </si>
  <si>
    <t>+254729149106</t>
  </si>
  <si>
    <t>Julius kirema Muewika [3747178]</t>
  </si>
  <si>
    <t>HBGC-6603</t>
  </si>
  <si>
    <t>10232239</t>
  </si>
  <si>
    <t>+254720386779</t>
  </si>
  <si>
    <t>+254782755812</t>
  </si>
  <si>
    <t>Patricia nyawira Gachane [31365710]</t>
  </si>
  <si>
    <t>HBGC-6340</t>
  </si>
  <si>
    <t>10232043.</t>
  </si>
  <si>
    <t>+254795691456</t>
  </si>
  <si>
    <t>+25414048704</t>
  </si>
  <si>
    <t>Patrick gachuki Gathundu [20626705]</t>
  </si>
  <si>
    <t>HBGC-4226</t>
  </si>
  <si>
    <t>10232014</t>
  </si>
  <si>
    <t>+254722662161</t>
  </si>
  <si>
    <t>Lucy njeri Kiunyu [7817903]</t>
  </si>
  <si>
    <t>HBGC-6121</t>
  </si>
  <si>
    <t>10232299</t>
  </si>
  <si>
    <t>+254727431424</t>
  </si>
  <si>
    <t>+254742019517</t>
  </si>
  <si>
    <t>Betty Kawira</t>
  </si>
  <si>
    <t>HBGC-6615</t>
  </si>
  <si>
    <t>+254701841151</t>
  </si>
  <si>
    <t>+254724544604</t>
  </si>
  <si>
    <t>Agnes nyaguthi Kahuhia [33334125]</t>
  </si>
  <si>
    <t>HBGC-6663</t>
  </si>
  <si>
    <t>10232119</t>
  </si>
  <si>
    <t>KIMORORI</t>
  </si>
  <si>
    <t>+254722357665</t>
  </si>
  <si>
    <t>Samuel m. Gikonyo [21695159]</t>
  </si>
  <si>
    <t>HBGC-5807</t>
  </si>
  <si>
    <t>10232156</t>
  </si>
  <si>
    <t>BURGURET</t>
  </si>
  <si>
    <t>+254723717337</t>
  </si>
  <si>
    <t>+254705779240</t>
  </si>
  <si>
    <t>John k Kamondo [11613114]</t>
  </si>
  <si>
    <t>HBGC-6049</t>
  </si>
  <si>
    <t>10232055</t>
  </si>
  <si>
    <t>MUTANGA</t>
  </si>
  <si>
    <t>+254726754285</t>
  </si>
  <si>
    <t>+254722335833</t>
  </si>
  <si>
    <t>Charles muchangi Njeru [21587048]</t>
  </si>
  <si>
    <t>HBGC-6148</t>
  </si>
  <si>
    <t>10232125</t>
  </si>
  <si>
    <t>KANJA</t>
  </si>
  <si>
    <t>+254711190098</t>
  </si>
  <si>
    <t>+254721641890</t>
  </si>
  <si>
    <t>Sammy n. Kibe [3733874]</t>
  </si>
  <si>
    <t>HBGC-6222</t>
  </si>
  <si>
    <t>10232116</t>
  </si>
  <si>
    <t>+254721220835</t>
  </si>
  <si>
    <t>+254726257190</t>
  </si>
  <si>
    <t>Ephraim Muriithi [20039210]</t>
  </si>
  <si>
    <t>HBGC-6236</t>
  </si>
  <si>
    <t>10232129</t>
  </si>
  <si>
    <t>+254720648679</t>
  </si>
  <si>
    <t>+254722598472</t>
  </si>
  <si>
    <t>Esther wambui Chege [29849447]</t>
  </si>
  <si>
    <t>HBGC-6449</t>
  </si>
  <si>
    <t>10231929</t>
  </si>
  <si>
    <t>GICHABI</t>
  </si>
  <si>
    <t>+254708500818</t>
  </si>
  <si>
    <t>+254724138542</t>
  </si>
  <si>
    <t>Fridah ngugi Julius [26416205]</t>
  </si>
  <si>
    <t>HBGC-6780</t>
  </si>
  <si>
    <t>10232238</t>
  </si>
  <si>
    <t>+254748827948</t>
  </si>
  <si>
    <t>+254710612416</t>
  </si>
  <si>
    <t>Martha Loko [31842248]</t>
  </si>
  <si>
    <t>HBGC-5520</t>
  </si>
  <si>
    <t>10232048</t>
  </si>
  <si>
    <t>MARAA</t>
  </si>
  <si>
    <t>+254714060954</t>
  </si>
  <si>
    <t>Patrick karimi Patrick karimi Njagi [21515791]</t>
  </si>
  <si>
    <t>HBGC-5730</t>
  </si>
  <si>
    <t>10231684</t>
  </si>
  <si>
    <t>GAKIVORE</t>
  </si>
  <si>
    <t>+254711302853</t>
  </si>
  <si>
    <t>+254711310124</t>
  </si>
  <si>
    <t>Caleb Wahome [1096956]</t>
  </si>
  <si>
    <t>HBGC-5976</t>
  </si>
  <si>
    <t>10232058</t>
  </si>
  <si>
    <t>KIRIGA</t>
  </si>
  <si>
    <t>+254725589158</t>
  </si>
  <si>
    <t>Stanley thuo Mwangi [11054397]</t>
  </si>
  <si>
    <t>HBGC-6276</t>
  </si>
  <si>
    <t>10232293</t>
  </si>
  <si>
    <t>NDATHI-INI</t>
  </si>
  <si>
    <t>+254721314777</t>
  </si>
  <si>
    <t>+254726941026</t>
  </si>
  <si>
    <t>Sophia Kawira [23659465]</t>
  </si>
  <si>
    <t>HBGC-6429</t>
  </si>
  <si>
    <t>10232124</t>
  </si>
  <si>
    <t>NJUKIRI/SHOWGROUND</t>
  </si>
  <si>
    <t>+254715282115</t>
  </si>
  <si>
    <t>Leah njeri Macharia [13276479]</t>
  </si>
  <si>
    <t>HBGC-6450</t>
  </si>
  <si>
    <t>10231886</t>
  </si>
  <si>
    <t>RUGONGO RURAYA</t>
  </si>
  <si>
    <t>+254727285368</t>
  </si>
  <si>
    <t>+254722622544</t>
  </si>
  <si>
    <t>Michael njihia Michael njihia Gitonga [1995046]</t>
  </si>
  <si>
    <t>HBGC-6494</t>
  </si>
  <si>
    <t>10231964</t>
  </si>
  <si>
    <t>RUGONGE RURAYA</t>
  </si>
  <si>
    <t>+254725369680</t>
  </si>
  <si>
    <t>+254725463315</t>
  </si>
  <si>
    <t>Angelica wawira Njeru [11606368]</t>
  </si>
  <si>
    <t>HBGC-6626</t>
  </si>
  <si>
    <t>10232306</t>
  </si>
  <si>
    <t>+254705948449</t>
  </si>
  <si>
    <t>+254722224179</t>
  </si>
  <si>
    <t>Rosemary wanja Macharia [3053849]</t>
  </si>
  <si>
    <t>HBGC-5987</t>
  </si>
  <si>
    <t>18231887</t>
  </si>
  <si>
    <t>+254719664427</t>
  </si>
  <si>
    <t>+254714213247</t>
  </si>
  <si>
    <t>Stephen wamwea Kiama [21848428]</t>
  </si>
  <si>
    <t>HBGC-5201</t>
  </si>
  <si>
    <t>10231387</t>
  </si>
  <si>
    <t>KINYAKIRU</t>
  </si>
  <si>
    <t>+254703490670</t>
  </si>
  <si>
    <t>+254700814036</t>
  </si>
  <si>
    <t>Penninah wanjiku Kigotho [21809095]</t>
  </si>
  <si>
    <t>HBGC-6136</t>
  </si>
  <si>
    <t>10231890</t>
  </si>
  <si>
    <t>PEPSI</t>
  </si>
  <si>
    <t>+254720374530</t>
  </si>
  <si>
    <t>+254721922694</t>
  </si>
  <si>
    <t>Wilson mutakaa Alphed [9354174]</t>
  </si>
  <si>
    <t>HBGC-6265</t>
  </si>
  <si>
    <t>10232059</t>
  </si>
  <si>
    <t>+254713942091</t>
  </si>
  <si>
    <t>+254711291226</t>
  </si>
  <si>
    <t>Francis k Wang'ombe [7028851]</t>
  </si>
  <si>
    <t>HBGC-6303</t>
  </si>
  <si>
    <t>10231998</t>
  </si>
  <si>
    <t>KIHOME</t>
  </si>
  <si>
    <t>+254720365602</t>
  </si>
  <si>
    <t>Nancy wangithi Magondu [9303502]</t>
  </si>
  <si>
    <t>HBGC-6110</t>
  </si>
  <si>
    <t>10231910</t>
  </si>
  <si>
    <t>RUVARU</t>
  </si>
  <si>
    <t>+254725782132</t>
  </si>
  <si>
    <t>+254723220954</t>
  </si>
  <si>
    <t>Benard Irungu [11621968]</t>
  </si>
  <si>
    <t>HBGC-6126</t>
  </si>
  <si>
    <t>10232112</t>
  </si>
  <si>
    <t>+254721828016</t>
  </si>
  <si>
    <t>+254753478989</t>
  </si>
  <si>
    <t>Lucy wangui Kariuki [7664268]</t>
  </si>
  <si>
    <t>HBGC-5526</t>
  </si>
  <si>
    <t>10232121</t>
  </si>
  <si>
    <t>WESTWOOD ESTATE</t>
  </si>
  <si>
    <t>+254722491115</t>
  </si>
  <si>
    <t>+254705154325</t>
  </si>
  <si>
    <t>Ibrahim njuguna Kuria [22752063]</t>
  </si>
  <si>
    <t>HBGC-5950</t>
  </si>
  <si>
    <t>10231922</t>
  </si>
  <si>
    <t>+254727901661</t>
  </si>
  <si>
    <t>+254796054778</t>
  </si>
  <si>
    <t>Harrison thuku Kogu [9262321]</t>
  </si>
  <si>
    <t>HBGC-6007</t>
  </si>
  <si>
    <t>10232026</t>
  </si>
  <si>
    <t>KAHACHO</t>
  </si>
  <si>
    <t>+254722624373</t>
  </si>
  <si>
    <t>+254726852866</t>
  </si>
  <si>
    <t>Antony Maina [22094533]</t>
  </si>
  <si>
    <t>HBGC-6281</t>
  </si>
  <si>
    <t>10231990</t>
  </si>
  <si>
    <t>KAGOTHA</t>
  </si>
  <si>
    <t>+254726292654</t>
  </si>
  <si>
    <t>+254785267380</t>
  </si>
  <si>
    <t>Mwebia M'miriti [8870929]</t>
  </si>
  <si>
    <t>HBGC-6468</t>
  </si>
  <si>
    <t>10232003</t>
  </si>
  <si>
    <t>+254711507273</t>
  </si>
  <si>
    <t>+254725800808</t>
  </si>
  <si>
    <t>Josphat ndwiga Njeru [26341089]</t>
  </si>
  <si>
    <t>HBGC-6637</t>
  </si>
  <si>
    <t>10232216</t>
  </si>
  <si>
    <t>MAKUMBIRI-KARURINA</t>
  </si>
  <si>
    <t>+254724275041</t>
  </si>
  <si>
    <t>+254752402365</t>
  </si>
  <si>
    <t>Catherine wanjiru ndumia [7668097]</t>
  </si>
  <si>
    <t>HBGC-4358</t>
  </si>
  <si>
    <t>10232289</t>
  </si>
  <si>
    <t>+254726915875</t>
  </si>
  <si>
    <t>John mwangi Gati [12664021]</t>
  </si>
  <si>
    <t>HBGC-6135</t>
  </si>
  <si>
    <t>10232288</t>
  </si>
  <si>
    <t>RUMATHI</t>
  </si>
  <si>
    <t>+254721496420</t>
  </si>
  <si>
    <t>+254728598695</t>
  </si>
  <si>
    <t>Justus ndichu Gachumi [28794554]</t>
  </si>
  <si>
    <t>HBGC-6643</t>
  </si>
  <si>
    <t>10232294</t>
  </si>
  <si>
    <t>+254704865962</t>
  </si>
  <si>
    <t>+254715513327</t>
  </si>
  <si>
    <t>Rachael wangari Thuo [22813414]</t>
  </si>
  <si>
    <t>HBGC-6657</t>
  </si>
  <si>
    <t>10232455</t>
  </si>
  <si>
    <t>KAMWEA</t>
  </si>
  <si>
    <t>+254700329486</t>
  </si>
  <si>
    <t>+254724283761</t>
  </si>
  <si>
    <t>Diana makena Njue [25032773]</t>
  </si>
  <si>
    <t>HBGC-6683</t>
  </si>
  <si>
    <t>110511234734</t>
  </si>
  <si>
    <t>+254702741017</t>
  </si>
  <si>
    <t>+254721619037</t>
  </si>
  <si>
    <t>Joseph kamaru Wainaina [3218384]</t>
  </si>
  <si>
    <t>HBGC-5585</t>
  </si>
  <si>
    <t>10232166</t>
  </si>
  <si>
    <t>+254721925971</t>
  </si>
  <si>
    <t>+254725222383</t>
  </si>
  <si>
    <t>Philomena nduta Kimani [5214662]</t>
  </si>
  <si>
    <t>HBGC-5935</t>
  </si>
  <si>
    <t>10232113</t>
  </si>
  <si>
    <t>+254722422729</t>
  </si>
  <si>
    <t>+254722176950</t>
  </si>
  <si>
    <t>Mary nduta Njoroge [8516982]</t>
  </si>
  <si>
    <t>HBGC-6003</t>
  </si>
  <si>
    <t>10240023</t>
  </si>
  <si>
    <t>BITORE</t>
  </si>
  <si>
    <t>+254716280691</t>
  </si>
  <si>
    <t>Martha wangechi Ngatia [1084024]</t>
  </si>
  <si>
    <t>HBGC-6300</t>
  </si>
  <si>
    <t>10231988</t>
  </si>
  <si>
    <t>+254722665815</t>
  </si>
  <si>
    <t>+254722664728</t>
  </si>
  <si>
    <t>Irene nyambura Mwangi [7869002]</t>
  </si>
  <si>
    <t>HBGC-4798</t>
  </si>
  <si>
    <t>10232458</t>
  </si>
  <si>
    <t>GATUGURU</t>
  </si>
  <si>
    <t>+254722218095</t>
  </si>
  <si>
    <t>+254722658772</t>
  </si>
  <si>
    <t>HBGC-5726</t>
  </si>
  <si>
    <t>10231888</t>
  </si>
  <si>
    <t>MBIRITHI</t>
  </si>
  <si>
    <t>+254726655133</t>
  </si>
  <si>
    <t>+254721544803</t>
  </si>
  <si>
    <t>Joshua mwirigi Muthaura [13812455]</t>
  </si>
  <si>
    <t>HBGC-6029</t>
  </si>
  <si>
    <t>10232385</t>
  </si>
  <si>
    <t>KIROGINE MKT</t>
  </si>
  <si>
    <t>+254723509486</t>
  </si>
  <si>
    <t>+254733978609</t>
  </si>
  <si>
    <t>Mary wangui Ndichu [28585136]</t>
  </si>
  <si>
    <t>HBGC-6120</t>
  </si>
  <si>
    <t>10232450</t>
  </si>
  <si>
    <t>+254717900601</t>
  </si>
  <si>
    <t>+254711486279</t>
  </si>
  <si>
    <t>Joseph maina Kago [3422282]</t>
  </si>
  <si>
    <t>HBGC-6128</t>
  </si>
  <si>
    <t>10232461</t>
  </si>
  <si>
    <t>+254726514357</t>
  </si>
  <si>
    <t>+254724910516</t>
  </si>
  <si>
    <t>Mary njeri Njoroge1 [2019158]</t>
  </si>
  <si>
    <t>HBGC-6520</t>
  </si>
  <si>
    <t>+254724298221</t>
  </si>
  <si>
    <t>+254727780263</t>
  </si>
  <si>
    <t>Simon ngondi Njeru [8600462]</t>
  </si>
  <si>
    <t>HBGC-6684</t>
  </si>
  <si>
    <t>10232389</t>
  </si>
  <si>
    <t>KAMITAA/KARURUMO</t>
  </si>
  <si>
    <t>+254725876626</t>
  </si>
  <si>
    <t>+254790831313</t>
  </si>
  <si>
    <t>Elijah Guantai [9703221]</t>
  </si>
  <si>
    <t>HBGC-6702</t>
  </si>
  <si>
    <t>10232419</t>
  </si>
  <si>
    <t>KAGORWE</t>
  </si>
  <si>
    <t>+254727764029</t>
  </si>
  <si>
    <t>+25472900932</t>
  </si>
  <si>
    <t>Dedan kamau Mathu</t>
  </si>
  <si>
    <t>HBGC-5973</t>
  </si>
  <si>
    <t>10240030</t>
  </si>
  <si>
    <t>NYANGITI</t>
  </si>
  <si>
    <t>+254721343615</t>
  </si>
  <si>
    <t>Cecilia Wangari [27497065]</t>
  </si>
  <si>
    <t>HBGC-5986</t>
  </si>
  <si>
    <t>10232438</t>
  </si>
  <si>
    <t>+254720857190</t>
  </si>
  <si>
    <t>+254790555129</t>
  </si>
  <si>
    <t>Miring'u [984383]</t>
  </si>
  <si>
    <t>HBGC-6053</t>
  </si>
  <si>
    <t>10232449</t>
  </si>
  <si>
    <t>MBARI YA IGII</t>
  </si>
  <si>
    <t>Joseph muthii Karimi [22362317]</t>
  </si>
  <si>
    <t>HBGC-6115</t>
  </si>
  <si>
    <t>10232403</t>
  </si>
  <si>
    <t>+254721216733</t>
  </si>
  <si>
    <t>+254719712576</t>
  </si>
  <si>
    <t>James thathi muchier Ireri [8302729]</t>
  </si>
  <si>
    <t>HBGC-6353</t>
  </si>
  <si>
    <t>10232401</t>
  </si>
  <si>
    <t>+254720209725</t>
  </si>
  <si>
    <t>+254716277442</t>
  </si>
  <si>
    <t>Elizabeth Nyamai</t>
  </si>
  <si>
    <t>HBGC-6477</t>
  </si>
  <si>
    <t>10232300</t>
  </si>
  <si>
    <t>+254722357409</t>
  </si>
  <si>
    <t>+254722349866</t>
  </si>
  <si>
    <t>Poline Kathambi [22788689]</t>
  </si>
  <si>
    <t>HBGC-6501</t>
  </si>
  <si>
    <t>10240041</t>
  </si>
  <si>
    <t>GIANCHUKU</t>
  </si>
  <si>
    <t>+254720437777</t>
  </si>
  <si>
    <t>+254720813415</t>
  </si>
  <si>
    <t>Joseph theuri Nduhiu</t>
  </si>
  <si>
    <t>HBGC-6596</t>
  </si>
  <si>
    <t>10231995</t>
  </si>
  <si>
    <t>+254725685712</t>
  </si>
  <si>
    <t>+254700755069</t>
  </si>
  <si>
    <t>Charles gitonga Kiugu [11325453]</t>
  </si>
  <si>
    <t>HBGC-6777</t>
  </si>
  <si>
    <t>10240034</t>
  </si>
  <si>
    <t>+254720537173</t>
  </si>
  <si>
    <t>+254724129786</t>
  </si>
  <si>
    <t>Symon muthii Kinyua [13564233]</t>
  </si>
  <si>
    <t>HBGC-6797</t>
  </si>
  <si>
    <t>10232386</t>
  </si>
  <si>
    <t>MUKINDURI</t>
  </si>
  <si>
    <t>+254721918145</t>
  </si>
  <si>
    <t>+254713815189</t>
  </si>
  <si>
    <t>Peter ngugi Mwangi [22576231]</t>
  </si>
  <si>
    <t>HBGC-5445</t>
  </si>
  <si>
    <t>10232453</t>
  </si>
  <si>
    <t>KANDIRI</t>
  </si>
  <si>
    <t>+254723952321</t>
  </si>
  <si>
    <t>+254720940926</t>
  </si>
  <si>
    <t>Catherine Njeri [3378013]</t>
  </si>
  <si>
    <t>HBGC-5808</t>
  </si>
  <si>
    <t>10232159</t>
  </si>
  <si>
    <t>NDATHIINE</t>
  </si>
  <si>
    <t>+254723426341</t>
  </si>
  <si>
    <t>+254702462740</t>
  </si>
  <si>
    <t>Samuel Njoroge [24154162]</t>
  </si>
  <si>
    <t>HBGC-6358</t>
  </si>
  <si>
    <t>10240017</t>
  </si>
  <si>
    <t>KAGUNU</t>
  </si>
  <si>
    <t>+254721998206</t>
  </si>
  <si>
    <t>+254712738418</t>
  </si>
  <si>
    <t>Isaack Kimathi [21530366]</t>
  </si>
  <si>
    <t>HBGC-6756</t>
  </si>
  <si>
    <t>10232378</t>
  </si>
  <si>
    <t>KAREGI</t>
  </si>
  <si>
    <t>+254719677161</t>
  </si>
  <si>
    <t>+254700119038</t>
  </si>
  <si>
    <t>Antony Antony Wandeto [22818142]</t>
  </si>
  <si>
    <t>HBGC-6675</t>
  </si>
  <si>
    <t>10240267</t>
  </si>
  <si>
    <t>KARUNGURU</t>
  </si>
  <si>
    <t>+254724325737</t>
  </si>
  <si>
    <t>+254726174715</t>
  </si>
  <si>
    <t>Faith wanjiru Karimi [22003760]</t>
  </si>
  <si>
    <t>HBGC-6676</t>
  </si>
  <si>
    <t>10240076</t>
  </si>
  <si>
    <t>+254721458856</t>
  </si>
  <si>
    <t>+254723016459</t>
  </si>
  <si>
    <t>Patrick mbae Njeru [7725909]</t>
  </si>
  <si>
    <t>HBGC-6059</t>
  </si>
  <si>
    <t>10232031</t>
  </si>
  <si>
    <t>+254729904873</t>
  </si>
  <si>
    <t>+254101690434</t>
  </si>
  <si>
    <t>Elizabeth wambui Wanjiku [24226778]</t>
  </si>
  <si>
    <t>HBGC-6091</t>
  </si>
  <si>
    <t>10232111</t>
  </si>
  <si>
    <t>TURITU</t>
  </si>
  <si>
    <t>+254724792242</t>
  </si>
  <si>
    <t>+254112322025</t>
  </si>
  <si>
    <t>Josephine monica Mburu [11335160]</t>
  </si>
  <si>
    <t>HBGC-6138</t>
  </si>
  <si>
    <t>10240020</t>
  </si>
  <si>
    <t>+254723129451</t>
  </si>
  <si>
    <t>+254717979200</t>
  </si>
  <si>
    <t>Japheth km Njagi</t>
  </si>
  <si>
    <t>HBGC-6142</t>
  </si>
  <si>
    <t>10240215</t>
  </si>
  <si>
    <t>+254718430473</t>
  </si>
  <si>
    <t>+254710197911</t>
  </si>
  <si>
    <t>Mary Bucheha [10033441]</t>
  </si>
  <si>
    <t>HBGC-6226</t>
  </si>
  <si>
    <t>10232004</t>
  </si>
  <si>
    <t>GIACHUKU</t>
  </si>
  <si>
    <t>+254724900020</t>
  </si>
  <si>
    <t>+254721794770</t>
  </si>
  <si>
    <t>Rosemary Irungu [8240765]</t>
  </si>
  <si>
    <t>HBGC-6642</t>
  </si>
  <si>
    <t>10232451</t>
  </si>
  <si>
    <t>+254722460781</t>
  </si>
  <si>
    <t>+254722431207</t>
  </si>
  <si>
    <t>Christopher Munene [21758721]</t>
  </si>
  <si>
    <t>HBGC-6658</t>
  </si>
  <si>
    <t>10240025</t>
  </si>
  <si>
    <t>KABIKO</t>
  </si>
  <si>
    <t>+254728535207</t>
  </si>
  <si>
    <t>Justine muthie Justine muthie Njiru [24765513]</t>
  </si>
  <si>
    <t>HBGC-6688</t>
  </si>
  <si>
    <t>10240261</t>
  </si>
  <si>
    <t>GITUNGURU</t>
  </si>
  <si>
    <t>+254729688970</t>
  </si>
  <si>
    <t>+254716166582</t>
  </si>
  <si>
    <t>Mary wambui Nyaga [22079079]</t>
  </si>
  <si>
    <t>HBGC-4824</t>
  </si>
  <si>
    <t>10232368</t>
  </si>
  <si>
    <t>+254710619586</t>
  </si>
  <si>
    <t>+254726894477</t>
  </si>
  <si>
    <t>Peter Muchiri [7064635]</t>
  </si>
  <si>
    <t>HBGC-5903</t>
  </si>
  <si>
    <t>10240006</t>
  </si>
  <si>
    <t>+254723345808</t>
  </si>
  <si>
    <t>+254724875159</t>
  </si>
  <si>
    <t>Faith makena Kaburu [24190557]</t>
  </si>
  <si>
    <t>HBGC-6100</t>
  </si>
  <si>
    <t>10232027</t>
  </si>
  <si>
    <t>MATA CARE/ISIOLO</t>
  </si>
  <si>
    <t>+254720123731</t>
  </si>
  <si>
    <t>+254718137086</t>
  </si>
  <si>
    <t>Florence wawira Njeru [22026781]</t>
  </si>
  <si>
    <t>HBGC-6188</t>
  </si>
  <si>
    <t>10240217</t>
  </si>
  <si>
    <t>+254722563615</t>
  </si>
  <si>
    <t>+254728931605</t>
  </si>
  <si>
    <t>Mary wairimu Murithi [13332219]</t>
  </si>
  <si>
    <t>HBGC-6287</t>
  </si>
  <si>
    <t>10240214</t>
  </si>
  <si>
    <t>+254714146305</t>
  </si>
  <si>
    <t>+254727609597</t>
  </si>
  <si>
    <t>Mathew Gitau [21621983]</t>
  </si>
  <si>
    <t>HBGC-6522</t>
  </si>
  <si>
    <t>10232448</t>
  </si>
  <si>
    <t>+254724711345</t>
  </si>
  <si>
    <t>+254713440683</t>
  </si>
  <si>
    <t>Mary kanja Mburugu [4524562]</t>
  </si>
  <si>
    <t>HBGC-6553</t>
  </si>
  <si>
    <t>10232162</t>
  </si>
  <si>
    <t>KAMUKETHA</t>
  </si>
  <si>
    <t>+254720335943</t>
  </si>
  <si>
    <t>+254721584316</t>
  </si>
  <si>
    <t>Patrick gichobi Gachoka [21707265]</t>
  </si>
  <si>
    <t>HBGC-6584</t>
  </si>
  <si>
    <t>10240055</t>
  </si>
  <si>
    <t>+254710499983</t>
  </si>
  <si>
    <t>+254728576194</t>
  </si>
  <si>
    <t>Nancy wangechi Mukenye [9153776]</t>
  </si>
  <si>
    <t>HBGC-6630</t>
  </si>
  <si>
    <t>10240257</t>
  </si>
  <si>
    <t>KITHUMBA</t>
  </si>
  <si>
    <t>+254722116388</t>
  </si>
  <si>
    <t>+254722116682</t>
  </si>
  <si>
    <t>Frida Kendi [21724346]</t>
  </si>
  <si>
    <t>HBGC-6760</t>
  </si>
  <si>
    <t>10232010</t>
  </si>
  <si>
    <t>NDUMBINI</t>
  </si>
  <si>
    <t>+254726599796</t>
  </si>
  <si>
    <t>+254727515773</t>
  </si>
  <si>
    <t>Pauline mukwanjiru Miriti [2368872]</t>
  </si>
  <si>
    <t>HBGC-6761</t>
  </si>
  <si>
    <t>10232087</t>
  </si>
  <si>
    <t>Jane muthoni Peter [5084258]</t>
  </si>
  <si>
    <t>HBGC-6827</t>
  </si>
  <si>
    <t>10240053</t>
  </si>
  <si>
    <t>KAMUTHATHA</t>
  </si>
  <si>
    <t>+254743449368</t>
  </si>
  <si>
    <t>+254790626366</t>
  </si>
  <si>
    <t>Lawrence i Maina [4436007]</t>
  </si>
  <si>
    <t>HBGC-6890</t>
  </si>
  <si>
    <t>10232459</t>
  </si>
  <si>
    <t>MURINGA</t>
  </si>
  <si>
    <t>+254712903133</t>
  </si>
  <si>
    <t>+254728869748</t>
  </si>
  <si>
    <t>Zipporah njeri Kimenju [6103443]</t>
  </si>
  <si>
    <t>HBGC-4766</t>
  </si>
  <si>
    <t>10240335</t>
  </si>
  <si>
    <t>KANYANGE</t>
  </si>
  <si>
    <t>+254721411866</t>
  </si>
  <si>
    <t>Lucy wambui Njoroge [5919671]</t>
  </si>
  <si>
    <t>HBGC-4890</t>
  </si>
  <si>
    <t>10240018</t>
  </si>
  <si>
    <t>+254713896390</t>
  </si>
  <si>
    <t>+254727608496</t>
  </si>
  <si>
    <t>Josyleeni karimi Kaboi [7456801]</t>
  </si>
  <si>
    <t>HBGC-5032</t>
  </si>
  <si>
    <t>10240058</t>
  </si>
  <si>
    <t>+254721345476</t>
  </si>
  <si>
    <t>+254720895898</t>
  </si>
  <si>
    <t>Godfrey k Ndonye [3433155]</t>
  </si>
  <si>
    <t>HBGC-5823</t>
  </si>
  <si>
    <t>10232425</t>
  </si>
  <si>
    <t>KIKUYU</t>
  </si>
  <si>
    <t>+254722846026</t>
  </si>
  <si>
    <t>+254721759167</t>
  </si>
  <si>
    <t>Josphat irungu Muikamba [2048979]</t>
  </si>
  <si>
    <t>HBGC-6095</t>
  </si>
  <si>
    <t>10240015</t>
  </si>
  <si>
    <t>GONDO</t>
  </si>
  <si>
    <t>+254723269043</t>
  </si>
  <si>
    <t>+254714970224</t>
  </si>
  <si>
    <t>Lydia wandiri Njiru [8066156]</t>
  </si>
  <si>
    <t>HBGC-6134</t>
  </si>
  <si>
    <t>10240219</t>
  </si>
  <si>
    <t>KAMAMA</t>
  </si>
  <si>
    <t>+254715147163</t>
  </si>
  <si>
    <t>+254721123597</t>
  </si>
  <si>
    <t>Samson Kaburu [2370917]</t>
  </si>
  <si>
    <t>HBGC-6336</t>
  </si>
  <si>
    <t>10232049</t>
  </si>
  <si>
    <t>+254700380729</t>
  </si>
  <si>
    <t>+254711833354</t>
  </si>
  <si>
    <t>Duncan marigi Leonard [1298870]</t>
  </si>
  <si>
    <t>HBGC-6581</t>
  </si>
  <si>
    <t>10240221</t>
  </si>
  <si>
    <t>+254725983496</t>
  </si>
  <si>
    <t>+254727939739</t>
  </si>
  <si>
    <t>Stephen njeru Nyagah [20511076]</t>
  </si>
  <si>
    <t>HBGC-6634</t>
  </si>
  <si>
    <t>10240047</t>
  </si>
  <si>
    <t>MAKENGI</t>
  </si>
  <si>
    <t>+254720963054</t>
  </si>
  <si>
    <t>+254702216759</t>
  </si>
  <si>
    <t>Paul kiriu Kimani [22135869]</t>
  </si>
  <si>
    <t>HBGC-6746</t>
  </si>
  <si>
    <t>10240004</t>
  </si>
  <si>
    <t>NEMBU</t>
  </si>
  <si>
    <t>+254724680486</t>
  </si>
  <si>
    <t>+254743215608</t>
  </si>
  <si>
    <t>Filyx mwandikwa Filyx mwandikwa Mutoa [23247916]</t>
  </si>
  <si>
    <t>HBGC-5664</t>
  </si>
  <si>
    <t>10240087</t>
  </si>
  <si>
    <t>+254716520618</t>
  </si>
  <si>
    <t>+254721629340</t>
  </si>
  <si>
    <t>John murimi Miuno</t>
  </si>
  <si>
    <t>HBGC-5871</t>
  </si>
  <si>
    <t>10240057</t>
  </si>
  <si>
    <t>THUGURI</t>
  </si>
  <si>
    <t>+254723725987</t>
  </si>
  <si>
    <t>+254721332520</t>
  </si>
  <si>
    <t>Jane wanja Mwaniki [7035615]</t>
  </si>
  <si>
    <t>HBGC-6038</t>
  </si>
  <si>
    <t>10240046</t>
  </si>
  <si>
    <t>+254710999259</t>
  </si>
  <si>
    <t>+254725057219</t>
  </si>
  <si>
    <t>Benson muriuki Kananda [3646388]</t>
  </si>
  <si>
    <t>HBGC-6083</t>
  </si>
  <si>
    <t>10240068</t>
  </si>
  <si>
    <t>GATUNDU</t>
  </si>
  <si>
    <t>+254725572347</t>
  </si>
  <si>
    <t>+254720963656</t>
  </si>
  <si>
    <t>Jimna Rimu</t>
  </si>
  <si>
    <t>HBGC-6496</t>
  </si>
  <si>
    <t>10240019</t>
  </si>
  <si>
    <t>+254722327113</t>
  </si>
  <si>
    <t>+254712172581</t>
  </si>
  <si>
    <t>Antony mwangi Kimani [23956009]</t>
  </si>
  <si>
    <t>HBGC-6533</t>
  </si>
  <si>
    <t>10232447</t>
  </si>
  <si>
    <t>+254722429105</t>
  </si>
  <si>
    <t>+254723080631</t>
  </si>
  <si>
    <t>Isaac Bundi [9215193]</t>
  </si>
  <si>
    <t>HBGC-6613</t>
  </si>
  <si>
    <t>10232028</t>
  </si>
  <si>
    <t>+254758223669</t>
  </si>
  <si>
    <t>+254713542631</t>
  </si>
  <si>
    <t>Maureen njeri Wanyeki [22398401]</t>
  </si>
  <si>
    <t>HBGC-6809</t>
  </si>
  <si>
    <t>10232444</t>
  </si>
  <si>
    <t>+254724854332</t>
  </si>
  <si>
    <t>+254721356037</t>
  </si>
  <si>
    <t>Peter kimani Gacheru [3697911]</t>
  </si>
  <si>
    <t>HBGC-6834</t>
  </si>
  <si>
    <t>10240016</t>
  </si>
  <si>
    <t>KIRANGA</t>
  </si>
  <si>
    <t>+254722537343</t>
  </si>
  <si>
    <t>+254728039151</t>
  </si>
  <si>
    <t>Linus muriithi Nyaga [23794218]</t>
  </si>
  <si>
    <t>HBGC-6856</t>
  </si>
  <si>
    <t>10240266</t>
  </si>
  <si>
    <t>+254718245217</t>
  </si>
  <si>
    <t>Wilson kimani Kariuki [7669148]</t>
  </si>
  <si>
    <t>HBGC-5045</t>
  </si>
  <si>
    <t>10240341</t>
  </si>
  <si>
    <t>KIANYAGA</t>
  </si>
  <si>
    <t>+254721347336</t>
  </si>
  <si>
    <t>+254721808820</t>
  </si>
  <si>
    <t>Joseph Muchiri [14688681]</t>
  </si>
  <si>
    <t>HBGC-5654</t>
  </si>
  <si>
    <t>KAHINGA</t>
  </si>
  <si>
    <t>+254723717254</t>
  </si>
  <si>
    <t>+254710798967</t>
  </si>
  <si>
    <t>Benard gichangi Kibuchi [5775961]</t>
  </si>
  <si>
    <t>HBGC-5810</t>
  </si>
  <si>
    <t>10240265</t>
  </si>
  <si>
    <t>RUVARIE/KIKUNDA</t>
  </si>
  <si>
    <t>+254725740804</t>
  </si>
  <si>
    <t>+254729801114</t>
  </si>
  <si>
    <t>Wilson muriuki Gathimba [11599806]</t>
  </si>
  <si>
    <t>HBGC-6108</t>
  </si>
  <si>
    <t>10240043</t>
  </si>
  <si>
    <t>+254722307440</t>
  </si>
  <si>
    <t>+254725117320</t>
  </si>
  <si>
    <t>Albert ndege Mwangi [9410334]</t>
  </si>
  <si>
    <t>HBGC-6632</t>
  </si>
  <si>
    <t>10240045</t>
  </si>
  <si>
    <t>NGIRIAMBU</t>
  </si>
  <si>
    <t>+254725952499</t>
  </si>
  <si>
    <t>+254795862747</t>
  </si>
  <si>
    <t>Mary Nyambura m. [13412976]</t>
  </si>
  <si>
    <t>HBGC-6640</t>
  </si>
  <si>
    <t>10232427</t>
  </si>
  <si>
    <t>+254723304802</t>
  </si>
  <si>
    <t>+254722972415</t>
  </si>
  <si>
    <t>Peter kiguru Ndungu [8510622]</t>
  </si>
  <si>
    <t>HBGC-6651</t>
  </si>
  <si>
    <t>10232366</t>
  </si>
  <si>
    <t>GITUTHA</t>
  </si>
  <si>
    <t>+254759204232</t>
  </si>
  <si>
    <t>+254794371362</t>
  </si>
  <si>
    <t>Eunice njambi Ng'ang'a [25119975]</t>
  </si>
  <si>
    <t>HBGC-6654</t>
  </si>
  <si>
    <t>10232434</t>
  </si>
  <si>
    <t>+254725465258</t>
  </si>
  <si>
    <t>+254724363454</t>
  </si>
  <si>
    <t>Johnson murithi Marui [5775734]</t>
  </si>
  <si>
    <t>HBGC-6689</t>
  </si>
  <si>
    <t>10240044</t>
  </si>
  <si>
    <t>+254720979414</t>
  </si>
  <si>
    <t>+254721998083</t>
  </si>
  <si>
    <t>Dennis munene Riungu [29216787]</t>
  </si>
  <si>
    <t>HBGC-6735</t>
  </si>
  <si>
    <t>10240084</t>
  </si>
  <si>
    <t>CARAMBU</t>
  </si>
  <si>
    <t>+254707826533</t>
  </si>
  <si>
    <t>+254768439597</t>
  </si>
  <si>
    <t>Margaret Wacera [11807578]</t>
  </si>
  <si>
    <t>HBGC-6773</t>
  </si>
  <si>
    <t>10232462</t>
  </si>
  <si>
    <t>+254724784015</t>
  </si>
  <si>
    <t>Elias njogu Njue [25307976]</t>
  </si>
  <si>
    <t>HBGC-6810</t>
  </si>
  <si>
    <t>10340260</t>
  </si>
  <si>
    <t>MWITHI-KIBUGU</t>
  </si>
  <si>
    <t>+254707031541</t>
  </si>
  <si>
    <t>+254113104177</t>
  </si>
  <si>
    <t>George murungi Kiugo [7208022]</t>
  </si>
  <si>
    <t>HBGC-6844</t>
  </si>
  <si>
    <t>10240074</t>
  </si>
  <si>
    <t>KIARI</t>
  </si>
  <si>
    <t>+254726912867</t>
  </si>
  <si>
    <t>+254718720602</t>
  </si>
  <si>
    <t>Teresa wanjiru Wachira [3198479]</t>
  </si>
  <si>
    <t>HBGC-4959</t>
  </si>
  <si>
    <t>10240340</t>
  </si>
  <si>
    <t>DUMA</t>
  </si>
  <si>
    <t>+254722271388</t>
  </si>
  <si>
    <t>Nicholas kinyuru Kamau [14488392]</t>
  </si>
  <si>
    <t>HBGC-5072</t>
  </si>
  <si>
    <t>10240022</t>
  </si>
  <si>
    <t>+254710906307</t>
  </si>
  <si>
    <t>Anne andati Sande [9919601]</t>
  </si>
  <si>
    <t>HBGC-6022</t>
  </si>
  <si>
    <t>10240075</t>
  </si>
  <si>
    <t>RUKINDU</t>
  </si>
  <si>
    <t>+254722866308</t>
  </si>
  <si>
    <t>+254700804851</t>
  </si>
  <si>
    <t>Catherine wanjiku Kiraki</t>
  </si>
  <si>
    <t>HBGC-6122</t>
  </si>
  <si>
    <t>10240008</t>
  </si>
  <si>
    <t>+254726151086</t>
  </si>
  <si>
    <t>+254720719781</t>
  </si>
  <si>
    <t>Faith wangui Wanyika [10862247]</t>
  </si>
  <si>
    <t>HBGC-6166</t>
  </si>
  <si>
    <t>10240032</t>
  </si>
  <si>
    <t>+254727099810</t>
  </si>
  <si>
    <t>+254725286861</t>
  </si>
  <si>
    <t>Margaret wairimu Mugo</t>
  </si>
  <si>
    <t>HBGC-6206</t>
  </si>
  <si>
    <t>10240071</t>
  </si>
  <si>
    <t>+254720670442</t>
  </si>
  <si>
    <t>+254740228360</t>
  </si>
  <si>
    <t>Alfed kamau Chege [21958583]</t>
  </si>
  <si>
    <t>HBGC-6258</t>
  </si>
  <si>
    <t>10240021</t>
  </si>
  <si>
    <t>+254708852877</t>
  </si>
  <si>
    <t>+254706189869</t>
  </si>
  <si>
    <t>Simon waweru Kiama [25856139]</t>
  </si>
  <si>
    <t>HBGC-6505</t>
  </si>
  <si>
    <t>10240072</t>
  </si>
  <si>
    <t>+254790224937</t>
  </si>
  <si>
    <t>+254799652249</t>
  </si>
  <si>
    <t>Irene nduta Watiri [20370410]</t>
  </si>
  <si>
    <t>HBGC-6512</t>
  </si>
  <si>
    <t>10232377</t>
  </si>
  <si>
    <t>+254745900844</t>
  </si>
  <si>
    <t>+254717375492</t>
  </si>
  <si>
    <t>Regina wambui Njau</t>
  </si>
  <si>
    <t>HBGC-6566</t>
  </si>
  <si>
    <t>10240369</t>
  </si>
  <si>
    <t>IKUYU</t>
  </si>
  <si>
    <t>+254725029111</t>
  </si>
  <si>
    <t>+254724564600</t>
  </si>
  <si>
    <t>Geoffrey mbugua Wainaina</t>
  </si>
  <si>
    <t>HBGC-6573</t>
  </si>
  <si>
    <t>10240011</t>
  </si>
  <si>
    <t>+254729214199</t>
  </si>
  <si>
    <t>+254714357041</t>
  </si>
  <si>
    <t>Linet m Gatakaa [12613431]</t>
  </si>
  <si>
    <t>HBGC-6679</t>
  </si>
  <si>
    <t>10240079</t>
  </si>
  <si>
    <t>+254705548761</t>
  </si>
  <si>
    <t>+254748310157</t>
  </si>
  <si>
    <t>Elizabeth mbithe Nchama [2178455]</t>
  </si>
  <si>
    <t>HBGC-6703</t>
  </si>
  <si>
    <t>10240081</t>
  </si>
  <si>
    <t>MARATHI</t>
  </si>
  <si>
    <t>+254720651429</t>
  </si>
  <si>
    <t>+254724561381</t>
  </si>
  <si>
    <t>David nduhiu Ngunjiri [3199879]</t>
  </si>
  <si>
    <t>HBGC-6698</t>
  </si>
  <si>
    <t>10240337</t>
  </si>
  <si>
    <t>NGORU</t>
  </si>
  <si>
    <t>+254721969833</t>
  </si>
  <si>
    <t>Serah wariara Mutahi [23094212]</t>
  </si>
  <si>
    <t>HBGC-6749</t>
  </si>
  <si>
    <t>10240036</t>
  </si>
  <si>
    <t>KABORIGO</t>
  </si>
  <si>
    <t>+254713664101</t>
  </si>
  <si>
    <t>+254723054453</t>
  </si>
  <si>
    <t>Trusila monyenye Nyandika [20357307]</t>
  </si>
  <si>
    <t>HBGC-6864</t>
  </si>
  <si>
    <t>10232369</t>
  </si>
  <si>
    <t>Kajiado West</t>
  </si>
  <si>
    <t>KITENGELA</t>
  </si>
  <si>
    <t>+254722947862</t>
  </si>
  <si>
    <t>Elijason kiambata Muriungi [2444408]</t>
  </si>
  <si>
    <t>HBGC-4850</t>
  </si>
  <si>
    <t>10240082</t>
  </si>
  <si>
    <t>MAKIRI</t>
  </si>
  <si>
    <t>+254710123828</t>
  </si>
  <si>
    <t>+254704022355</t>
  </si>
  <si>
    <t>Catherine wanjiku Chege [5698506]</t>
  </si>
  <si>
    <t>HBGC-5918</t>
  </si>
  <si>
    <t>10232441</t>
  </si>
  <si>
    <t>+254725709616</t>
  </si>
  <si>
    <t>+254728331423</t>
  </si>
  <si>
    <t>Mary njoki Kinyanjui [14402476]</t>
  </si>
  <si>
    <t>HBGC-5932</t>
  </si>
  <si>
    <t>102324435</t>
  </si>
  <si>
    <t>+254711548071</t>
  </si>
  <si>
    <t>+254701374168</t>
  </si>
  <si>
    <t>Peter karunga Wanjihia [13432194]</t>
  </si>
  <si>
    <t>HBGC-5955</t>
  </si>
  <si>
    <t>10240195</t>
  </si>
  <si>
    <t>+254722833810</t>
  </si>
  <si>
    <t>Peter Murithi [6757274]</t>
  </si>
  <si>
    <t>HBGC-6027</t>
  </si>
  <si>
    <t>10240078</t>
  </si>
  <si>
    <t>+254727499289</t>
  </si>
  <si>
    <t>+254783211567</t>
  </si>
  <si>
    <t>Catherine njoki Kangi [13032658]</t>
  </si>
  <si>
    <t>HBGC-6045</t>
  </si>
  <si>
    <t>10232440</t>
  </si>
  <si>
    <t>+254713877786</t>
  </si>
  <si>
    <t>+254715102411</t>
  </si>
  <si>
    <t>Eunice nyambura Maina [5769960]</t>
  </si>
  <si>
    <t>HBGC-6055</t>
  </si>
  <si>
    <t>10232371</t>
  </si>
  <si>
    <t>+254729533950</t>
  </si>
  <si>
    <t>+254726038682</t>
  </si>
  <si>
    <t>Nazario ndwiga Njama [21908360]</t>
  </si>
  <si>
    <t>HBGC-6063</t>
  </si>
  <si>
    <t>10240237</t>
  </si>
  <si>
    <t>+254727033087</t>
  </si>
  <si>
    <t>+254781326050</t>
  </si>
  <si>
    <t>Nancy wachera Gathu [2050705]</t>
  </si>
  <si>
    <t>HBGC-6094</t>
  </si>
  <si>
    <t>10240026</t>
  </si>
  <si>
    <t>GIKUUINI</t>
  </si>
  <si>
    <t>+254726465783</t>
  </si>
  <si>
    <t>John Mwangi [11179557]</t>
  </si>
  <si>
    <t>HBGC-6274</t>
  </si>
  <si>
    <t>10240367</t>
  </si>
  <si>
    <t>MATITHI</t>
  </si>
  <si>
    <t>+254722645992</t>
  </si>
  <si>
    <t>+254757226579</t>
  </si>
  <si>
    <t>Penina Nderitu [24363477]</t>
  </si>
  <si>
    <t>HBGC-6273</t>
  </si>
  <si>
    <t>10240366</t>
  </si>
  <si>
    <t>+254723178939</t>
  </si>
  <si>
    <t>+254710146888</t>
  </si>
  <si>
    <t>Duncan Wachira [4313528]</t>
  </si>
  <si>
    <t>HBGC-6697</t>
  </si>
  <si>
    <t>10240365</t>
  </si>
  <si>
    <t>GITERO</t>
  </si>
  <si>
    <t>+254717522594</t>
  </si>
  <si>
    <t>+254715561239</t>
  </si>
  <si>
    <t>Hellen Muthoni [13253398]</t>
  </si>
  <si>
    <t>HBGC-6691</t>
  </si>
  <si>
    <t>10240255</t>
  </si>
  <si>
    <t>+254713151855</t>
  </si>
  <si>
    <t>+254736417017</t>
  </si>
  <si>
    <t>Gladys wanja Ndambiri [34460132]</t>
  </si>
  <si>
    <t>HBGC-6795</t>
  </si>
  <si>
    <t>10240067</t>
  </si>
  <si>
    <t>GATATHA/KANYUABORA</t>
  </si>
  <si>
    <t>+254701450172</t>
  </si>
  <si>
    <t>+254713644758</t>
  </si>
  <si>
    <t>Clement Riri [361925]</t>
  </si>
  <si>
    <t>HBGC-6796</t>
  </si>
  <si>
    <t>10240362</t>
  </si>
  <si>
    <t>+254724983186</t>
  </si>
  <si>
    <t>+254729898671</t>
  </si>
  <si>
    <t>Judy wambui Kamau [20105017]</t>
  </si>
  <si>
    <t>HBGC-6927</t>
  </si>
  <si>
    <t>10232373</t>
  </si>
  <si>
    <t>KAFUKU</t>
  </si>
  <si>
    <t>+254713344693</t>
  </si>
  <si>
    <t>+254724369935</t>
  </si>
  <si>
    <t>Susan Nyanguthii [10134173]</t>
  </si>
  <si>
    <t>HBGC-6103</t>
  </si>
  <si>
    <t>10240150</t>
  </si>
  <si>
    <t>+254726305790</t>
  </si>
  <si>
    <t>+254752700201</t>
  </si>
  <si>
    <t>Nancy wanjiku Macharia [3602564]</t>
  </si>
  <si>
    <t>HBGC-6150</t>
  </si>
  <si>
    <t>10240050</t>
  </si>
  <si>
    <t>+254725118833</t>
  </si>
  <si>
    <t>+254720213870</t>
  </si>
  <si>
    <t>Ruth Gatwiri [13724274]</t>
  </si>
  <si>
    <t>HBGC-6248</t>
  </si>
  <si>
    <t>10240328</t>
  </si>
  <si>
    <t>GIKAMBA</t>
  </si>
  <si>
    <t>+254726737424</t>
  </si>
  <si>
    <t>+254722100512</t>
  </si>
  <si>
    <t>Reuben gathii Kamunya [13537659]</t>
  </si>
  <si>
    <t>HBGC-6249</t>
  </si>
  <si>
    <t>10240361</t>
  </si>
  <si>
    <t>+254726413048</t>
  </si>
  <si>
    <t>+254720346713</t>
  </si>
  <si>
    <t>Mercy kawira Mutumbe [39817513]</t>
  </si>
  <si>
    <t>HBGC-6253</t>
  </si>
  <si>
    <t>10240258</t>
  </si>
  <si>
    <t>MPIINGIRO</t>
  </si>
  <si>
    <t>+254700873122</t>
  </si>
  <si>
    <t>+254716051675</t>
  </si>
  <si>
    <t>Antony muthee Njiru [22649059]</t>
  </si>
  <si>
    <t>HBGC-6289</t>
  </si>
  <si>
    <t>10240220</t>
  </si>
  <si>
    <t>KYANDUNDU</t>
  </si>
  <si>
    <t>+254722241005</t>
  </si>
  <si>
    <t>+254757345453</t>
  </si>
  <si>
    <t>Ann Keeru [26616825]</t>
  </si>
  <si>
    <t>HBGC-6427</t>
  </si>
  <si>
    <t>10240254</t>
  </si>
  <si>
    <t>GITUJA</t>
  </si>
  <si>
    <t>+254711322407</t>
  </si>
  <si>
    <t>+254729675190</t>
  </si>
  <si>
    <t>Moses nginga kamau</t>
  </si>
  <si>
    <t>HBGC-6483</t>
  </si>
  <si>
    <t>10240010</t>
  </si>
  <si>
    <t>+254720299397</t>
  </si>
  <si>
    <t>+254723872392</t>
  </si>
  <si>
    <t>George nduti Thugu [32341076]</t>
  </si>
  <si>
    <t>HBGC-6517</t>
  </si>
  <si>
    <t>10232364</t>
  </si>
  <si>
    <t>+254708094821</t>
  </si>
  <si>
    <t>+254115139768</t>
  </si>
  <si>
    <t>Agnes njeri Njogu [3106951]</t>
  </si>
  <si>
    <t>HBGC-6521</t>
  </si>
  <si>
    <t>10240001</t>
  </si>
  <si>
    <t>+254720615261</t>
  </si>
  <si>
    <t>+254712879833</t>
  </si>
  <si>
    <t>Douglas wakabe Maua [11349896]</t>
  </si>
  <si>
    <t>HBGC-6571</t>
  </si>
  <si>
    <t>10232443</t>
  </si>
  <si>
    <t>KIBIAKU</t>
  </si>
  <si>
    <t>+254723257112</t>
  </si>
  <si>
    <t>+254720810762</t>
  </si>
  <si>
    <t>Mirriam Macharia [5750832]</t>
  </si>
  <si>
    <t>HBGC-6597</t>
  </si>
  <si>
    <t>10240334</t>
  </si>
  <si>
    <t>RUTURA</t>
  </si>
  <si>
    <t>+254721868368</t>
  </si>
  <si>
    <t>Charity kagwiria Mwenda [10253503]</t>
  </si>
  <si>
    <t>HBGC-6614</t>
  </si>
  <si>
    <t>10240080</t>
  </si>
  <si>
    <t>+254705082385</t>
  </si>
  <si>
    <t>+254726002087</t>
  </si>
  <si>
    <t>Immaculate Mwendwa [27549527]</t>
  </si>
  <si>
    <t>HBGC-6719</t>
  </si>
  <si>
    <t>10240264</t>
  </si>
  <si>
    <t>+254791404343</t>
  </si>
  <si>
    <t>+254735043594</t>
  </si>
  <si>
    <t>Peris wanjiru Maina [25595362]</t>
  </si>
  <si>
    <t>HBGC-6764</t>
  </si>
  <si>
    <t>10240256</t>
  </si>
  <si>
    <t>+254729836086</t>
  </si>
  <si>
    <t>+254711731428</t>
  </si>
  <si>
    <t>Joseph wachira Kabugi [0234432]</t>
  </si>
  <si>
    <t>HBGC-6818</t>
  </si>
  <si>
    <t>10240007</t>
  </si>
  <si>
    <t>KAHURU</t>
  </si>
  <si>
    <t>+254723318339</t>
  </si>
  <si>
    <t>+254725211914</t>
  </si>
  <si>
    <t>James elisha Mwea [2242095]</t>
  </si>
  <si>
    <t>HBGC-6917</t>
  </si>
  <si>
    <t>10232405</t>
  </si>
  <si>
    <t>IGANJAGI</t>
  </si>
  <si>
    <t>+254723781794</t>
  </si>
  <si>
    <t>+25471321841</t>
  </si>
  <si>
    <t>Andrew kamau Kimani [1987248]</t>
  </si>
  <si>
    <t>HBGC-6962</t>
  </si>
  <si>
    <t>10240203</t>
  </si>
  <si>
    <t>+254724155039</t>
  </si>
  <si>
    <t>+254720238202</t>
  </si>
  <si>
    <t>Benson njuguna Gitonga [24569654]</t>
  </si>
  <si>
    <t>HBGC-4424</t>
  </si>
  <si>
    <t>10240153</t>
  </si>
  <si>
    <t>KIGUNYA</t>
  </si>
  <si>
    <t>+254724586003</t>
  </si>
  <si>
    <t>Teresa Nyambura n. [1427111]</t>
  </si>
  <si>
    <t>HBGC-4910</t>
  </si>
  <si>
    <t>10240003</t>
  </si>
  <si>
    <t>+254725480651</t>
  </si>
  <si>
    <t>+254725480653</t>
  </si>
  <si>
    <t>Gerald waweru Wahome [14649654]</t>
  </si>
  <si>
    <t>HBGC-5020</t>
  </si>
  <si>
    <t>10240368</t>
  </si>
  <si>
    <t>+254717206406</t>
  </si>
  <si>
    <t>Washington mbaya Muthamia [3460563]</t>
  </si>
  <si>
    <t>HBGC-5375</t>
  </si>
  <si>
    <t>10240073</t>
  </si>
  <si>
    <t>MUGEENE</t>
  </si>
  <si>
    <t>+254722511210</t>
  </si>
  <si>
    <t>+254721811919</t>
  </si>
  <si>
    <t>Danson joseph Kithinji [22107158]</t>
  </si>
  <si>
    <t>HBGC-5394</t>
  </si>
  <si>
    <t>10232393</t>
  </si>
  <si>
    <t>+254720352114</t>
  </si>
  <si>
    <t>+254711667854</t>
  </si>
  <si>
    <t>Susan gachambi Gitau [13653469]</t>
  </si>
  <si>
    <t>HBGC-5824</t>
  </si>
  <si>
    <t>10240157</t>
  </si>
  <si>
    <t>MURARADIA</t>
  </si>
  <si>
    <t>+254795654200</t>
  </si>
  <si>
    <t>+254728128380</t>
  </si>
  <si>
    <t>Samuel Maina [8483663]</t>
  </si>
  <si>
    <t>HBGC-6261</t>
  </si>
  <si>
    <t>10240199</t>
  </si>
  <si>
    <t>KIAMAKARA</t>
  </si>
  <si>
    <t>+254724912924</t>
  </si>
  <si>
    <t>+254754472176</t>
  </si>
  <si>
    <t>Joshua nturibi Guantai [26623459]</t>
  </si>
  <si>
    <t>HBGC-6341</t>
  </si>
  <si>
    <t>10240208</t>
  </si>
  <si>
    <t>MURINGENE-NTHIMBIRI</t>
  </si>
  <si>
    <t>+254722450778</t>
  </si>
  <si>
    <t>+254726826384</t>
  </si>
  <si>
    <t>Stephen kiboco Kirega [10682891]</t>
  </si>
  <si>
    <t>HBGC-6435</t>
  </si>
  <si>
    <t>10240417</t>
  </si>
  <si>
    <t>KAMUGAGU</t>
  </si>
  <si>
    <t>+254720894920</t>
  </si>
  <si>
    <t>+254721689657</t>
  </si>
  <si>
    <t>Lucy kagwira Mberia [13175614]</t>
  </si>
  <si>
    <t>HBGC-6467</t>
  </si>
  <si>
    <t>10240224</t>
  </si>
  <si>
    <t>MUROONE</t>
  </si>
  <si>
    <t>+254720461968</t>
  </si>
  <si>
    <t>+254722754754</t>
  </si>
  <si>
    <t>Pamela kinanu Kirimi [13812203]</t>
  </si>
  <si>
    <t>HBGC-6544</t>
  </si>
  <si>
    <t>10240069</t>
  </si>
  <si>
    <t>KATHUGUYA KIONYO TEA FACTORY</t>
  </si>
  <si>
    <t>+254729627992</t>
  </si>
  <si>
    <t>+254712312479</t>
  </si>
  <si>
    <t>Mercy kiregi Kaburu [20914237]</t>
  </si>
  <si>
    <t>HBGC-6549</t>
  </si>
  <si>
    <t>10240083</t>
  </si>
  <si>
    <t>+254708459847</t>
  </si>
  <si>
    <t>+254713404528</t>
  </si>
  <si>
    <t>Onesmus kimani Mwangi</t>
  </si>
  <si>
    <t>HBGC-6572</t>
  </si>
  <si>
    <t>10232439</t>
  </si>
  <si>
    <t>NYAKARIANG'A</t>
  </si>
  <si>
    <t>+254720276852</t>
  </si>
  <si>
    <t>+254724058598</t>
  </si>
  <si>
    <t>John mwangi Kanywira [1018309]</t>
  </si>
  <si>
    <t>HBGC-6602</t>
  </si>
  <si>
    <t>10240329</t>
  </si>
  <si>
    <t>MUGI</t>
  </si>
  <si>
    <t>+254720723543</t>
  </si>
  <si>
    <t>+254739944631</t>
  </si>
  <si>
    <t>Salome kinya Ncebere [9697802]</t>
  </si>
  <si>
    <t>HBGC-6755</t>
  </si>
  <si>
    <t>10240141</t>
  </si>
  <si>
    <t>NCHOROIBORO</t>
  </si>
  <si>
    <t>+254712239395</t>
  </si>
  <si>
    <t>+254724562572</t>
  </si>
  <si>
    <t>Peter mwangi Kiarie [11808129]</t>
  </si>
  <si>
    <t>HBGC-6768</t>
  </si>
  <si>
    <t>10240013</t>
  </si>
  <si>
    <t>KANYIGI/MANG'U</t>
  </si>
  <si>
    <t>+254718967066</t>
  </si>
  <si>
    <t>+254727121904</t>
  </si>
  <si>
    <t>John mburu Wainaina [4918979]</t>
  </si>
  <si>
    <t>HBGC-6819</t>
  </si>
  <si>
    <t>10240005</t>
  </si>
  <si>
    <t>MANG'U</t>
  </si>
  <si>
    <t>+254716263742</t>
  </si>
  <si>
    <t>+254716976758</t>
  </si>
  <si>
    <t>Peter karueru Runguria [3497350]</t>
  </si>
  <si>
    <t>HBGC-6911</t>
  </si>
  <si>
    <t>10240305</t>
  </si>
  <si>
    <t>NDUMANU</t>
  </si>
  <si>
    <t>+254724536760</t>
  </si>
  <si>
    <t>+254712735550</t>
  </si>
  <si>
    <t>Ruth ngoiri Mwangi [3552363]</t>
  </si>
  <si>
    <t>HBGC-5735</t>
  </si>
  <si>
    <t>10232428</t>
  </si>
  <si>
    <t>NG'OTHI</t>
  </si>
  <si>
    <t>+254723857147</t>
  </si>
  <si>
    <t>+254113809929</t>
  </si>
  <si>
    <t>Jacinta wanjiku Waithaka [8555561]</t>
  </si>
  <si>
    <t>HBGC-6092</t>
  </si>
  <si>
    <t>10232465</t>
  </si>
  <si>
    <t>+254722641688</t>
  </si>
  <si>
    <t>+254721447727</t>
  </si>
  <si>
    <t>Damaris wangechi Waithanji</t>
  </si>
  <si>
    <t>HBGC-6536</t>
  </si>
  <si>
    <t>10240339</t>
  </si>
  <si>
    <t>GATURUTURU</t>
  </si>
  <si>
    <t>+254723949078</t>
  </si>
  <si>
    <t>Purity gatwiri Muthamia [13620945]</t>
  </si>
  <si>
    <t>HBGC-6552</t>
  </si>
  <si>
    <t>10240059</t>
  </si>
  <si>
    <t>+254711586068</t>
  </si>
  <si>
    <t>+254725936850</t>
  </si>
  <si>
    <t>Catherine Kanorio [10148189]</t>
  </si>
  <si>
    <t>HBGC-6577</t>
  </si>
  <si>
    <t>10240138</t>
  </si>
  <si>
    <t>+254726544604</t>
  </si>
  <si>
    <t>+254712703679</t>
  </si>
  <si>
    <t>Edward macharia Kingori</t>
  </si>
  <si>
    <t>HBGC-6599</t>
  </si>
  <si>
    <t>10240332</t>
  </si>
  <si>
    <t>KIAMUYA</t>
  </si>
  <si>
    <t>+254722696603</t>
  </si>
  <si>
    <t>Alice mwari Samuel [27250952]</t>
  </si>
  <si>
    <t>HBGC-6619</t>
  </si>
  <si>
    <t>10240146</t>
  </si>
  <si>
    <t>RUGUSU</t>
  </si>
  <si>
    <t>+254718267872</t>
  </si>
  <si>
    <t>+254758099318</t>
  </si>
  <si>
    <t>Peter kinyanjui Mburu [24989248]</t>
  </si>
  <si>
    <t>HBGC-6638</t>
  </si>
  <si>
    <t>10232452</t>
  </si>
  <si>
    <t>+254713428970</t>
  </si>
  <si>
    <t>+254715824119</t>
  </si>
  <si>
    <t>Johnson Kahuria</t>
  </si>
  <si>
    <t>HBGC-6645</t>
  </si>
  <si>
    <t>10232374</t>
  </si>
  <si>
    <t>+254722875336</t>
  </si>
  <si>
    <t>+254721572485</t>
  </si>
  <si>
    <t>Joseph m. Ndung'u [11724699]</t>
  </si>
  <si>
    <t>HBGC-6774</t>
  </si>
  <si>
    <t>10240100</t>
  </si>
  <si>
    <t>HEHO-MATUTO</t>
  </si>
  <si>
    <t>+254710433130</t>
  </si>
  <si>
    <t>+254723035561</t>
  </si>
  <si>
    <t>Patrick njoroge Kiburu [25333539]</t>
  </si>
  <si>
    <t>HBGC-6863</t>
  </si>
  <si>
    <t>10240161</t>
  </si>
  <si>
    <t>NDIKO</t>
  </si>
  <si>
    <t>+254706097644</t>
  </si>
  <si>
    <t>+254705103802</t>
  </si>
  <si>
    <t>Moses murimi Chege [25346106]</t>
  </si>
  <si>
    <t>HBGC-6862</t>
  </si>
  <si>
    <t>10240151</t>
  </si>
  <si>
    <t>+254720544432</t>
  </si>
  <si>
    <t>+254723595577</t>
  </si>
  <si>
    <t>Cathreen ithiru Miriti [2491166]</t>
  </si>
  <si>
    <t>HBGC-6898</t>
  </si>
  <si>
    <t>10240226</t>
  </si>
  <si>
    <t>KANYAMWENE</t>
  </si>
  <si>
    <t>+254723516771</t>
  </si>
  <si>
    <t>+254728994274</t>
  </si>
  <si>
    <t>Margaret wairimu Mugo [8813337]</t>
  </si>
  <si>
    <t>HBGC-6919</t>
  </si>
  <si>
    <t>10240401</t>
  </si>
  <si>
    <t>KIAWARA</t>
  </si>
  <si>
    <t>+254715806441</t>
  </si>
  <si>
    <t>+254722995612</t>
  </si>
  <si>
    <t>Antony maina Muriuki [10966520]</t>
  </si>
  <si>
    <t>HBGC-6920</t>
  </si>
  <si>
    <t>10240336</t>
  </si>
  <si>
    <t>REHEMA</t>
  </si>
  <si>
    <t>+254707048007</t>
  </si>
  <si>
    <t>+254727799602</t>
  </si>
  <si>
    <t>Duncan Gitari [8611075]</t>
  </si>
  <si>
    <t>HBGC-6979</t>
  </si>
  <si>
    <t>10240085</t>
  </si>
  <si>
    <t>+254720275020</t>
  </si>
  <si>
    <t>+254753494664</t>
  </si>
  <si>
    <t>Patrick mutembei Gilbert [21682588]</t>
  </si>
  <si>
    <t>HBGC-6947</t>
  </si>
  <si>
    <t>10240049</t>
  </si>
  <si>
    <t>KIRIANI</t>
  </si>
  <si>
    <t>+254725856184</t>
  </si>
  <si>
    <t>+254722816002</t>
  </si>
  <si>
    <t>Joseph waithuku Kimani [4918193]</t>
  </si>
  <si>
    <t>HBGC-5119</t>
  </si>
  <si>
    <t>10240012</t>
  </si>
  <si>
    <t>KIGENGA</t>
  </si>
  <si>
    <t>+254720796885</t>
  </si>
  <si>
    <t>+254728166630</t>
  </si>
  <si>
    <t>Lillian Warukira [3651980]</t>
  </si>
  <si>
    <t>HBGC-5136</t>
  </si>
  <si>
    <t>10232372</t>
  </si>
  <si>
    <t>HURUGAM</t>
  </si>
  <si>
    <t>+254733764681</t>
  </si>
  <si>
    <t>+254726219753</t>
  </si>
  <si>
    <t>Rebecca karuru Muthuri [3746494]</t>
  </si>
  <si>
    <t>HBGC-5565</t>
  </si>
  <si>
    <t>10240230</t>
  </si>
  <si>
    <t>KIANJURI-CORNERSTONE</t>
  </si>
  <si>
    <t>+254720636461</t>
  </si>
  <si>
    <t>+254707917171</t>
  </si>
  <si>
    <t>Winfred Kitema Ndinda [28486142]</t>
  </si>
  <si>
    <t>HBGC-6090</t>
  </si>
  <si>
    <t>10240239</t>
  </si>
  <si>
    <t>KARATINA</t>
  </si>
  <si>
    <t>+254717138812</t>
  </si>
  <si>
    <t>+254738615378</t>
  </si>
  <si>
    <t>Joyce w. Munyaka</t>
  </si>
  <si>
    <t>HBGC-6197</t>
  </si>
  <si>
    <t>10240349</t>
  </si>
  <si>
    <t>NDUNDUINI</t>
  </si>
  <si>
    <t>+254723701886</t>
  </si>
  <si>
    <t>+254782020405</t>
  </si>
  <si>
    <t>Mary wanjiru Mary wanjiru Wambui [12942126]</t>
  </si>
  <si>
    <t>HBGC-6292</t>
  </si>
  <si>
    <t>10232445</t>
  </si>
  <si>
    <t>Kahata</t>
  </si>
  <si>
    <t>+254701389223</t>
  </si>
  <si>
    <t>+254712707151</t>
  </si>
  <si>
    <t>Alfred Mugendi [13618947]</t>
  </si>
  <si>
    <t>HBGC-6422</t>
  </si>
  <si>
    <t>10240223</t>
  </si>
  <si>
    <t>+254723361449</t>
  </si>
  <si>
    <t>+254728277387</t>
  </si>
  <si>
    <t>James njoroge Gacheru [22217327]</t>
  </si>
  <si>
    <t>HBGC-6524</t>
  </si>
  <si>
    <t>10240155</t>
  </si>
  <si>
    <t>+254726112267</t>
  </si>
  <si>
    <t>Felix Kariuki [5561387]</t>
  </si>
  <si>
    <t>HBGC-6696</t>
  </si>
  <si>
    <t>10240331</t>
  </si>
  <si>
    <t>ICAMARA</t>
  </si>
  <si>
    <t>+254722787094</t>
  </si>
  <si>
    <t>+254734955737</t>
  </si>
  <si>
    <t>Peter kamau Mungai [6454974]</t>
  </si>
  <si>
    <t>HBGC-6767</t>
  </si>
  <si>
    <t>10232429</t>
  </si>
  <si>
    <t>+254724360877</t>
  </si>
  <si>
    <t>+254722620785</t>
  </si>
  <si>
    <t>Isaack wainaina Nguuri [22850542]</t>
  </si>
  <si>
    <t>HBGC-6837</t>
  </si>
  <si>
    <t>10240205</t>
  </si>
  <si>
    <t>+254714641312</t>
  </si>
  <si>
    <t>+254107158319</t>
  </si>
  <si>
    <t>Joseph gichovi Munene [11171670]</t>
  </si>
  <si>
    <t>HBGC-6853</t>
  </si>
  <si>
    <t>10240062</t>
  </si>
  <si>
    <t>KIANDERI</t>
  </si>
  <si>
    <t>+254729458258</t>
  </si>
  <si>
    <t>+254701805755</t>
  </si>
  <si>
    <t>Anastacia Mumbi [22272129]</t>
  </si>
  <si>
    <t>HBGC-6860</t>
  </si>
  <si>
    <t>10240244</t>
  </si>
  <si>
    <t>+254702445757</t>
  </si>
  <si>
    <t>+254702377714</t>
  </si>
  <si>
    <t>Nicholus nyaga Ngoroi [22581200]</t>
  </si>
  <si>
    <t>HBGC-6916</t>
  </si>
  <si>
    <t>10232437</t>
  </si>
  <si>
    <t>ENA</t>
  </si>
  <si>
    <t>+254726776357</t>
  </si>
  <si>
    <t>+254713278220</t>
  </si>
  <si>
    <t>Stanley mburu Stanley mburu Njaramba [23541460]</t>
  </si>
  <si>
    <t>HBGC-6965</t>
  </si>
  <si>
    <t>10240246</t>
  </si>
  <si>
    <t>+254728026901</t>
  </si>
  <si>
    <t>+254706259912</t>
  </si>
  <si>
    <t>Jane kendi Fabian [12891655]</t>
  </si>
  <si>
    <t>HBGC-6982</t>
  </si>
  <si>
    <t>10240144</t>
  </si>
  <si>
    <t>GIAKI</t>
  </si>
  <si>
    <t>+254758025049</t>
  </si>
  <si>
    <t>+254795441542</t>
  </si>
  <si>
    <t>John njogu kibuchi Kiwatu [23995931]</t>
  </si>
  <si>
    <t>HBGC-6980</t>
  </si>
  <si>
    <t>10240211</t>
  </si>
  <si>
    <t>WAKABURU</t>
  </si>
  <si>
    <t>+254726916916</t>
  </si>
  <si>
    <t>+254792309673</t>
  </si>
  <si>
    <t>John miriti Mugo [23725180]</t>
  </si>
  <si>
    <t>HBGC-7025</t>
  </si>
  <si>
    <t>10240134</t>
  </si>
  <si>
    <t>MPUKONI</t>
  </si>
  <si>
    <t>+254721659718</t>
  </si>
  <si>
    <t>+254737751799</t>
  </si>
  <si>
    <t>David Maina [22692640]</t>
  </si>
  <si>
    <t>HBGC-5062</t>
  </si>
  <si>
    <t>10240156</t>
  </si>
  <si>
    <t>WANDUI</t>
  </si>
  <si>
    <t>+254720441172</t>
  </si>
  <si>
    <t>+254746834060</t>
  </si>
  <si>
    <t>Rebecca m Ntongai [2390874]</t>
  </si>
  <si>
    <t>HBGC-6023</t>
  </si>
  <si>
    <t>10240063</t>
  </si>
  <si>
    <t>LAARE</t>
  </si>
  <si>
    <t>+254729280536</t>
  </si>
  <si>
    <t>+254755216240</t>
  </si>
  <si>
    <t>Harrison ndwiga Njue [13855657]</t>
  </si>
  <si>
    <t>HBGC-6312</t>
  </si>
  <si>
    <t>10232348</t>
  </si>
  <si>
    <t>+254711738680</t>
  </si>
  <si>
    <t>+254701629196</t>
  </si>
  <si>
    <t>Millicent Kawira [23733028]</t>
  </si>
  <si>
    <t>HBGC-6604</t>
  </si>
  <si>
    <t>10232355</t>
  </si>
  <si>
    <t>+254711655268</t>
  </si>
  <si>
    <t>+254710414271</t>
  </si>
  <si>
    <t>Moses kariuki Mwaniki [10729109]</t>
  </si>
  <si>
    <t>HBGC-6627</t>
  </si>
  <si>
    <t>10232361</t>
  </si>
  <si>
    <t>+254720875777</t>
  </si>
  <si>
    <t>+254722155099</t>
  </si>
  <si>
    <t>Ezekiel Kariuki [3793008]</t>
  </si>
  <si>
    <t>HBGC-6635</t>
  </si>
  <si>
    <t>10232430</t>
  </si>
  <si>
    <t>+254711235922</t>
  </si>
  <si>
    <t>+254718432390</t>
  </si>
  <si>
    <t>Monjune eunice Kalunge [22261719]</t>
  </si>
  <si>
    <t>HBGC-6813</t>
  </si>
  <si>
    <t>10240077</t>
  </si>
  <si>
    <t>TUURU</t>
  </si>
  <si>
    <t>+254718416666</t>
  </si>
  <si>
    <t>+254790847364</t>
  </si>
  <si>
    <t>Asunta muthoni Ndeke [4323640]</t>
  </si>
  <si>
    <t>HBGC-6858</t>
  </si>
  <si>
    <t>10240231</t>
  </si>
  <si>
    <t>MUTHUKUKU</t>
  </si>
  <si>
    <t>+254743471324</t>
  </si>
  <si>
    <t>Francisca wamuyu Waruiru [3055998]</t>
  </si>
  <si>
    <t>HBGC-6905</t>
  </si>
  <si>
    <t>10240250</t>
  </si>
  <si>
    <t>MATHAGE</t>
  </si>
  <si>
    <t>+254722215266</t>
  </si>
  <si>
    <t>+254722527844</t>
  </si>
  <si>
    <t>Juliet mumbi Bugara [20871776]</t>
  </si>
  <si>
    <t>HBGC-6907</t>
  </si>
  <si>
    <t>10240194</t>
  </si>
  <si>
    <t>KAGWE</t>
  </si>
  <si>
    <t>+254722124602</t>
  </si>
  <si>
    <t>+254722311412</t>
  </si>
  <si>
    <t>Mary ann mbere Njue [1305184]</t>
  </si>
  <si>
    <t>HBGC-6915</t>
  </si>
  <si>
    <t>10232354</t>
  </si>
  <si>
    <t>MUTHEGE</t>
  </si>
  <si>
    <t>+254708473003</t>
  </si>
  <si>
    <t>+254729484388</t>
  </si>
  <si>
    <t>Samson Muthuri [34157089]</t>
  </si>
  <si>
    <t>HBGC-6323</t>
  </si>
  <si>
    <t>10232358</t>
  </si>
  <si>
    <t>ATHAINE</t>
  </si>
  <si>
    <t>+254796005743</t>
  </si>
  <si>
    <t>+254787131356</t>
  </si>
  <si>
    <t>Nancy muthoni Kaburo [3382310]</t>
  </si>
  <si>
    <t>HBGC-6389</t>
  </si>
  <si>
    <t>10232376</t>
  </si>
  <si>
    <t>+254791342925</t>
  </si>
  <si>
    <t>+254716732974</t>
  </si>
  <si>
    <t>Rehab wanjiku Kahugu [13222065]</t>
  </si>
  <si>
    <t>HBGC-6439</t>
  </si>
  <si>
    <t>10240245</t>
  </si>
  <si>
    <t>+254726558267</t>
  </si>
  <si>
    <t>+254723917139</t>
  </si>
  <si>
    <t>Grace Ndegwa [5507165]</t>
  </si>
  <si>
    <t>HBGC-6538</t>
  </si>
  <si>
    <t>10240330</t>
  </si>
  <si>
    <t>+254720116340</t>
  </si>
  <si>
    <t>+254712177786</t>
  </si>
  <si>
    <t>Evangeline nkirote Rukaria [2387292]</t>
  </si>
  <si>
    <t>HBGC-6607</t>
  </si>
  <si>
    <t>10240228</t>
  </si>
  <si>
    <t>KANGIA</t>
  </si>
  <si>
    <t>+254716669687</t>
  </si>
  <si>
    <t>+254712091097</t>
  </si>
  <si>
    <t>Mary wanja Muriithi [8601607]</t>
  </si>
  <si>
    <t>HBGC-6900</t>
  </si>
  <si>
    <t>10232360</t>
  </si>
  <si>
    <t>NDUURI</t>
  </si>
  <si>
    <t>+254726980482</t>
  </si>
  <si>
    <t>+254718432702</t>
  </si>
  <si>
    <t>Patrick mutahi Ndugire [0972497]</t>
  </si>
  <si>
    <t>HBGC-7053</t>
  </si>
  <si>
    <t>10240345</t>
  </si>
  <si>
    <t>THAGATHI</t>
  </si>
  <si>
    <t>+254712636464</t>
  </si>
  <si>
    <t>+254720760796</t>
  </si>
  <si>
    <t>Dorothy karimi Chabara [1002331]</t>
  </si>
  <si>
    <t>HBGC-4837</t>
  </si>
  <si>
    <t>10240147</t>
  </si>
  <si>
    <t>GANTARAKI</t>
  </si>
  <si>
    <t>+254712409080</t>
  </si>
  <si>
    <t>+254115618202</t>
  </si>
  <si>
    <t>Tabitha Ngugi [11687562]</t>
  </si>
  <si>
    <t>HBGC-5826</t>
  </si>
  <si>
    <t>10240206</t>
  </si>
  <si>
    <t>+254723966706</t>
  </si>
  <si>
    <t>Faith Mwangi [10167315]</t>
  </si>
  <si>
    <t>HBGC-6144</t>
  </si>
  <si>
    <t>10240347</t>
  </si>
  <si>
    <t>+254721603439</t>
  </si>
  <si>
    <t>+254723728338</t>
  </si>
  <si>
    <t>Stephen kimure Githinji</t>
  </si>
  <si>
    <t>HBGC-6156</t>
  </si>
  <si>
    <t>10232375</t>
  </si>
  <si>
    <t>KIANWE</t>
  </si>
  <si>
    <t>+254721643497</t>
  </si>
  <si>
    <t>+254725679805</t>
  </si>
  <si>
    <t>Rumberia mwaniki Robert [1296478]</t>
  </si>
  <si>
    <t>HBGC-6442</t>
  </si>
  <si>
    <t>10240039</t>
  </si>
  <si>
    <t>+254725292658</t>
  </si>
  <si>
    <t>+254729917212</t>
  </si>
  <si>
    <t>Godfrey Mwangi [1076887]</t>
  </si>
  <si>
    <t>HBGC-6699</t>
  </si>
  <si>
    <t>10240352</t>
  </si>
  <si>
    <t>MANYERI</t>
  </si>
  <si>
    <t>+254724879275</t>
  </si>
  <si>
    <t>+254720473422</t>
  </si>
  <si>
    <t>Ann nkatha Mbaabu [20341502]</t>
  </si>
  <si>
    <t>HBGC-6723</t>
  </si>
  <si>
    <t>10240225</t>
  </si>
  <si>
    <t>+254704816168</t>
  </si>
  <si>
    <t>+254703986994</t>
  </si>
  <si>
    <t>Samuel Karubiu [13696526]</t>
  </si>
  <si>
    <t>HBGC-6800</t>
  </si>
  <si>
    <t>10232423</t>
  </si>
  <si>
    <t>MUGAYA</t>
  </si>
  <si>
    <t>+254729699091</t>
  </si>
  <si>
    <t>+254729927729</t>
  </si>
  <si>
    <t>Catherine wangui Kamau [13405391]</t>
  </si>
  <si>
    <t>HBGC-6954</t>
  </si>
  <si>
    <t>10240179</t>
  </si>
  <si>
    <t>OASIS</t>
  </si>
  <si>
    <t>+254721514937</t>
  </si>
  <si>
    <t>+254721317328</t>
  </si>
  <si>
    <t>George Kaburu [11156987]</t>
  </si>
  <si>
    <t>HBGC-7004</t>
  </si>
  <si>
    <t>10240060</t>
  </si>
  <si>
    <t>+254727861100</t>
  </si>
  <si>
    <t>+254723070099</t>
  </si>
  <si>
    <t>Obed mwenji Murage [3125172]</t>
  </si>
  <si>
    <t>HBGC-7031</t>
  </si>
  <si>
    <t>10240035</t>
  </si>
  <si>
    <t>+254710229765</t>
  </si>
  <si>
    <t>+254725731671</t>
  </si>
  <si>
    <t>Hellen nkirote Murungi [23758447]</t>
  </si>
  <si>
    <t>HBGC-5167</t>
  </si>
  <si>
    <t>10232410</t>
  </si>
  <si>
    <t>KIGUCHWA</t>
  </si>
  <si>
    <t>+254721802172</t>
  </si>
  <si>
    <t>+254721146136</t>
  </si>
  <si>
    <t>Guturi Boore [11487306]</t>
  </si>
  <si>
    <t>HBGC-4809</t>
  </si>
  <si>
    <t>10232356</t>
  </si>
  <si>
    <t>+254728991808</t>
  </si>
  <si>
    <t>Jacob Muungania [2498909]</t>
  </si>
  <si>
    <t>HBGC-5626</t>
  </si>
  <si>
    <t>10232351</t>
  </si>
  <si>
    <t>+254723930583</t>
  </si>
  <si>
    <t>Teresia wambui Murigu [6422117]</t>
  </si>
  <si>
    <t>HBGC-5873</t>
  </si>
  <si>
    <t>10240423</t>
  </si>
  <si>
    <t>+254724558604</t>
  </si>
  <si>
    <t>+254721807387</t>
  </si>
  <si>
    <t>Ngechu Rimbogi [1322130]</t>
  </si>
  <si>
    <t>HBGC-6086</t>
  </si>
  <si>
    <t>10240364</t>
  </si>
  <si>
    <t>AMBONI</t>
  </si>
  <si>
    <t>+254721334249</t>
  </si>
  <si>
    <t>+254735334249</t>
  </si>
  <si>
    <t>Florence kinanu Kinyua [10899170]</t>
  </si>
  <si>
    <t>HBGC-6605</t>
  </si>
  <si>
    <t>10240227</t>
  </si>
  <si>
    <t>+254726360718</t>
  </si>
  <si>
    <t>+254721951573</t>
  </si>
  <si>
    <t>Judy wakonyo Chege [25925768]</t>
  </si>
  <si>
    <t>HBGC-6665</t>
  </si>
  <si>
    <t>10240238</t>
  </si>
  <si>
    <t>GATI-IGURU</t>
  </si>
  <si>
    <t>+254711572700</t>
  </si>
  <si>
    <t>+254722605286</t>
  </si>
  <si>
    <t>Julius kihumba Nyangutha [11186761]</t>
  </si>
  <si>
    <t>HBGC-6672</t>
  </si>
  <si>
    <t>10240201</t>
  </si>
  <si>
    <t>+254718231484</t>
  </si>
  <si>
    <t>+254723300756</t>
  </si>
  <si>
    <t>Samuel gatama Njuguna [3116442]</t>
  </si>
  <si>
    <t>HBGC-6836</t>
  </si>
  <si>
    <t>10249277</t>
  </si>
  <si>
    <t>+254722687528</t>
  </si>
  <si>
    <t>+254717014053</t>
  </si>
  <si>
    <t>Rosemary njoki Njoka [22041806]</t>
  </si>
  <si>
    <t>HBGC-6918</t>
  </si>
  <si>
    <t>10240297</t>
  </si>
  <si>
    <t>+254795821481</t>
  </si>
  <si>
    <t>+254727087183</t>
  </si>
  <si>
    <t>Felista njeri Ng'ang'a [29744644]</t>
  </si>
  <si>
    <t>HBGC-6951</t>
  </si>
  <si>
    <t>10240416</t>
  </si>
  <si>
    <t>MUGUTA</t>
  </si>
  <si>
    <t>+254798156119</t>
  </si>
  <si>
    <t>+254727845311</t>
  </si>
  <si>
    <t>Peter mbutha Njoroge [23025411]</t>
  </si>
  <si>
    <t>HBGC-6952</t>
  </si>
  <si>
    <t>10240432</t>
  </si>
  <si>
    <t>MUGUTI</t>
  </si>
  <si>
    <t>+254727924584</t>
  </si>
  <si>
    <t>+254768032261</t>
  </si>
  <si>
    <t>Mergery muthoni Ndwiga [3462601]</t>
  </si>
  <si>
    <t>HBGC-7082</t>
  </si>
  <si>
    <t>10232436</t>
  </si>
  <si>
    <t>NJURI</t>
  </si>
  <si>
    <t>+254714026977</t>
  </si>
  <si>
    <t>+254751200028</t>
  </si>
  <si>
    <t>Anthony mutahi Njagi [27020853]</t>
  </si>
  <si>
    <t>HBGC-7204</t>
  </si>
  <si>
    <t>10232362</t>
  </si>
  <si>
    <t>MWEMA(KIRIANI)</t>
  </si>
  <si>
    <t>+254712842467</t>
  </si>
  <si>
    <t>+254711431631</t>
  </si>
  <si>
    <t>Mary Gikonyo [14412533]</t>
  </si>
  <si>
    <t>HBGC-5392</t>
  </si>
  <si>
    <t>10232357</t>
  </si>
  <si>
    <t>+254723212983</t>
  </si>
  <si>
    <t>Gerald gitau Kiguru</t>
  </si>
  <si>
    <t>HBGC-5928</t>
  </si>
  <si>
    <t>10240300</t>
  </si>
  <si>
    <t>MIACHII</t>
  </si>
  <si>
    <t>+254727286354</t>
  </si>
  <si>
    <t>+25479966954</t>
  </si>
  <si>
    <t>Stella rweru Mwangi [9284131]</t>
  </si>
  <si>
    <t>HBGC-6082</t>
  </si>
  <si>
    <t>21040824</t>
  </si>
  <si>
    <t>+254725508631</t>
  </si>
  <si>
    <t>+254725367511</t>
  </si>
  <si>
    <t>Jeremy murithi Pius [23659316]</t>
  </si>
  <si>
    <t>HBGC-6381</t>
  </si>
  <si>
    <t>10232350</t>
  </si>
  <si>
    <t>KATHIIRINI</t>
  </si>
  <si>
    <t>+254723500867</t>
  </si>
  <si>
    <t>+254725916683</t>
  </si>
  <si>
    <t>Samuel mbugua Mwaura [5161341]</t>
  </si>
  <si>
    <t>HBGC-6727</t>
  </si>
  <si>
    <t>10240193</t>
  </si>
  <si>
    <t>KAIMWEA</t>
  </si>
  <si>
    <t>+254736779261</t>
  </si>
  <si>
    <t>Teresia muthoni Mwangi [20629916]</t>
  </si>
  <si>
    <t>HBGC-6738</t>
  </si>
  <si>
    <t>21040824 E2</t>
  </si>
  <si>
    <t>+254726164019</t>
  </si>
  <si>
    <t>+254715559582</t>
  </si>
  <si>
    <t>Faith karimi Mitcheni [11058199]</t>
  </si>
  <si>
    <t>HBGC-6897</t>
  </si>
  <si>
    <t>10232353</t>
  </si>
  <si>
    <t>MBOGERI</t>
  </si>
  <si>
    <t>+254715203358</t>
  </si>
  <si>
    <t>+254724287906</t>
  </si>
  <si>
    <t>Joy muthoni Njeru [20821434]</t>
  </si>
  <si>
    <t>HBGC-6896</t>
  </si>
  <si>
    <t>10232409</t>
  </si>
  <si>
    <t>KIABIU</t>
  </si>
  <si>
    <t>+254727741673</t>
  </si>
  <si>
    <t>+254795473918</t>
  </si>
  <si>
    <t>Good shepherd Sisters [1433]</t>
  </si>
  <si>
    <t>HBGC-7033</t>
  </si>
  <si>
    <t>10240033</t>
  </si>
  <si>
    <t>+254740780036</t>
  </si>
  <si>
    <t>+254717438167</t>
  </si>
  <si>
    <t>Justa njoki Kiura [8601095]</t>
  </si>
  <si>
    <t>HBGC-7100</t>
  </si>
  <si>
    <t>21040824 E1</t>
  </si>
  <si>
    <t>+254727070873</t>
  </si>
  <si>
    <t>+25472737632</t>
  </si>
  <si>
    <t>Silas Muriuki [25306824]</t>
  </si>
  <si>
    <t>HBGC-5161</t>
  </si>
  <si>
    <t>10232381</t>
  </si>
  <si>
    <t>KAMURINGI</t>
  </si>
  <si>
    <t>+254700847496</t>
  </si>
  <si>
    <t>+254112959831</t>
  </si>
  <si>
    <t>John Maina [11678254]</t>
  </si>
  <si>
    <t>HBGC-5741</t>
  </si>
  <si>
    <t>10232065</t>
  </si>
  <si>
    <t>Umbui</t>
  </si>
  <si>
    <t>+254712140125</t>
  </si>
  <si>
    <t>Mercy kathure Kimathi [13360959]</t>
  </si>
  <si>
    <t>HBGC-6158</t>
  </si>
  <si>
    <t>10232396</t>
  </si>
  <si>
    <t>KARANENE</t>
  </si>
  <si>
    <t>+254720922031</t>
  </si>
  <si>
    <t>+254720922038</t>
  </si>
  <si>
    <t>Caroline Karwitha [25064622]</t>
  </si>
  <si>
    <t>HBGC-6159</t>
  </si>
  <si>
    <t>10240213</t>
  </si>
  <si>
    <t>+254748855103</t>
  </si>
  <si>
    <t>+254721130546</t>
  </si>
  <si>
    <t>Silas Muriuki Nkirote [11157578]</t>
  </si>
  <si>
    <t>HBGC-6229</t>
  </si>
  <si>
    <t>10232407</t>
  </si>
  <si>
    <t>MURINYA</t>
  </si>
  <si>
    <t>+254711704954</t>
  </si>
  <si>
    <t>+254719607905</t>
  </si>
  <si>
    <t>Elijah mugambi Mwirigi [24039726]</t>
  </si>
  <si>
    <t>HBGC-6540</t>
  </si>
  <si>
    <t>10232399</t>
  </si>
  <si>
    <t>+254729641394</t>
  </si>
  <si>
    <t>+254710697686</t>
  </si>
  <si>
    <t>Joyce wanjiru Kimani [6090613]</t>
  </si>
  <si>
    <t>HBGC-6622</t>
  </si>
  <si>
    <t>21040824-161</t>
  </si>
  <si>
    <t>+254720654614</t>
  </si>
  <si>
    <t>+254710852248</t>
  </si>
  <si>
    <t>David mocaga Njoki [29245981]</t>
  </si>
  <si>
    <t>HBGC-6726</t>
  </si>
  <si>
    <t>10240431</t>
  </si>
  <si>
    <t>KIYUA</t>
  </si>
  <si>
    <t>+254728302847</t>
  </si>
  <si>
    <t>+254780241663</t>
  </si>
  <si>
    <t>Daniel githinji Mwangi [22904197]</t>
  </si>
  <si>
    <t>HBGC-6740</t>
  </si>
  <si>
    <t>10240508</t>
  </si>
  <si>
    <t>KARURUME</t>
  </si>
  <si>
    <t>+254726905971</t>
  </si>
  <si>
    <t>Norman maingi Kamangu [10849577]</t>
  </si>
  <si>
    <t>HBGC-6937</t>
  </si>
  <si>
    <t>10240162</t>
  </si>
  <si>
    <t>KIAMBUTHIA</t>
  </si>
  <si>
    <t>+254722625742</t>
  </si>
  <si>
    <t>+254787390240</t>
  </si>
  <si>
    <t>Ngugi [0522549] [522549]</t>
  </si>
  <si>
    <t>HBGC-6969</t>
  </si>
  <si>
    <t>10240158</t>
  </si>
  <si>
    <t>Francis ngugi Ng'anga [5332037]</t>
  </si>
  <si>
    <t>HBGC-7012</t>
  </si>
  <si>
    <t>10240240</t>
  </si>
  <si>
    <t>KIRIRWA</t>
  </si>
  <si>
    <t>+254720147844</t>
  </si>
  <si>
    <t>+254715065781</t>
  </si>
  <si>
    <t>Fr. john muriithi Gitumbi [11810776]</t>
  </si>
  <si>
    <t>HBGC-7097</t>
  </si>
  <si>
    <t>21040824-198</t>
  </si>
  <si>
    <t>KAURURI</t>
  </si>
  <si>
    <t>+254799520514</t>
  </si>
  <si>
    <t>+254720420356</t>
  </si>
  <si>
    <t>Pauline wanjiru Kiguru [1095274]</t>
  </si>
  <si>
    <t>HBGC-6114</t>
  </si>
  <si>
    <t>21040824-157</t>
  </si>
  <si>
    <t>NGOTHI</t>
  </si>
  <si>
    <t>+254721303688</t>
  </si>
  <si>
    <t>+254711306353</t>
  </si>
  <si>
    <t>Joseph comba Muriuki [26508160]</t>
  </si>
  <si>
    <t>HBGC-6894</t>
  </si>
  <si>
    <t>21040824-162</t>
  </si>
  <si>
    <t>MWIBOINI</t>
  </si>
  <si>
    <t>+254721115150</t>
  </si>
  <si>
    <t>+254703683115</t>
  </si>
  <si>
    <t>Irene nkatha Minyori [4468622]</t>
  </si>
  <si>
    <t>HBGC-4818</t>
  </si>
  <si>
    <t>KATHIING</t>
  </si>
  <si>
    <t>+254725425820</t>
  </si>
  <si>
    <t>+254711141966</t>
  </si>
  <si>
    <t>Albert gitobu Mutunga [6756751]</t>
  </si>
  <si>
    <t>HBGC-6556</t>
  </si>
  <si>
    <t>1023383</t>
  </si>
  <si>
    <t>KIONYO FACTORY</t>
  </si>
  <si>
    <t>+254794453024</t>
  </si>
  <si>
    <t>+254721685022</t>
  </si>
  <si>
    <t>Faith wanjira Njue</t>
  </si>
  <si>
    <t>HBGC-6625</t>
  </si>
  <si>
    <t>21040824-218</t>
  </si>
  <si>
    <t>+254726404030</t>
  </si>
  <si>
    <t>+254726495352</t>
  </si>
  <si>
    <t>Steven Macharia [3509759]</t>
  </si>
  <si>
    <t>HBGC-6805</t>
  </si>
  <si>
    <t>10240591</t>
  </si>
  <si>
    <t>CHORONGI</t>
  </si>
  <si>
    <t>+254791617488</t>
  </si>
  <si>
    <t>+254720352329</t>
  </si>
  <si>
    <t>Gregory karani Mungiira [11490125]</t>
  </si>
  <si>
    <t>HBGC-6845</t>
  </si>
  <si>
    <t>10240037</t>
  </si>
  <si>
    <t>NYAGI PRY MWIRORERWA</t>
  </si>
  <si>
    <t>+254705946161</t>
  </si>
  <si>
    <t>+254719280031</t>
  </si>
  <si>
    <t>Mary ruguru Mbogo [11815911]</t>
  </si>
  <si>
    <t>HBGC-6895</t>
  </si>
  <si>
    <t>21040824-221</t>
  </si>
  <si>
    <t>+254719514976</t>
  </si>
  <si>
    <t>+254725783919</t>
  </si>
  <si>
    <t>Peter Manji [10874668]</t>
  </si>
  <si>
    <t>HBGC-5989</t>
  </si>
  <si>
    <t>10240412</t>
  </si>
  <si>
    <t>+254736748789</t>
  </si>
  <si>
    <t>+254725529758</t>
  </si>
  <si>
    <t>Purity Gatakaa [12613379]</t>
  </si>
  <si>
    <t>HBGC-6264</t>
  </si>
  <si>
    <t>10232412</t>
  </si>
  <si>
    <t>+254726716215</t>
  </si>
  <si>
    <t>+254712456678</t>
  </si>
  <si>
    <t>Margaret mukwanyaga Kathure [2490753]</t>
  </si>
  <si>
    <t>HBGC-6754</t>
  </si>
  <si>
    <t>10232420</t>
  </si>
  <si>
    <t>NJUGU-MAGUTUNI</t>
  </si>
  <si>
    <t>+254721153639</t>
  </si>
  <si>
    <t>+254729536847</t>
  </si>
  <si>
    <t>Isaiah Gituma [13814263]</t>
  </si>
  <si>
    <t>HBGC-6116</t>
  </si>
  <si>
    <t>10240232</t>
  </si>
  <si>
    <t>+254723106567</t>
  </si>
  <si>
    <t>Antony wang'ombe Ndumia [2934335]</t>
  </si>
  <si>
    <t>HBGC-6476</t>
  </si>
  <si>
    <t>10240184</t>
  </si>
  <si>
    <t>GICHIGIRIRA</t>
  </si>
  <si>
    <t>+254703981386</t>
  </si>
  <si>
    <t>+254701814658</t>
  </si>
  <si>
    <t>James kinyanjui Maina [2928097]</t>
  </si>
  <si>
    <t>HBGC-6874</t>
  </si>
  <si>
    <t>10240104</t>
  </si>
  <si>
    <t>KAIBA</t>
  </si>
  <si>
    <t>+254724633745</t>
  </si>
  <si>
    <t>+254725377004</t>
  </si>
  <si>
    <t>Joyce waithera Mungai [8612249]</t>
  </si>
  <si>
    <t>HBGC-6892</t>
  </si>
  <si>
    <t>10240202</t>
  </si>
  <si>
    <t>KAMBO/MUKURWE</t>
  </si>
  <si>
    <t>+254723218348</t>
  </si>
  <si>
    <t>+254713405491</t>
  </si>
  <si>
    <t>Salome muthoni Maina [13031593]</t>
  </si>
  <si>
    <t>HBGC-6994</t>
  </si>
  <si>
    <t>10240507</t>
  </si>
  <si>
    <t>+254713074984</t>
  </si>
  <si>
    <t>+2547620953699</t>
  </si>
  <si>
    <t>James thuo Kariuki [9945996]</t>
  </si>
  <si>
    <t>HBGC-7014</t>
  </si>
  <si>
    <t>10240204</t>
  </si>
  <si>
    <t>+254712077476</t>
  </si>
  <si>
    <t>+254722801495</t>
  </si>
  <si>
    <t>Andrew muchiri Richard [11288449]</t>
  </si>
  <si>
    <t>HBGC-7027</t>
  </si>
  <si>
    <t>21040824-050</t>
  </si>
  <si>
    <t>KARUMANDI</t>
  </si>
  <si>
    <t>+254721463757</t>
  </si>
  <si>
    <t>+254704399062</t>
  </si>
  <si>
    <t>Catherine kagwiria Mwiti [28422088]</t>
  </si>
  <si>
    <t>HBGC-5553</t>
  </si>
  <si>
    <t>10240040</t>
  </si>
  <si>
    <t>CIIGI</t>
  </si>
  <si>
    <t>+254724226259</t>
  </si>
  <si>
    <t>+254732940198</t>
  </si>
  <si>
    <t>James mwangi Mbare [1333682]</t>
  </si>
  <si>
    <t>HBGC-6404</t>
  </si>
  <si>
    <t>21040824-051</t>
  </si>
  <si>
    <t>NDIGARU</t>
  </si>
  <si>
    <t>+254724794390</t>
  </si>
  <si>
    <t>+254723780520</t>
  </si>
  <si>
    <t>Charles kaara Mwangi [24705821]</t>
  </si>
  <si>
    <t>HBGC-6659</t>
  </si>
  <si>
    <t>10240241</t>
  </si>
  <si>
    <t>KAGIOINI</t>
  </si>
  <si>
    <t>+254724093922</t>
  </si>
  <si>
    <t>+254728544092</t>
  </si>
  <si>
    <t>Esther njambi Karani [5197933]</t>
  </si>
  <si>
    <t>HBGC-6017</t>
  </si>
  <si>
    <t>10240142</t>
  </si>
  <si>
    <t>KIBAO-INI</t>
  </si>
  <si>
    <t>+254723779075</t>
  </si>
  <si>
    <t>+254725854841</t>
  </si>
  <si>
    <t>Daniel gitonga Mberia [7468679]</t>
  </si>
  <si>
    <t>HBGC-6339</t>
  </si>
  <si>
    <t>10240065</t>
  </si>
  <si>
    <t>KK</t>
  </si>
  <si>
    <t>+254726099151</t>
  </si>
  <si>
    <t>+254717353147</t>
  </si>
  <si>
    <t>Serah karimi Mugo [13264853]</t>
  </si>
  <si>
    <t>HBGC-6633</t>
  </si>
  <si>
    <t>+254721691537</t>
  </si>
  <si>
    <t>+254112431369</t>
  </si>
  <si>
    <t>John mutembei Naivasha [13176992]</t>
  </si>
  <si>
    <t>HBGC-6708</t>
  </si>
  <si>
    <t>10232416</t>
  </si>
  <si>
    <t>+254711692135</t>
  </si>
  <si>
    <t>+254710120871</t>
  </si>
  <si>
    <t>Dominic njuguna Mwangi [21189740]</t>
  </si>
  <si>
    <t>HBGC-6861</t>
  </si>
  <si>
    <t>10240185</t>
  </si>
  <si>
    <t>+254723120955</t>
  </si>
  <si>
    <t>+254711320033</t>
  </si>
  <si>
    <t>Eliud mathu Wamathu [12046616]</t>
  </si>
  <si>
    <t>HBGC-7006</t>
  </si>
  <si>
    <t>10240247</t>
  </si>
  <si>
    <t>MIRIGI</t>
  </si>
  <si>
    <t>+254723502278</t>
  </si>
  <si>
    <t>+254759606730</t>
  </si>
  <si>
    <t>Moses mwenda Kiugu [11179741]</t>
  </si>
  <si>
    <t>HBGC-5079</t>
  </si>
  <si>
    <t>10240229</t>
  </si>
  <si>
    <t>THEGE-RUNKURU</t>
  </si>
  <si>
    <t>+254714757855</t>
  </si>
  <si>
    <t>+254799412075</t>
  </si>
  <si>
    <t>Peter Muigai [29469854]</t>
  </si>
  <si>
    <t>HBGC-5627</t>
  </si>
  <si>
    <t>10240097</t>
  </si>
  <si>
    <t>+254727025005</t>
  </si>
  <si>
    <t>+254748466803</t>
  </si>
  <si>
    <t>Stella kanini Njoroge [12495517]</t>
  </si>
  <si>
    <t>HBGC-6099</t>
  </si>
  <si>
    <t>10240235</t>
  </si>
  <si>
    <t>KAMITI-RUIBI</t>
  </si>
  <si>
    <t>+254729948139</t>
  </si>
  <si>
    <t>+254726764101</t>
  </si>
  <si>
    <t>Alice nyambura Njuguna [23952734]</t>
  </si>
  <si>
    <t>HBGC-6224</t>
  </si>
  <si>
    <t>21040825167</t>
  </si>
  <si>
    <t>GITINGU B</t>
  </si>
  <si>
    <t>+254713499492</t>
  </si>
  <si>
    <t>+254720177257</t>
  </si>
  <si>
    <t>Ciriaka Kaimuri [7718421]</t>
  </si>
  <si>
    <t>HBGC-6569</t>
  </si>
  <si>
    <t>10240234</t>
  </si>
  <si>
    <t>KIANDUNGU</t>
  </si>
  <si>
    <t>+254714563698</t>
  </si>
  <si>
    <t>+254715220141</t>
  </si>
  <si>
    <t>Lilian wambui Njuguna [4679258]</t>
  </si>
  <si>
    <t>HBGC-6750</t>
  </si>
  <si>
    <t>10240127</t>
  </si>
  <si>
    <t>Kipipiri</t>
  </si>
  <si>
    <t>MACHINERY</t>
  </si>
  <si>
    <t>+254723252832</t>
  </si>
  <si>
    <t>+254721270776</t>
  </si>
  <si>
    <t>Kinyua gaichi Wanjiku [3391209]</t>
  </si>
  <si>
    <t>HBGC-6849</t>
  </si>
  <si>
    <t>21040824 202</t>
  </si>
  <si>
    <t>THIMU</t>
  </si>
  <si>
    <t>+254724045230</t>
  </si>
  <si>
    <t>+254724680175</t>
  </si>
  <si>
    <t>Nancy nyakio Njoroge [26914029]</t>
  </si>
  <si>
    <t>HBGC-7023</t>
  </si>
  <si>
    <t>21040824-145</t>
  </si>
  <si>
    <t>GITORE</t>
  </si>
  <si>
    <t>+254713904170</t>
  </si>
  <si>
    <t>+254728792592</t>
  </si>
  <si>
    <t>Peter kinyanjui Karanja [4914067]</t>
  </si>
  <si>
    <t>HBGC-7045</t>
  </si>
  <si>
    <t>1024145</t>
  </si>
  <si>
    <t>KANGEGA</t>
  </si>
  <si>
    <t>+254722873845</t>
  </si>
  <si>
    <t>+254720389350</t>
  </si>
  <si>
    <t>Rev. jackson kimemia Mwangi [4276221]</t>
  </si>
  <si>
    <t>HBGC-7105</t>
  </si>
  <si>
    <t>10240091</t>
  </si>
  <si>
    <t>MATHAITHI</t>
  </si>
  <si>
    <t>+254721296254</t>
  </si>
  <si>
    <t>+254725275222</t>
  </si>
  <si>
    <t>Joel njuguna Rimui [22472809]</t>
  </si>
  <si>
    <t>HBGC-7108</t>
  </si>
  <si>
    <t>10240191</t>
  </si>
  <si>
    <t>+254725178671</t>
  </si>
  <si>
    <t>+254717705721</t>
  </si>
  <si>
    <t>Gracecily w. Munene [11819513]</t>
  </si>
  <si>
    <t>HBGC-6048</t>
  </si>
  <si>
    <t>10240181</t>
  </si>
  <si>
    <t>+254720498645</t>
  </si>
  <si>
    <t>Albert kariuki Njiru [12577722]</t>
  </si>
  <si>
    <t>HBGC-6331</t>
  </si>
  <si>
    <t>21040824-071</t>
  </si>
  <si>
    <t>GATITUTIRI</t>
  </si>
  <si>
    <t>+254723365902</t>
  </si>
  <si>
    <t>+254724912655</t>
  </si>
  <si>
    <t>Festus Gitonga [21462957]</t>
  </si>
  <si>
    <t>HBGC-6380</t>
  </si>
  <si>
    <t>10232411</t>
  </si>
  <si>
    <t>+254727818157</t>
  </si>
  <si>
    <t>+254701289208</t>
  </si>
  <si>
    <t>Jacob wambugu Kihehu [2736976]</t>
  </si>
  <si>
    <t>HBGC-6537</t>
  </si>
  <si>
    <t>10240509</t>
  </si>
  <si>
    <t>MUNYANGE</t>
  </si>
  <si>
    <t>+254727896489</t>
  </si>
  <si>
    <t>Sophia karimi Njage [9097234]</t>
  </si>
  <si>
    <t>HBGC-6579</t>
  </si>
  <si>
    <t>10240140</t>
  </si>
  <si>
    <t>KIONYO-KATHERI</t>
  </si>
  <si>
    <t>+254726476474</t>
  </si>
  <si>
    <t>+254727880328</t>
  </si>
  <si>
    <t>George kinyanjui Waithaka [20236366]</t>
  </si>
  <si>
    <t>HBGC-6946</t>
  </si>
  <si>
    <t>10240169</t>
  </si>
  <si>
    <t>RUAKA</t>
  </si>
  <si>
    <t>+254722593645</t>
  </si>
  <si>
    <t>+254719600900</t>
  </si>
  <si>
    <t>Shadrack kubai Kararu [7476392]</t>
  </si>
  <si>
    <t>HBGC-6988</t>
  </si>
  <si>
    <t>10240056</t>
  </si>
  <si>
    <t>MWERO KIENI</t>
  </si>
  <si>
    <t>+254727011148</t>
  </si>
  <si>
    <t>+254724096251</t>
  </si>
  <si>
    <t>John wachira Kiragu [2128997]</t>
  </si>
  <si>
    <t>HBGC-7079</t>
  </si>
  <si>
    <t>10240588</t>
  </si>
  <si>
    <t>WITUMA</t>
  </si>
  <si>
    <t>+254725569038</t>
  </si>
  <si>
    <t>Faith wanjiru Kahuthu [10119402]</t>
  </si>
  <si>
    <t>HBGC-7121</t>
  </si>
  <si>
    <t>21040824 058</t>
  </si>
  <si>
    <t>KIAMUGUONGO</t>
  </si>
  <si>
    <t>+254721230825</t>
  </si>
  <si>
    <t>+254722446960</t>
  </si>
  <si>
    <t>Emmaculate murugi Njeru [25898723]</t>
  </si>
  <si>
    <t>HBGC-6313</t>
  </si>
  <si>
    <t>21040824-054</t>
  </si>
  <si>
    <t>+254712934100</t>
  </si>
  <si>
    <t>+254724391634</t>
  </si>
  <si>
    <t>Serah wanjiku Mathenge [13801391]</t>
  </si>
  <si>
    <t>HBGC-7051</t>
  </si>
  <si>
    <t>10231054</t>
  </si>
  <si>
    <t>ZZ</t>
  </si>
  <si>
    <t>+254714521629</t>
  </si>
  <si>
    <t>+254729865269</t>
  </si>
  <si>
    <t>Zakaria kithinji Njagi [24078769]</t>
  </si>
  <si>
    <t>HBGC-6983</t>
  </si>
  <si>
    <t>+254701295588</t>
  </si>
  <si>
    <t>Albert Njagi</t>
  </si>
  <si>
    <t>HBGC-5901</t>
  </si>
  <si>
    <t>110507246858</t>
  </si>
  <si>
    <t>+254720317486</t>
  </si>
  <si>
    <t>+254721504347</t>
  </si>
  <si>
    <t>Raymond gitau Njoroge [3099210]</t>
  </si>
  <si>
    <t>HBGC-6766</t>
  </si>
  <si>
    <t>10240447</t>
  </si>
  <si>
    <t>JAMAICA</t>
  </si>
  <si>
    <t>+254714790895</t>
  </si>
  <si>
    <t>+254725267418</t>
  </si>
  <si>
    <t>Rael Nkirote [7751074]</t>
  </si>
  <si>
    <t>HBGC-6978</t>
  </si>
  <si>
    <t>10240064</t>
  </si>
  <si>
    <t>+254724564601</t>
  </si>
  <si>
    <t>+254799021474</t>
  </si>
  <si>
    <t>Charles Mugo [4526359]</t>
  </si>
  <si>
    <t>HBGC-7026</t>
  </si>
  <si>
    <t>10240143</t>
  </si>
  <si>
    <t>+254714381822</t>
  </si>
  <si>
    <t>+254710459359</t>
  </si>
  <si>
    <t>Magrate njoki Wambugu [28585967]</t>
  </si>
  <si>
    <t>HBGC-7190</t>
  </si>
  <si>
    <t>10240105</t>
  </si>
  <si>
    <t>KAMWANYA</t>
  </si>
  <si>
    <t>+254713148620</t>
  </si>
  <si>
    <t>+254710769155</t>
  </si>
  <si>
    <t>Titus gichohi Maina [29813389]</t>
  </si>
  <si>
    <t>HBGC-7329</t>
  </si>
  <si>
    <t>10240616</t>
  </si>
  <si>
    <t>KARINDUNDU</t>
  </si>
  <si>
    <t>+254112335643</t>
  </si>
  <si>
    <t>+254712005301</t>
  </si>
  <si>
    <t>Kungu [618858]</t>
  </si>
  <si>
    <t>HBGC-4166</t>
  </si>
  <si>
    <t>10240252</t>
  </si>
  <si>
    <t>RIANDEGWA</t>
  </si>
  <si>
    <t>Peter kimani Mungai [27307700]</t>
  </si>
  <si>
    <t>HBGC-4793</t>
  </si>
  <si>
    <t>10240272</t>
  </si>
  <si>
    <t>+254724531727</t>
  </si>
  <si>
    <t>+254714602148</t>
  </si>
  <si>
    <t>Stella wangui Githinji [24115848]</t>
  </si>
  <si>
    <t>HBGC-5723</t>
  </si>
  <si>
    <t>110507246811</t>
  </si>
  <si>
    <t>+254726449824</t>
  </si>
  <si>
    <t>+254720227150</t>
  </si>
  <si>
    <t>Philip muchemi Kingori [33118685]</t>
  </si>
  <si>
    <t>HBGC-6600</t>
  </si>
  <si>
    <t>10240618</t>
  </si>
  <si>
    <t>+254728021025</t>
  </si>
  <si>
    <t>+254720845460</t>
  </si>
  <si>
    <t>Scolastica kaimuri Kaburu [13477692]</t>
  </si>
  <si>
    <t>HBGC-6958</t>
  </si>
  <si>
    <t>11000009238</t>
  </si>
  <si>
    <t>+254714397902</t>
  </si>
  <si>
    <t>+254729246285</t>
  </si>
  <si>
    <t>Peter Njogu [4277346]</t>
  </si>
  <si>
    <t>HBGC-6999</t>
  </si>
  <si>
    <t>10240139</t>
  </si>
  <si>
    <t>GITIHU</t>
  </si>
  <si>
    <t>+254799639771</t>
  </si>
  <si>
    <t>+254720047570</t>
  </si>
  <si>
    <t>Rose p wairimu Maina [2015330]</t>
  </si>
  <si>
    <t>HBGC-7007</t>
  </si>
  <si>
    <t>10240148</t>
  </si>
  <si>
    <t>+254725349891</t>
  </si>
  <si>
    <t>+254721728518</t>
  </si>
  <si>
    <t>Paul gikonyo Muya [3431627]</t>
  </si>
  <si>
    <t>HBGC-7094</t>
  </si>
  <si>
    <t>10240599</t>
  </si>
  <si>
    <t>KIARAHO</t>
  </si>
  <si>
    <t>+254722894049</t>
  </si>
  <si>
    <t>Joseph muchiri Ngugi [10452706]</t>
  </si>
  <si>
    <t>HBGC-7104</t>
  </si>
  <si>
    <t>10240163</t>
  </si>
  <si>
    <t>+254796430983</t>
  </si>
  <si>
    <t>+254705334296</t>
  </si>
  <si>
    <t>Johnson gachoki Njeru [0318306]</t>
  </si>
  <si>
    <t>HBGC-7119</t>
  </si>
  <si>
    <t>110507246861</t>
  </si>
  <si>
    <t>NGUNGU</t>
  </si>
  <si>
    <t>+254727701732</t>
  </si>
  <si>
    <t>+254722341514</t>
  </si>
  <si>
    <t>Mary muthoni Ndung'u [20077386]</t>
  </si>
  <si>
    <t>HBGC-7151</t>
  </si>
  <si>
    <t>10240117</t>
  </si>
  <si>
    <t>+254712069708</t>
  </si>
  <si>
    <t>+254795196727</t>
  </si>
  <si>
    <t>Joel Mutwiri [9432231]</t>
  </si>
  <si>
    <t>HBGC-3431</t>
  </si>
  <si>
    <t>11000009211</t>
  </si>
  <si>
    <t>KARIENE</t>
  </si>
  <si>
    <t>+254702119176</t>
  </si>
  <si>
    <t>+254728348840</t>
  </si>
  <si>
    <t>Moses wang'ang'a Njoroge [27193147]</t>
  </si>
  <si>
    <t>HBGC-5348</t>
  </si>
  <si>
    <t>10240249</t>
  </si>
  <si>
    <t>NDUMU</t>
  </si>
  <si>
    <t>+254723968100</t>
  </si>
  <si>
    <t>Paul Marangu [2490248]</t>
  </si>
  <si>
    <t>HBGC-5429</t>
  </si>
  <si>
    <t>110000091127</t>
  </si>
  <si>
    <t>MUKUUNE</t>
  </si>
  <si>
    <t>+254720664830</t>
  </si>
  <si>
    <t>+254727821160</t>
  </si>
  <si>
    <t>Bernard ngugi Warui [23408460]</t>
  </si>
  <si>
    <t>HBGC-6043</t>
  </si>
  <si>
    <t>10240149</t>
  </si>
  <si>
    <t>MUGAA-IMI</t>
  </si>
  <si>
    <t>+254722709763</t>
  </si>
  <si>
    <t>+254715676123</t>
  </si>
  <si>
    <t>Dorothy Muthoni [4321156]</t>
  </si>
  <si>
    <t>HBGC-6716</t>
  </si>
  <si>
    <t>21040824-229</t>
  </si>
  <si>
    <t>KIBARANO</t>
  </si>
  <si>
    <t>+254724466030</t>
  </si>
  <si>
    <t>+254725843800</t>
  </si>
  <si>
    <t>Peter karanja Mugi [11669897]</t>
  </si>
  <si>
    <t>HBGC-6904</t>
  </si>
  <si>
    <t>10240283</t>
  </si>
  <si>
    <t>+254721336718</t>
  </si>
  <si>
    <t>+254724923191</t>
  </si>
  <si>
    <t>James waweru Wambui [14703207]</t>
  </si>
  <si>
    <t>HBGC-6953</t>
  </si>
  <si>
    <t>10240287</t>
  </si>
  <si>
    <t>+254723788809</t>
  </si>
  <si>
    <t>+254721314848</t>
  </si>
  <si>
    <t>Ann njoki Ciatu [11606040]</t>
  </si>
  <si>
    <t>HBGC-7028</t>
  </si>
  <si>
    <t>110507246847</t>
  </si>
  <si>
    <t>GITURI/KIANJOKOMA</t>
  </si>
  <si>
    <t>+254729515551</t>
  </si>
  <si>
    <t>+254724790848</t>
  </si>
  <si>
    <t>Lucy nkatha Kimaita [27658103]</t>
  </si>
  <si>
    <t>HBGC-7071</t>
  </si>
  <si>
    <t>+254757044862</t>
  </si>
  <si>
    <t>+254721131118</t>
  </si>
  <si>
    <t>Rose Kinanu [12692119]</t>
  </si>
  <si>
    <t>HBGC-3872</t>
  </si>
  <si>
    <t>RWATIRI</t>
  </si>
  <si>
    <t>+254722100083</t>
  </si>
  <si>
    <t>+254788382497</t>
  </si>
  <si>
    <t>James Wahome [1410872]</t>
  </si>
  <si>
    <t>HBGC-5666</t>
  </si>
  <si>
    <t>10240620</t>
  </si>
  <si>
    <t>+254723536796</t>
  </si>
  <si>
    <t>+254768057088</t>
  </si>
  <si>
    <t>Julius kiogora Muraga [20797044]</t>
  </si>
  <si>
    <t>HBGC-6469</t>
  </si>
  <si>
    <t>GIANKIRO-GUPIRA KIONYO</t>
  </si>
  <si>
    <t>+254726205110</t>
  </si>
  <si>
    <t>Douglas mwangi Kamotho [2046260]</t>
  </si>
  <si>
    <t>HBGC-6667</t>
  </si>
  <si>
    <t>10232463</t>
  </si>
  <si>
    <t>+254722611230</t>
  </si>
  <si>
    <t>+254725065333</t>
  </si>
  <si>
    <t>Esther karungari Kuria [10846933]</t>
  </si>
  <si>
    <t>HBGC-6772</t>
  </si>
  <si>
    <t>10232460</t>
  </si>
  <si>
    <t>NDAANI</t>
  </si>
  <si>
    <t>+254721346091</t>
  </si>
  <si>
    <t>+254707867166</t>
  </si>
  <si>
    <t>Mary wambui Kamau [8516844]</t>
  </si>
  <si>
    <t>HBGC-6934</t>
  </si>
  <si>
    <t>10240200</t>
  </si>
  <si>
    <t>UNJIRUINI</t>
  </si>
  <si>
    <t>+254721287029</t>
  </si>
  <si>
    <t>+254714746181</t>
  </si>
  <si>
    <t>Ann wamuyu Nderitu [2930765]</t>
  </si>
  <si>
    <t>HBGC-6989</t>
  </si>
  <si>
    <t>10231053</t>
  </si>
  <si>
    <t>NDIMOINI</t>
  </si>
  <si>
    <t>+254720483210</t>
  </si>
  <si>
    <t>Peter kiarie Mwenji [27634254]</t>
  </si>
  <si>
    <t>HBGC-6998</t>
  </si>
  <si>
    <t>10240118</t>
  </si>
  <si>
    <t>+254728979434</t>
  </si>
  <si>
    <t>+254723432329</t>
  </si>
  <si>
    <t>Thomas mwangi Ngugi [14712478]</t>
  </si>
  <si>
    <t>HBGC-7016</t>
  </si>
  <si>
    <t>10240090</t>
  </si>
  <si>
    <t>GATUKO</t>
  </si>
  <si>
    <t>+254723447189</t>
  </si>
  <si>
    <t>+254728206023</t>
  </si>
  <si>
    <t>Pauline munyiva Njeru [16115027]</t>
  </si>
  <si>
    <t>HBGC-7024</t>
  </si>
  <si>
    <t>21040824-064</t>
  </si>
  <si>
    <t>MAGACA</t>
  </si>
  <si>
    <t>+254720047122</t>
  </si>
  <si>
    <t>+254724812337</t>
  </si>
  <si>
    <t>Wanjiku cathrine Wangeci [29394023]</t>
  </si>
  <si>
    <t>HBGC-7067</t>
  </si>
  <si>
    <t>10240024</t>
  </si>
  <si>
    <t>GACIKU</t>
  </si>
  <si>
    <t>+254716099370</t>
  </si>
  <si>
    <t>+254715858368</t>
  </si>
  <si>
    <t>Bob stanley kuria Irungu [22552258]</t>
  </si>
  <si>
    <t>HBGC-7070</t>
  </si>
  <si>
    <t>10232457</t>
  </si>
  <si>
    <t>KIAMACHARIA</t>
  </si>
  <si>
    <t>+254725393089</t>
  </si>
  <si>
    <t>+254716393238</t>
  </si>
  <si>
    <t>Joyce Gaiyi [7765020]</t>
  </si>
  <si>
    <t>HBGC-7202</t>
  </si>
  <si>
    <t>MOMBASA NDOGO</t>
  </si>
  <si>
    <t>+254717753242</t>
  </si>
  <si>
    <t>+254728509884</t>
  </si>
  <si>
    <t>Dennis gitonga Obed [5773665]</t>
  </si>
  <si>
    <t>HBGC-4954</t>
  </si>
  <si>
    <t>10240554</t>
  </si>
  <si>
    <t>GATHIGI/ISHIARA</t>
  </si>
  <si>
    <t>+254711143439</t>
  </si>
  <si>
    <t>+254716268001</t>
  </si>
  <si>
    <t>John kamau Gitonga [9384822]</t>
  </si>
  <si>
    <t>HBGC-4967</t>
  </si>
  <si>
    <t>10240251</t>
  </si>
  <si>
    <t>KANYENYAINI</t>
  </si>
  <si>
    <t>Lucy waithira Maina [3643526]</t>
  </si>
  <si>
    <t>HBGC-5240</t>
  </si>
  <si>
    <t>10240492</t>
  </si>
  <si>
    <t>MATUNDURA</t>
  </si>
  <si>
    <t>+254794220547</t>
  </si>
  <si>
    <t>+254720408754</t>
  </si>
  <si>
    <t>Esther nkirote Murimi [36805865]</t>
  </si>
  <si>
    <t>HBGC-5571</t>
  </si>
  <si>
    <t>10240136</t>
  </si>
  <si>
    <t>+254795481886</t>
  </si>
  <si>
    <t>+254757776120</t>
  </si>
  <si>
    <t>Stephen Mworia [23695834]</t>
  </si>
  <si>
    <t>HBGC-6025</t>
  </si>
  <si>
    <t>10240490</t>
  </si>
  <si>
    <t>KATHIRANGA</t>
  </si>
  <si>
    <t>+254724350546</t>
  </si>
  <si>
    <t>+254729874964</t>
  </si>
  <si>
    <t>Samuel Kabui [5557538]</t>
  </si>
  <si>
    <t>HBGC-6060</t>
  </si>
  <si>
    <t>10240619</t>
  </si>
  <si>
    <t>KAKULET</t>
  </si>
  <si>
    <t>+254722260935</t>
  </si>
  <si>
    <t>+254726761029</t>
  </si>
  <si>
    <t>James maina Njonjo [23827199]</t>
  </si>
  <si>
    <t>HBGC-6652</t>
  </si>
  <si>
    <t>10240485</t>
  </si>
  <si>
    <t>+254720764838</t>
  </si>
  <si>
    <t>+254714552625</t>
  </si>
  <si>
    <t>Ken thuranira Nchebere [29471471]</t>
  </si>
  <si>
    <t>HBGC-6846</t>
  </si>
  <si>
    <t>10240103</t>
  </si>
  <si>
    <t>ANTU BAITA</t>
  </si>
  <si>
    <t>+254715707987</t>
  </si>
  <si>
    <t>+254706036000</t>
  </si>
  <si>
    <t>Samuel ngugi Magua [7917910]</t>
  </si>
  <si>
    <t>HBGC-6986</t>
  </si>
  <si>
    <t>10240484</t>
  </si>
  <si>
    <t>KWA HURUMA FACTORY</t>
  </si>
  <si>
    <t>+254722437723</t>
  </si>
  <si>
    <t>+254710639326</t>
  </si>
  <si>
    <t>Samuel kagwanja Maina [5917063]</t>
  </si>
  <si>
    <t>HBGC-7009</t>
  </si>
  <si>
    <t>10240126</t>
  </si>
  <si>
    <t>MUKEU-INI</t>
  </si>
  <si>
    <t>+254713585706</t>
  </si>
  <si>
    <t>+254715674377</t>
  </si>
  <si>
    <t>Faith muthoni Munene [1209116]</t>
  </si>
  <si>
    <t>HBGC-7055</t>
  </si>
  <si>
    <t>10240132</t>
  </si>
  <si>
    <t>+254742035511</t>
  </si>
  <si>
    <t>+254723683494</t>
  </si>
  <si>
    <t>Charles kithinji Angelo [8310603]</t>
  </si>
  <si>
    <t>HBGC-7139</t>
  </si>
  <si>
    <t>10240564</t>
  </si>
  <si>
    <t>MBOGORI</t>
  </si>
  <si>
    <t>+254710626732</t>
  </si>
  <si>
    <t>+254721711716</t>
  </si>
  <si>
    <t>Eunice giciku Kinyua [3515694]</t>
  </si>
  <si>
    <t>HBGC-7175</t>
  </si>
  <si>
    <t>10240565</t>
  </si>
  <si>
    <t>NGONGI</t>
  </si>
  <si>
    <t>+254720917868</t>
  </si>
  <si>
    <t>+254715313285</t>
  </si>
  <si>
    <t>David maina Mwangi [10655479]</t>
  </si>
  <si>
    <t>HBGC-7273</t>
  </si>
  <si>
    <t>10240095</t>
  </si>
  <si>
    <t>+254722495376</t>
  </si>
  <si>
    <t>+254712174460</t>
  </si>
  <si>
    <t>John njeru Muchira [3391861]</t>
  </si>
  <si>
    <t>HBGC-5738</t>
  </si>
  <si>
    <t>10240494</t>
  </si>
  <si>
    <t>+254710624872</t>
  </si>
  <si>
    <t>+254715195864</t>
  </si>
  <si>
    <t>Priscillah wanjiru Gitonga [12474598]</t>
  </si>
  <si>
    <t>HBGC-6174</t>
  </si>
  <si>
    <t>10240604</t>
  </si>
  <si>
    <t>KIHOMA</t>
  </si>
  <si>
    <t>+254728818556</t>
  </si>
  <si>
    <t>Denis mugambi Njue [28828744]</t>
  </si>
  <si>
    <t>HBGC-6628</t>
  </si>
  <si>
    <t>10240197</t>
  </si>
  <si>
    <t>+254746459084</t>
  </si>
  <si>
    <t>+254708745280</t>
  </si>
  <si>
    <t>Samuel kiruthi Mathenge [22682379]</t>
  </si>
  <si>
    <t>HBGC-6822</t>
  </si>
  <si>
    <t>10231055</t>
  </si>
  <si>
    <t>MUNYUURI</t>
  </si>
  <si>
    <t>+254725596636</t>
  </si>
  <si>
    <t>Lucy muthanje Mbogo [5096874]</t>
  </si>
  <si>
    <t>HBGC-6893</t>
  </si>
  <si>
    <t>10240242</t>
  </si>
  <si>
    <t>+254713557599</t>
  </si>
  <si>
    <t>+254720227398</t>
  </si>
  <si>
    <t>Henry kamande Njoroge [8290283]</t>
  </si>
  <si>
    <t>HBGC-6923</t>
  </si>
  <si>
    <t>10240527</t>
  </si>
  <si>
    <t>RUIRU-KAHAWA SUKARI</t>
  </si>
  <si>
    <t>+254722273196</t>
  </si>
  <si>
    <t>+254727303976</t>
  </si>
  <si>
    <t>Teresiah wangeci Muturi [21877745]</t>
  </si>
  <si>
    <t>HBGC-6928</t>
  </si>
  <si>
    <t>10240480</t>
  </si>
  <si>
    <t>+254115084664</t>
  </si>
  <si>
    <t>+254746082888</t>
  </si>
  <si>
    <t>Peter ngure Kiritu [21147759]</t>
  </si>
  <si>
    <t>HBGC-7111</t>
  </si>
  <si>
    <t>10240560</t>
  </si>
  <si>
    <t>+254703454880</t>
  </si>
  <si>
    <t>+254708614209</t>
  </si>
  <si>
    <t>Caroline Mukwanjeru [28888822]</t>
  </si>
  <si>
    <t>HBGC-7247</t>
  </si>
  <si>
    <t>10240530</t>
  </si>
  <si>
    <t>IKAME</t>
  </si>
  <si>
    <t>+254757536004</t>
  </si>
  <si>
    <t>+254720568911</t>
  </si>
  <si>
    <t>Idah kawira Kariuki [13619653]</t>
  </si>
  <si>
    <t>HBGC-7250</t>
  </si>
  <si>
    <t>10240171</t>
  </si>
  <si>
    <t>+254714383027</t>
  </si>
  <si>
    <t>+254726540308</t>
  </si>
  <si>
    <t>Lydia karegi Gitari [25137329]</t>
  </si>
  <si>
    <t>HBGC-7248</t>
  </si>
  <si>
    <t>10240537</t>
  </si>
  <si>
    <t>+254711966015</t>
  </si>
  <si>
    <t>+254726001227</t>
  </si>
  <si>
    <t>Joachim karuri Wambuku [23135670]</t>
  </si>
  <si>
    <t>HBGC-5046</t>
  </si>
  <si>
    <t>10240488</t>
  </si>
  <si>
    <t>+254720364126</t>
  </si>
  <si>
    <t>+254725345596</t>
  </si>
  <si>
    <t>Nancy Gatabi [28006913]</t>
  </si>
  <si>
    <t>HBGC-6443</t>
  </si>
  <si>
    <t>10240538</t>
  </si>
  <si>
    <t>+254713824081</t>
  </si>
  <si>
    <t>Isaac ngugi Mwangi [9826472]</t>
  </si>
  <si>
    <t>HBGC-6669</t>
  </si>
  <si>
    <t>10240109</t>
  </si>
  <si>
    <t>MUTUNGURU</t>
  </si>
  <si>
    <t>+254721439479</t>
  </si>
  <si>
    <t>+254733811945</t>
  </si>
  <si>
    <t>Peter mwaurah Njoroge [3648640]</t>
  </si>
  <si>
    <t>HBGC-6725</t>
  </si>
  <si>
    <t>10240511</t>
  </si>
  <si>
    <t>+254722855335</t>
  </si>
  <si>
    <t>+254780855335</t>
  </si>
  <si>
    <t>Julius kamutu Murithi [3129930]</t>
  </si>
  <si>
    <t>HBGC-6852</t>
  </si>
  <si>
    <t>10240131</t>
  </si>
  <si>
    <t>KAIRUNGU</t>
  </si>
  <si>
    <t>+254721234295</t>
  </si>
  <si>
    <t>+254724576932</t>
  </si>
  <si>
    <t>Wilson Wakamangu [29312105]</t>
  </si>
  <si>
    <t>HBGC-6926</t>
  </si>
  <si>
    <t>10240482</t>
  </si>
  <si>
    <t>+254721662593</t>
  </si>
  <si>
    <t>+254746099496</t>
  </si>
  <si>
    <t>Samuel kimani Mwangi [7910171]</t>
  </si>
  <si>
    <t>HBGC-6941</t>
  </si>
  <si>
    <t>10240113</t>
  </si>
  <si>
    <t>+254729722277</t>
  </si>
  <si>
    <t>+254728006920</t>
  </si>
  <si>
    <t>Nicholas mbauni Gitui [25692899]</t>
  </si>
  <si>
    <t>HBGC-6975</t>
  </si>
  <si>
    <t>10240170</t>
  </si>
  <si>
    <t>MURATIRI</t>
  </si>
  <si>
    <t>+254724023002</t>
  </si>
  <si>
    <t>+254726719075</t>
  </si>
  <si>
    <t>Edith Muthoni [10865669]</t>
  </si>
  <si>
    <t>HBGC-6976</t>
  </si>
  <si>
    <t>10240175</t>
  </si>
  <si>
    <t>+254713626744</t>
  </si>
  <si>
    <t>+254721949553</t>
  </si>
  <si>
    <t>Damaris gatakari Njeru [11256756]</t>
  </si>
  <si>
    <t>HBGC-7029</t>
  </si>
  <si>
    <t>10240563</t>
  </si>
  <si>
    <t>MOIANI</t>
  </si>
  <si>
    <t>+254726093949</t>
  </si>
  <si>
    <t>+254712190183</t>
  </si>
  <si>
    <t>Elias kirimi Muturia [20060374]</t>
  </si>
  <si>
    <t>HBGC-7046</t>
  </si>
  <si>
    <t>10240196</t>
  </si>
  <si>
    <t>+254721843257</t>
  </si>
  <si>
    <t>+254701825692</t>
  </si>
  <si>
    <t>Pauline m. Kailemia [4483034]</t>
  </si>
  <si>
    <t>HBGC-7049</t>
  </si>
  <si>
    <t>10240198</t>
  </si>
  <si>
    <t>+254726831825</t>
  </si>
  <si>
    <t>+254717225547</t>
  </si>
  <si>
    <t>Margaret muthoni Kungu [5942746]</t>
  </si>
  <si>
    <t>HBGC-7066</t>
  </si>
  <si>
    <t>10240449</t>
  </si>
  <si>
    <t>+254728723641</t>
  </si>
  <si>
    <t>+254724819976</t>
  </si>
  <si>
    <t>James macharia Nyoro [1385715]</t>
  </si>
  <si>
    <t>HBGC-7085</t>
  </si>
  <si>
    <t>10240173</t>
  </si>
  <si>
    <t>+254723985190</t>
  </si>
  <si>
    <t>+254716390647</t>
  </si>
  <si>
    <t>John mwangi Karuga [3590471]</t>
  </si>
  <si>
    <t>HBGC-7130</t>
  </si>
  <si>
    <t>10240192</t>
  </si>
  <si>
    <t>GAITHERU</t>
  </si>
  <si>
    <t>+254720771287</t>
  </si>
  <si>
    <t>+254703123030</t>
  </si>
  <si>
    <t>Benard wachira Waigwa [11286768]</t>
  </si>
  <si>
    <t>HBGC-7225</t>
  </si>
  <si>
    <t>10240558</t>
  </si>
  <si>
    <t>KAHEMBE</t>
  </si>
  <si>
    <t>+254723390706</t>
  </si>
  <si>
    <t>+254711572046</t>
  </si>
  <si>
    <t>Simon Karuku [5176096]</t>
  </si>
  <si>
    <t>HBGC-7276</t>
  </si>
  <si>
    <t>10240123</t>
  </si>
  <si>
    <t>+254722775499</t>
  </si>
  <si>
    <t>+254727814608</t>
  </si>
  <si>
    <t>John kairu Koigi [13029535]</t>
  </si>
  <si>
    <t>HBGC-7313</t>
  </si>
  <si>
    <t>10240568</t>
  </si>
  <si>
    <t>WAKANGUTHI</t>
  </si>
  <si>
    <t>+254722358072</t>
  </si>
  <si>
    <t>+254724458791</t>
  </si>
  <si>
    <t>Sammy muiruri Chege [6438813]</t>
  </si>
  <si>
    <t>HBGC-7312</t>
  </si>
  <si>
    <t>10240461</t>
  </si>
  <si>
    <t>Ol Jorok</t>
  </si>
  <si>
    <t>UHURU ESTATE</t>
  </si>
  <si>
    <t>+254724239421</t>
  </si>
  <si>
    <t>+254715511004</t>
  </si>
  <si>
    <t>No of days in the monitoirng period</t>
  </si>
  <si>
    <t>31230123</t>
  </si>
  <si>
    <t>Total non-renewable wood fuel saved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</si>
</sst>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 * #,##0.00_ ;_ * \-#,##0.00_ ;_ * &quot;-&quot;??_ ;_ @_ "/>
    <numFmt numFmtId="165" formatCode="0.000"/>
    <numFmt numFmtId="166" formatCode="_-* #,##0.00\ _€_-;\-* #,##0.00\ _€_-;_-* &quot;-&quot;??\ _€_-;_-@_-"/>
    <numFmt numFmtId="167" formatCode="0.0000"/>
    <numFmt numFmtId="168" formatCode="0.0%"/>
    <numFmt numFmtId="169" formatCode="0.00000"/>
    <numFmt numFmtId="170" formatCode="0.0"/>
    <numFmt numFmtId="171" formatCode="0.00000000000"/>
    <numFmt numFmtId="172" formatCode="0.000%"/>
    <numFmt numFmtId="173" formatCode="0.0000000000000000"/>
    <numFmt numFmtId="174" formatCode="0.0000000"/>
    <numFmt numFmtId="175" formatCode="0.0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宋体"/>
      <charset val="13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Verdana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181818"/>
      <name val="Calibri"/>
      <family val="2"/>
      <scheme val="minor"/>
    </font>
    <font>
      <sz val="9"/>
      <color rgb="FF181818"/>
      <name val="-Apple-System"/>
      <charset val="1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4D4D4B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00B9BD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0">
    <xf numFmtId="0" fontId="0" fillId="0" borderId="0" xfId="0"/>
    <xf numFmtId="0" fontId="1" fillId="0" borderId="1" xfId="1" applyBorder="1" applyAlignment="1">
      <alignment horizontal="left"/>
    </xf>
    <xf numFmtId="0" fontId="2" fillId="0" borderId="0" xfId="0" applyFont="1"/>
    <xf numFmtId="0" fontId="1" fillId="0" borderId="1" xfId="1" applyBorder="1" applyAlignment="1">
      <alignment horizontal="center"/>
    </xf>
    <xf numFmtId="0" fontId="4" fillId="0" borderId="1" xfId="1" applyFont="1" applyBorder="1"/>
    <xf numFmtId="0" fontId="0" fillId="0" borderId="1" xfId="1" applyFont="1" applyBorder="1" applyAlignment="1">
      <alignment horizontal="left"/>
    </xf>
    <xf numFmtId="0" fontId="0" fillId="0" borderId="1" xfId="0" applyBorder="1"/>
    <xf numFmtId="0" fontId="2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1" xfId="0" applyFont="1" applyBorder="1"/>
    <xf numFmtId="2" fontId="0" fillId="0" borderId="1" xfId="0" applyNumberFormat="1" applyBorder="1" applyAlignment="1">
      <alignment horizontal="right"/>
    </xf>
    <xf numFmtId="0" fontId="2" fillId="2" borderId="1" xfId="0" applyFont="1" applyFill="1" applyBorder="1"/>
    <xf numFmtId="0" fontId="1" fillId="2" borderId="1" xfId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3" fillId="0" borderId="1" xfId="1" applyFont="1" applyBorder="1" applyAlignment="1">
      <alignment horizontal="left"/>
    </xf>
    <xf numFmtId="0" fontId="1" fillId="0" borderId="1" xfId="1" applyBorder="1" applyAlignment="1">
      <alignment horizontal="left" vertical="top"/>
    </xf>
    <xf numFmtId="9" fontId="0" fillId="0" borderId="1" xfId="0" applyNumberFormat="1" applyBorder="1"/>
    <xf numFmtId="165" fontId="2" fillId="0" borderId="1" xfId="0" applyNumberFormat="1" applyFont="1" applyBorder="1" applyAlignment="1">
      <alignment horizontal="right"/>
    </xf>
    <xf numFmtId="9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67" fontId="0" fillId="0" borderId="0" xfId="0" applyNumberFormat="1"/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0" fontId="6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10" fontId="6" fillId="0" borderId="1" xfId="6" applyNumberFormat="1" applyFont="1" applyFill="1" applyBorder="1" applyAlignment="1">
      <alignment horizontal="right"/>
    </xf>
    <xf numFmtId="9" fontId="6" fillId="0" borderId="1" xfId="1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5" fillId="0" borderId="1" xfId="0" applyFont="1" applyBorder="1"/>
    <xf numFmtId="10" fontId="0" fillId="0" borderId="1" xfId="0" applyNumberFormat="1" applyBorder="1"/>
    <xf numFmtId="0" fontId="9" fillId="0" borderId="0" xfId="13"/>
    <xf numFmtId="0" fontId="6" fillId="0" borderId="0" xfId="0" applyFont="1"/>
    <xf numFmtId="0" fontId="0" fillId="0" borderId="5" xfId="0" applyBorder="1"/>
    <xf numFmtId="0" fontId="6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9" fontId="0" fillId="0" borderId="0" xfId="0" applyNumberFormat="1"/>
    <xf numFmtId="168" fontId="2" fillId="0" borderId="1" xfId="6" applyNumberFormat="1" applyFont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171" fontId="0" fillId="0" borderId="0" xfId="0" applyNumberFormat="1"/>
    <xf numFmtId="167" fontId="0" fillId="0" borderId="1" xfId="0" applyNumberFormat="1" applyBorder="1"/>
    <xf numFmtId="0" fontId="13" fillId="5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wrapText="1"/>
    </xf>
    <xf numFmtId="168" fontId="0" fillId="0" borderId="0" xfId="6" applyNumberFormat="1" applyFont="1" applyFill="1" applyAlignment="1">
      <alignment horizontal="center" vertical="center"/>
    </xf>
    <xf numFmtId="172" fontId="0" fillId="0" borderId="0" xfId="6" applyNumberFormat="1" applyFont="1" applyFill="1" applyAlignment="1">
      <alignment horizontal="center" vertical="center"/>
    </xf>
    <xf numFmtId="168" fontId="0" fillId="0" borderId="1" xfId="6" applyNumberFormat="1" applyFont="1" applyBorder="1"/>
    <xf numFmtId="0" fontId="9" fillId="0" borderId="1" xfId="13" applyBorder="1"/>
    <xf numFmtId="0" fontId="14" fillId="0" borderId="0" xfId="0" applyFont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3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167" fontId="2" fillId="0" borderId="1" xfId="0" applyNumberFormat="1" applyFont="1" applyBorder="1" applyAlignment="1">
      <alignment horizontal="right"/>
    </xf>
    <xf numFmtId="167" fontId="0" fillId="3" borderId="1" xfId="0" applyNumberFormat="1" applyFill="1" applyBorder="1"/>
    <xf numFmtId="173" fontId="0" fillId="0" borderId="0" xfId="0" applyNumberFormat="1"/>
    <xf numFmtId="1" fontId="0" fillId="0" borderId="1" xfId="0" applyNumberFormat="1" applyBorder="1"/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 vertical="top"/>
    </xf>
    <xf numFmtId="174" fontId="6" fillId="0" borderId="1" xfId="0" applyNumberFormat="1" applyFont="1" applyBorder="1" applyAlignment="1">
      <alignment horizontal="right"/>
    </xf>
    <xf numFmtId="2" fontId="0" fillId="0" borderId="1" xfId="0" applyNumberFormat="1" applyBorder="1"/>
    <xf numFmtId="2" fontId="1" fillId="0" borderId="1" xfId="1" applyNumberFormat="1" applyBorder="1" applyAlignment="1">
      <alignment horizontal="center"/>
    </xf>
    <xf numFmtId="169" fontId="0" fillId="0" borderId="1" xfId="0" applyNumberFormat="1" applyBorder="1"/>
    <xf numFmtId="165" fontId="0" fillId="0" borderId="1" xfId="0" applyNumberFormat="1" applyBorder="1"/>
    <xf numFmtId="167" fontId="0" fillId="0" borderId="1" xfId="0" applyNumberFormat="1" applyBorder="1" applyAlignment="1">
      <alignment horizontal="left" vertical="top"/>
    </xf>
    <xf numFmtId="1" fontId="2" fillId="0" borderId="1" xfId="0" applyNumberFormat="1" applyFont="1" applyBorder="1"/>
    <xf numFmtId="170" fontId="0" fillId="0" borderId="1" xfId="0" applyNumberFormat="1" applyBorder="1"/>
    <xf numFmtId="0" fontId="15" fillId="0" borderId="1" xfId="0" applyFont="1" applyBorder="1" applyAlignment="1">
      <alignment vertical="center"/>
    </xf>
    <xf numFmtId="0" fontId="16" fillId="7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3" fontId="15" fillId="0" borderId="1" xfId="0" applyNumberFormat="1" applyFont="1" applyBorder="1" applyAlignment="1">
      <alignment vertical="center"/>
    </xf>
    <xf numFmtId="3" fontId="15" fillId="0" borderId="1" xfId="0" applyNumberFormat="1" applyFont="1" applyBorder="1"/>
    <xf numFmtId="9" fontId="15" fillId="0" borderId="1" xfId="6" applyFont="1" applyBorder="1" applyAlignment="1">
      <alignment vertical="center"/>
    </xf>
    <xf numFmtId="9" fontId="15" fillId="0" borderId="1" xfId="6" applyFont="1" applyBorder="1"/>
    <xf numFmtId="0" fontId="15" fillId="0" borderId="1" xfId="6" applyNumberFormat="1" applyFont="1" applyBorder="1" applyAlignment="1">
      <alignment vertical="center"/>
    </xf>
    <xf numFmtId="168" fontId="15" fillId="0" borderId="1" xfId="6" applyNumberFormat="1" applyFont="1" applyBorder="1" applyAlignment="1">
      <alignment vertical="center" wrapText="1"/>
    </xf>
    <xf numFmtId="10" fontId="15" fillId="0" borderId="1" xfId="0" applyNumberFormat="1" applyFont="1" applyBorder="1" applyAlignment="1">
      <alignment vertical="center" wrapText="1"/>
    </xf>
    <xf numFmtId="168" fontId="15" fillId="0" borderId="1" xfId="6" applyNumberFormat="1" applyFont="1" applyBorder="1"/>
    <xf numFmtId="2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/>
    <xf numFmtId="1" fontId="15" fillId="0" borderId="1" xfId="0" applyNumberFormat="1" applyFont="1" applyBorder="1" applyAlignment="1">
      <alignment vertical="center" wrapText="1"/>
    </xf>
    <xf numFmtId="15" fontId="0" fillId="0" borderId="0" xfId="0" applyNumberFormat="1"/>
    <xf numFmtId="0" fontId="2" fillId="2" borderId="1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2" fillId="7" borderId="1" xfId="0" applyFont="1" applyFill="1" applyBorder="1" applyAlignment="1">
      <alignment vertical="center" wrapText="1"/>
    </xf>
    <xf numFmtId="0" fontId="12" fillId="7" borderId="3" xfId="0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vertical="center"/>
    </xf>
    <xf numFmtId="0" fontId="15" fillId="8" borderId="1" xfId="0" applyFont="1" applyFill="1" applyBorder="1" applyAlignment="1">
      <alignment vertical="center"/>
    </xf>
    <xf numFmtId="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1" fontId="15" fillId="0" borderId="1" xfId="0" applyNumberFormat="1" applyFont="1" applyBorder="1" applyAlignment="1">
      <alignment vertical="center"/>
    </xf>
    <xf numFmtId="3" fontId="0" fillId="0" borderId="0" xfId="0" applyNumberFormat="1"/>
    <xf numFmtId="0" fontId="0" fillId="0" borderId="1" xfId="0" applyBorder="1" applyAlignment="1">
      <alignment horizontal="left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3" fontId="15" fillId="0" borderId="2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65" fontId="6" fillId="0" borderId="0" xfId="0" applyNumberFormat="1" applyFont="1" applyAlignment="1">
      <alignment wrapText="1"/>
    </xf>
    <xf numFmtId="170" fontId="6" fillId="0" borderId="0" xfId="0" applyNumberFormat="1" applyFont="1" applyAlignment="1">
      <alignment wrapText="1"/>
    </xf>
    <xf numFmtId="2" fontId="6" fillId="0" borderId="0" xfId="0" applyNumberFormat="1" applyFont="1" applyAlignment="1">
      <alignment wrapText="1"/>
    </xf>
    <xf numFmtId="10" fontId="6" fillId="0" borderId="0" xfId="6" applyNumberFormat="1" applyFont="1" applyFill="1" applyAlignment="1">
      <alignment wrapText="1"/>
    </xf>
    <xf numFmtId="2" fontId="6" fillId="0" borderId="1" xfId="0" applyNumberFormat="1" applyFont="1" applyBorder="1" applyAlignment="1">
      <alignment wrapText="1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67" fontId="6" fillId="0" borderId="1" xfId="0" applyNumberFormat="1" applyFont="1" applyBorder="1" applyAlignment="1">
      <alignment wrapText="1"/>
    </xf>
    <xf numFmtId="10" fontId="6" fillId="0" borderId="1" xfId="6" applyNumberFormat="1" applyFont="1" applyFill="1" applyBorder="1" applyAlignment="1">
      <alignment wrapText="1"/>
    </xf>
    <xf numFmtId="168" fontId="0" fillId="0" borderId="1" xfId="6" applyNumberFormat="1" applyFont="1" applyFill="1" applyBorder="1" applyAlignment="1">
      <alignment horizontal="center"/>
    </xf>
    <xf numFmtId="10" fontId="6" fillId="0" borderId="1" xfId="0" applyNumberFormat="1" applyFont="1" applyBorder="1" applyAlignment="1">
      <alignment wrapText="1"/>
    </xf>
    <xf numFmtId="168" fontId="0" fillId="0" borderId="0" xfId="6" applyNumberFormat="1" applyFont="1" applyFill="1" applyAlignment="1">
      <alignment horizontal="left" wrapText="1"/>
    </xf>
    <xf numFmtId="0" fontId="15" fillId="0" borderId="3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22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18" fillId="0" borderId="1" xfId="0" applyFont="1" applyBorder="1"/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top" wrapText="1"/>
    </xf>
    <xf numFmtId="14" fontId="17" fillId="0" borderId="1" xfId="0" applyNumberFormat="1" applyFont="1" applyBorder="1" applyAlignment="1">
      <alignment horizontal="left"/>
    </xf>
    <xf numFmtId="1" fontId="17" fillId="0" borderId="1" xfId="0" applyNumberFormat="1" applyFont="1" applyBorder="1" applyAlignment="1">
      <alignment wrapText="1"/>
    </xf>
    <xf numFmtId="0" fontId="17" fillId="3" borderId="1" xfId="0" applyFont="1" applyFill="1" applyBorder="1"/>
    <xf numFmtId="0" fontId="17" fillId="3" borderId="1" xfId="0" applyFont="1" applyFill="1" applyBorder="1" applyAlignment="1">
      <alignment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7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2" fontId="22" fillId="0" borderId="1" xfId="0" applyNumberFormat="1" applyFont="1" applyBorder="1" applyAlignment="1">
      <alignment vertical="top" wrapText="1"/>
    </xf>
    <xf numFmtId="2" fontId="0" fillId="0" borderId="0" xfId="0" applyNumberFormat="1"/>
    <xf numFmtId="2" fontId="0" fillId="0" borderId="0" xfId="0" applyNumberFormat="1" applyAlignment="1">
      <alignment horizontal="left" wrapText="1"/>
    </xf>
    <xf numFmtId="2" fontId="0" fillId="0" borderId="1" xfId="6" applyNumberFormat="1" applyFont="1" applyFill="1" applyBorder="1" applyAlignment="1">
      <alignment horizontal="center"/>
    </xf>
    <xf numFmtId="49" fontId="0" fillId="0" borderId="10" xfId="0" applyNumberFormat="1" applyBorder="1"/>
    <xf numFmtId="0" fontId="0" fillId="0" borderId="10" xfId="0" applyBorder="1"/>
    <xf numFmtId="1" fontId="0" fillId="0" borderId="0" xfId="0" applyNumberFormat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14" fontId="14" fillId="5" borderId="1" xfId="0" applyNumberFormat="1" applyFont="1" applyFill="1" applyBorder="1"/>
    <xf numFmtId="0" fontId="14" fillId="5" borderId="1" xfId="0" applyFont="1" applyFill="1" applyBorder="1"/>
    <xf numFmtId="14" fontId="14" fillId="6" borderId="1" xfId="0" applyNumberFormat="1" applyFont="1" applyFill="1" applyBorder="1"/>
    <xf numFmtId="0" fontId="14" fillId="6" borderId="1" xfId="0" applyFont="1" applyFill="1" applyBorder="1"/>
    <xf numFmtId="0" fontId="18" fillId="0" borderId="0" xfId="0" applyFont="1" applyAlignment="1">
      <alignment horizontal="left" vertical="top" wrapText="1"/>
    </xf>
    <xf numFmtId="0" fontId="23" fillId="5" borderId="6" xfId="0" applyFont="1" applyFill="1" applyBorder="1" applyAlignment="1">
      <alignment vertical="center"/>
    </xf>
    <xf numFmtId="0" fontId="23" fillId="5" borderId="7" xfId="0" applyFont="1" applyFill="1" applyBorder="1" applyAlignment="1">
      <alignment vertical="center"/>
    </xf>
    <xf numFmtId="0" fontId="24" fillId="0" borderId="0" xfId="0" applyFont="1" applyAlignment="1">
      <alignment horizontal="center"/>
    </xf>
    <xf numFmtId="2" fontId="13" fillId="5" borderId="1" xfId="0" applyNumberFormat="1" applyFont="1" applyFill="1" applyBorder="1" applyAlignment="1">
      <alignment vertical="center" wrapText="1"/>
    </xf>
    <xf numFmtId="0" fontId="26" fillId="5" borderId="1" xfId="0" applyFont="1" applyFill="1" applyBorder="1" applyAlignment="1">
      <alignment horizontal="center" vertical="top" wrapText="1"/>
    </xf>
    <xf numFmtId="0" fontId="26" fillId="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7" fillId="0" borderId="8" xfId="0" applyFont="1" applyBorder="1" applyAlignment="1">
      <alignment wrapText="1"/>
    </xf>
    <xf numFmtId="14" fontId="0" fillId="0" borderId="0" xfId="0" applyNumberFormat="1" applyAlignment="1">
      <alignment vertical="top"/>
    </xf>
    <xf numFmtId="167" fontId="6" fillId="0" borderId="0" xfId="0" applyNumberFormat="1" applyFont="1" applyAlignment="1">
      <alignment wrapText="1"/>
    </xf>
    <xf numFmtId="175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7" fontId="0" fillId="0" borderId="1" xfId="0" applyNumberFormat="1" applyBorder="1" applyAlignment="1">
      <alignment horizontal="center"/>
    </xf>
    <xf numFmtId="14" fontId="21" fillId="0" borderId="1" xfId="0" applyNumberFormat="1" applyFont="1" applyBorder="1" applyAlignment="1">
      <alignment horizontal="left" vertical="top"/>
    </xf>
    <xf numFmtId="14" fontId="0" fillId="0" borderId="0" xfId="0" applyNumberFormat="1"/>
    <xf numFmtId="1" fontId="0" fillId="0" borderId="0" xfId="0" applyNumberFormat="1" applyAlignment="1">
      <alignment horizontal="left" wrapText="1"/>
    </xf>
    <xf numFmtId="10" fontId="0" fillId="0" borderId="0" xfId="0" applyNumberFormat="1" applyAlignment="1">
      <alignment horizontal="left" wrapText="1"/>
    </xf>
    <xf numFmtId="10" fontId="6" fillId="0" borderId="0" xfId="0" applyNumberFormat="1" applyFont="1" applyAlignment="1">
      <alignment wrapText="1"/>
    </xf>
    <xf numFmtId="0" fontId="29" fillId="0" borderId="12" xfId="0" applyFont="1" applyBorder="1" applyAlignment="1">
      <alignment vertical="center"/>
    </xf>
    <xf numFmtId="169" fontId="0" fillId="0" borderId="0" xfId="0" applyNumberFormat="1"/>
    <xf numFmtId="1" fontId="15" fillId="0" borderId="1" xfId="6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left"/>
    </xf>
    <xf numFmtId="49" fontId="18" fillId="0" borderId="1" xfId="0" applyNumberFormat="1" applyFont="1" applyBorder="1" applyAlignment="1">
      <alignment wrapText="1"/>
    </xf>
    <xf numFmtId="49" fontId="17" fillId="0" borderId="1" xfId="0" applyNumberFormat="1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0" fillId="0" borderId="3" xfId="0" applyBorder="1"/>
    <xf numFmtId="165" fontId="17" fillId="0" borderId="1" xfId="0" applyNumberFormat="1" applyFont="1" applyBorder="1" applyAlignment="1">
      <alignment wrapText="1"/>
    </xf>
    <xf numFmtId="2" fontId="17" fillId="0" borderId="1" xfId="0" applyNumberFormat="1" applyFont="1" applyBorder="1" applyAlignment="1">
      <alignment wrapText="1"/>
    </xf>
    <xf numFmtId="165" fontId="0" fillId="0" borderId="0" xfId="0" applyNumberFormat="1"/>
    <xf numFmtId="0" fontId="9" fillId="0" borderId="1" xfId="13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9" fillId="0" borderId="1" xfId="13" applyBorder="1" applyAlignment="1">
      <alignment horizontal="left"/>
    </xf>
    <xf numFmtId="0" fontId="0" fillId="0" borderId="1" xfId="0" applyBorder="1" applyAlignment="1">
      <alignment horizontal="center" wrapText="1"/>
    </xf>
    <xf numFmtId="167" fontId="0" fillId="0" borderId="0" xfId="0" applyNumberForma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top"/>
    </xf>
    <xf numFmtId="0" fontId="1" fillId="0" borderId="10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165" fontId="2" fillId="0" borderId="6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69" fontId="0" fillId="0" borderId="6" xfId="0" applyNumberFormat="1" applyBorder="1" applyAlignment="1">
      <alignment horizontal="center"/>
    </xf>
    <xf numFmtId="169" fontId="0" fillId="0" borderId="7" xfId="0" applyNumberFormat="1" applyBorder="1" applyAlignment="1">
      <alignment horizontal="center"/>
    </xf>
    <xf numFmtId="0" fontId="1" fillId="0" borderId="1" xfId="1" applyBorder="1" applyAlignment="1">
      <alignment horizontal="left" vertical="center"/>
    </xf>
    <xf numFmtId="0" fontId="9" fillId="0" borderId="1" xfId="13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16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167" fontId="2" fillId="0" borderId="6" xfId="0" applyNumberFormat="1" applyFont="1" applyBorder="1" applyAlignment="1">
      <alignment horizontal="center"/>
    </xf>
    <xf numFmtId="167" fontId="2" fillId="0" borderId="9" xfId="0" applyNumberFormat="1" applyFont="1" applyBorder="1" applyAlignment="1">
      <alignment horizontal="center"/>
    </xf>
    <xf numFmtId="167" fontId="2" fillId="0" borderId="7" xfId="0" applyNumberFormat="1" applyFont="1" applyBorder="1" applyAlignment="1">
      <alignment horizontal="center"/>
    </xf>
    <xf numFmtId="0" fontId="23" fillId="5" borderId="6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top"/>
    </xf>
    <xf numFmtId="0" fontId="23" fillId="4" borderId="2" xfId="0" applyFont="1" applyFill="1" applyBorder="1" applyAlignment="1">
      <alignment horizontal="center" vertical="top"/>
    </xf>
    <xf numFmtId="0" fontId="25" fillId="2" borderId="5" xfId="0" applyFont="1" applyFill="1" applyBorder="1" applyAlignment="1">
      <alignment horizontal="center" vertical="top"/>
    </xf>
    <xf numFmtId="0" fontId="25" fillId="2" borderId="2" xfId="0" applyFont="1" applyFill="1" applyBorder="1" applyAlignment="1">
      <alignment horizontal="center" vertical="top"/>
    </xf>
    <xf numFmtId="0" fontId="23" fillId="6" borderId="6" xfId="0" applyFont="1" applyFill="1" applyBorder="1" applyAlignment="1">
      <alignment horizontal="center" vertical="center"/>
    </xf>
    <xf numFmtId="0" fontId="23" fillId="6" borderId="9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</cellXfs>
  <cellStyles count="19">
    <cellStyle name="Comma 2" xfId="11" xr:uid="{00000000-0005-0000-0000-000001000000}"/>
    <cellStyle name="Comma 2 2" xfId="18" xr:uid="{B1D03C95-1658-4AE8-AB1D-FD08A85605A0}"/>
    <cellStyle name="Comma 3" xfId="9" xr:uid="{00000000-0005-0000-0000-000002000000}"/>
    <cellStyle name="Comma 3 2" xfId="17" xr:uid="{CABD5A73-FA0D-4FED-900F-69B66A179CAF}"/>
    <cellStyle name="Hyperlink" xfId="13" builtinId="8"/>
    <cellStyle name="Hyperlink 2" xfId="14" xr:uid="{7C59C48C-0CE1-40AE-9611-E83A97B8BD37}"/>
    <cellStyle name="Hyperlink 3" xfId="16" xr:uid="{D0FB5557-7F1D-4787-93C7-573EDA56861B}"/>
    <cellStyle name="Milliers 2" xfId="3" xr:uid="{00000000-0005-0000-0000-000003000000}"/>
    <cellStyle name="Milliers 3" xfId="5" xr:uid="{00000000-0005-0000-0000-000004000000}"/>
    <cellStyle name="Normal" xfId="0" builtinId="0"/>
    <cellStyle name="Normal 2" xfId="7" xr:uid="{00000000-0005-0000-0000-000006000000}"/>
    <cellStyle name="Normal 2 2 2" xfId="15" xr:uid="{639B1E44-AC82-4E60-9001-1AE4D6D7BBC6}"/>
    <cellStyle name="Normal 3" xfId="1" xr:uid="{00000000-0005-0000-0000-000007000000}"/>
    <cellStyle name="Normal 3 2" xfId="12" xr:uid="{00000000-0005-0000-0000-000008000000}"/>
    <cellStyle name="Normal 4" xfId="8" xr:uid="{00000000-0005-0000-0000-000009000000}"/>
    <cellStyle name="Normal 5" xfId="2" xr:uid="{00000000-0005-0000-0000-00000A000000}"/>
    <cellStyle name="Per cent" xfId="6" builtinId="5"/>
    <cellStyle name="Percent 2" xfId="10" xr:uid="{00000000-0005-0000-0000-00000C000000}"/>
    <cellStyle name="Pourcentage 2" xfId="4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38553</xdr:colOff>
      <xdr:row>35</xdr:row>
      <xdr:rowOff>6350</xdr:rowOff>
    </xdr:from>
    <xdr:to>
      <xdr:col>6</xdr:col>
      <xdr:colOff>2965450</xdr:colOff>
      <xdr:row>37</xdr:row>
      <xdr:rowOff>58980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9E8CD1-E59F-3D4B-967C-208EEF5D0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753" y="6496050"/>
          <a:ext cx="3536497" cy="43363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14</xdr:row>
      <xdr:rowOff>6351</xdr:rowOff>
    </xdr:from>
    <xdr:to>
      <xdr:col>6</xdr:col>
      <xdr:colOff>2895600</xdr:colOff>
      <xdr:row>15</xdr:row>
      <xdr:rowOff>179970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3F03E9-2C5F-6949-9995-DCE135A1A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70900" y="2482851"/>
          <a:ext cx="3492500" cy="364118"/>
        </a:xfrm>
        <a:prstGeom prst="rect">
          <a:avLst/>
        </a:prstGeom>
      </xdr:spPr>
    </xdr:pic>
    <xdr:clientData/>
  </xdr:twoCellAnchor>
  <xdr:twoCellAnchor editAs="oneCell">
    <xdr:from>
      <xdr:col>6</xdr:col>
      <xdr:colOff>31752</xdr:colOff>
      <xdr:row>32</xdr:row>
      <xdr:rowOff>182553</xdr:rowOff>
    </xdr:from>
    <xdr:to>
      <xdr:col>6</xdr:col>
      <xdr:colOff>1340946</xdr:colOff>
      <xdr:row>35</xdr:row>
      <xdr:rowOff>7159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A48EC0-1AED-3441-9859-48061DB4E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67097" y="6565398"/>
          <a:ext cx="1309194" cy="382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201707</xdr:colOff>
      <xdr:row>26</xdr:row>
      <xdr:rowOff>174710</xdr:rowOff>
    </xdr:from>
    <xdr:to>
      <xdr:col>6</xdr:col>
      <xdr:colOff>3446318</xdr:colOff>
      <xdr:row>30</xdr:row>
      <xdr:rowOff>49330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65C103-D273-8F95-4890-8BFF9A27A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1025" y="5067096"/>
          <a:ext cx="3244611" cy="625075"/>
        </a:xfrm>
        <a:prstGeom prst="rect">
          <a:avLst/>
        </a:prstGeom>
      </xdr:spPr>
    </xdr:pic>
    <xdr:clientData/>
  </xdr:twoCellAnchor>
  <xdr:twoCellAnchor editAs="oneCell">
    <xdr:from>
      <xdr:col>6</xdr:col>
      <xdr:colOff>164352</xdr:colOff>
      <xdr:row>14</xdr:row>
      <xdr:rowOff>14944</xdr:rowOff>
    </xdr:from>
    <xdr:to>
      <xdr:col>6</xdr:col>
      <xdr:colOff>3623235</xdr:colOff>
      <xdr:row>15</xdr:row>
      <xdr:rowOff>159637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108335-6394-64B8-2A68-635069578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6411" y="2442885"/>
          <a:ext cx="3458883" cy="345888"/>
        </a:xfrm>
        <a:prstGeom prst="rect">
          <a:avLst/>
        </a:prstGeom>
      </xdr:spPr>
    </xdr:pic>
    <xdr:clientData/>
  </xdr:twoCellAnchor>
  <xdr:twoCellAnchor editAs="oneCell">
    <xdr:from>
      <xdr:col>6</xdr:col>
      <xdr:colOff>38553</xdr:colOff>
      <xdr:row>49</xdr:row>
      <xdr:rowOff>6350</xdr:rowOff>
    </xdr:from>
    <xdr:to>
      <xdr:col>6</xdr:col>
      <xdr:colOff>2965450</xdr:colOff>
      <xdr:row>51</xdr:row>
      <xdr:rowOff>84380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C73B46-89B9-0F49-8AFE-C11F7581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96753" y="6496050"/>
          <a:ext cx="2926897" cy="45903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31752</xdr:colOff>
      <xdr:row>46</xdr:row>
      <xdr:rowOff>182553</xdr:rowOff>
    </xdr:from>
    <xdr:to>
      <xdr:col>6</xdr:col>
      <xdr:colOff>1340946</xdr:colOff>
      <xdr:row>49</xdr:row>
      <xdr:rowOff>7159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EDA1EC0-B447-3546-A508-F1E2D5EFA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89952" y="6100753"/>
          <a:ext cx="1309194" cy="3961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verlyne Muli" id="{CBDE8D6C-6FE0-4563-8940-2460732726AB}" userId="S::everlyne@homebiogas.com::77c968e5-93ee-4897-9a4e-a2000f2cad45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84" dT="2024-12-02T07:53:24.03" personId="{CBDE8D6C-6FE0-4563-8940-2460732726AB}" id="{948E7317-A7D5-4E60-86ED-4AE6CF7306D3}">
    <text>Farmer has 20 pigs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ldstandard.org/project-developers/standard-documen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pcc-nggip.iges.or.jp/public/2019rf/pdf/4_Volume4/19R_V4_Ch10_Livestock.pdf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ipcc-nggip.iges.or.jp/public/2019rf/pdf/2_Volume2/19R_V2_1_Ch01_Introduction.pdf" TargetMode="External"/><Relationship Id="rId1" Type="http://schemas.openxmlformats.org/officeDocument/2006/relationships/hyperlink" Target="https://www.goldstandard.org/project-developers/standard-document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pcc-nggip.iges.or.jp/public/2019rf/pdf/2_Volume2/19R_V2_2_Ch02_Stationary_Combustion.pdf" TargetMode="External"/><Relationship Id="rId4" Type="http://schemas.openxmlformats.org/officeDocument/2006/relationships/hyperlink" Target="https://www.goldstandard.org/project-developers/standard-document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A31A-9CC5-4549-A5F8-C2456982DFB4}">
  <dimension ref="A1:V3716"/>
  <sheetViews>
    <sheetView topLeftCell="A15" workbookViewId="0">
      <selection activeCell="D174" sqref="D174"/>
    </sheetView>
  </sheetViews>
  <sheetFormatPr baseColWidth="10" defaultColWidth="8.83203125" defaultRowHeight="15"/>
  <cols>
    <col min="2" max="2" width="34.83203125" style="192" bestFit="1" customWidth="1"/>
    <col min="3" max="3" width="17.5" style="192" bestFit="1" customWidth="1"/>
    <col min="4" max="4" width="18.5" style="192" bestFit="1" customWidth="1"/>
    <col min="5" max="5" width="8.5" style="192" bestFit="1" customWidth="1"/>
    <col min="6" max="6" width="11.5" style="192" bestFit="1" customWidth="1"/>
    <col min="7" max="7" width="20.1640625" style="192" bestFit="1" customWidth="1"/>
    <col min="8" max="8" width="24.1640625" style="192" customWidth="1"/>
    <col min="9" max="9" width="14.83203125" style="192" bestFit="1" customWidth="1"/>
    <col min="10" max="10" width="15.83203125" style="192" bestFit="1" customWidth="1"/>
    <col min="11" max="11" width="22.1640625" style="192" customWidth="1"/>
    <col min="12" max="12" width="13.1640625" style="192" customWidth="1"/>
    <col min="13" max="13" width="14.1640625" style="192" customWidth="1"/>
    <col min="14" max="14" width="13.33203125" style="192" customWidth="1"/>
    <col min="15" max="15" width="12.5" style="193" customWidth="1"/>
    <col min="16" max="16" width="14.5" customWidth="1"/>
    <col min="17" max="17" width="19.1640625" customWidth="1"/>
  </cols>
  <sheetData>
    <row r="1" spans="1:22" ht="32">
      <c r="A1" s="6" t="s">
        <v>116</v>
      </c>
      <c r="B1" s="189" t="s">
        <v>2295</v>
      </c>
      <c r="C1" s="189" t="s">
        <v>139</v>
      </c>
      <c r="D1" s="189" t="s">
        <v>6954</v>
      </c>
      <c r="E1" s="189" t="s">
        <v>6955</v>
      </c>
      <c r="F1" s="189" t="s">
        <v>90</v>
      </c>
      <c r="G1" s="189" t="s">
        <v>91</v>
      </c>
      <c r="H1" s="189" t="s">
        <v>92</v>
      </c>
      <c r="I1" s="189" t="s">
        <v>6956</v>
      </c>
      <c r="J1" s="189" t="s">
        <v>6957</v>
      </c>
      <c r="K1" s="189" t="s">
        <v>6958</v>
      </c>
      <c r="L1" s="189" t="s">
        <v>6959</v>
      </c>
      <c r="M1" s="189" t="s">
        <v>6960</v>
      </c>
      <c r="N1" s="189" t="s">
        <v>6961</v>
      </c>
      <c r="O1" s="190" t="s">
        <v>140</v>
      </c>
      <c r="P1" s="194" t="s">
        <v>1397</v>
      </c>
      <c r="Q1" s="194" t="s">
        <v>20813</v>
      </c>
    </row>
    <row r="2" spans="1:22" ht="16">
      <c r="A2" s="6">
        <v>1</v>
      </c>
      <c r="B2" s="191" t="s">
        <v>2742</v>
      </c>
      <c r="C2" s="191" t="s">
        <v>1060</v>
      </c>
      <c r="D2" s="191" t="s">
        <v>6962</v>
      </c>
      <c r="E2" s="191" t="s">
        <v>108</v>
      </c>
      <c r="F2" s="191" t="s">
        <v>108</v>
      </c>
      <c r="G2" s="191" t="s">
        <v>109</v>
      </c>
      <c r="H2" s="191" t="s">
        <v>6963</v>
      </c>
      <c r="I2" s="191" t="s">
        <v>6964</v>
      </c>
      <c r="J2" s="191" t="s">
        <v>6965</v>
      </c>
      <c r="K2" s="191" t="s">
        <v>6966</v>
      </c>
      <c r="L2" s="99">
        <v>-1.06704</v>
      </c>
      <c r="M2" s="99">
        <v>36.760289999999998</v>
      </c>
      <c r="N2" s="191" t="s">
        <v>6967</v>
      </c>
      <c r="O2" s="87">
        <v>44595</v>
      </c>
      <c r="P2" s="87">
        <f>O2+25</f>
        <v>44620</v>
      </c>
      <c r="Q2" s="53">
        <f>IF(P2&lt;$T$2,$V$2,$U$2-P2+1)</f>
        <v>335</v>
      </c>
      <c r="T2" s="163">
        <v>45292</v>
      </c>
      <c r="U2" s="163">
        <v>45626</v>
      </c>
      <c r="V2" s="52">
        <f>U2-T2+1</f>
        <v>335</v>
      </c>
    </row>
    <row r="3" spans="1:22" ht="16">
      <c r="A3" s="6">
        <v>2</v>
      </c>
      <c r="B3" s="191" t="s">
        <v>2743</v>
      </c>
      <c r="C3" s="191" t="s">
        <v>1061</v>
      </c>
      <c r="D3" s="191" t="s">
        <v>6968</v>
      </c>
      <c r="E3" s="191" t="s">
        <v>108</v>
      </c>
      <c r="F3" s="191" t="s">
        <v>108</v>
      </c>
      <c r="G3" s="191" t="s">
        <v>111</v>
      </c>
      <c r="H3" s="191" t="s">
        <v>6969</v>
      </c>
      <c r="I3" s="191" t="s">
        <v>6970</v>
      </c>
      <c r="J3" s="191"/>
      <c r="K3" s="191" t="s">
        <v>6966</v>
      </c>
      <c r="L3" s="99">
        <v>-1.0392920000000001</v>
      </c>
      <c r="M3" s="99">
        <v>36.797832999999997</v>
      </c>
      <c r="N3" s="191" t="s">
        <v>6967</v>
      </c>
      <c r="O3" s="87">
        <v>44595</v>
      </c>
      <c r="P3" s="87">
        <f t="shared" ref="P3:P66" si="0">O3+25</f>
        <v>44620</v>
      </c>
      <c r="Q3" s="53">
        <f t="shared" ref="Q3:Q66" si="1">IF(P3&lt;$T$2,$V$2,$U$2-P3+1)</f>
        <v>335</v>
      </c>
    </row>
    <row r="4" spans="1:22" ht="16">
      <c r="A4" s="6">
        <v>3</v>
      </c>
      <c r="B4" s="191" t="s">
        <v>2747</v>
      </c>
      <c r="C4" s="191" t="s">
        <v>1065</v>
      </c>
      <c r="D4" s="191" t="s">
        <v>6971</v>
      </c>
      <c r="E4" s="191" t="s">
        <v>108</v>
      </c>
      <c r="F4" s="191" t="s">
        <v>108</v>
      </c>
      <c r="G4" s="191" t="s">
        <v>6972</v>
      </c>
      <c r="H4" s="191" t="s">
        <v>6973</v>
      </c>
      <c r="I4" s="191" t="s">
        <v>6974</v>
      </c>
      <c r="J4" s="191"/>
      <c r="K4" s="191" t="s">
        <v>6975</v>
      </c>
      <c r="L4" s="99"/>
      <c r="M4" s="99"/>
      <c r="N4" s="191" t="s">
        <v>6967</v>
      </c>
      <c r="O4" s="87">
        <v>44595</v>
      </c>
      <c r="P4" s="87">
        <f t="shared" si="0"/>
        <v>44620</v>
      </c>
      <c r="Q4" s="53">
        <f t="shared" si="1"/>
        <v>335</v>
      </c>
    </row>
    <row r="5" spans="1:22" ht="16">
      <c r="A5" s="6">
        <v>4</v>
      </c>
      <c r="B5" s="191" t="s">
        <v>2754</v>
      </c>
      <c r="C5" s="191" t="s">
        <v>1073</v>
      </c>
      <c r="D5" s="191" t="s">
        <v>6976</v>
      </c>
      <c r="E5" s="191" t="s">
        <v>108</v>
      </c>
      <c r="F5" s="191" t="s">
        <v>108</v>
      </c>
      <c r="G5" s="191" t="s">
        <v>109</v>
      </c>
      <c r="H5" s="191" t="s">
        <v>6977</v>
      </c>
      <c r="I5" s="191" t="s">
        <v>6978</v>
      </c>
      <c r="J5" s="191" t="s">
        <v>6979</v>
      </c>
      <c r="K5" s="191"/>
      <c r="L5" s="99">
        <v>-1.0665217</v>
      </c>
      <c r="M5" s="99">
        <v>36.718568400000002</v>
      </c>
      <c r="N5" s="191" t="s">
        <v>6967</v>
      </c>
      <c r="O5" s="87">
        <v>44595</v>
      </c>
      <c r="P5" s="87">
        <f t="shared" si="0"/>
        <v>44620</v>
      </c>
      <c r="Q5" s="53">
        <f t="shared" si="1"/>
        <v>335</v>
      </c>
    </row>
    <row r="6" spans="1:22" ht="16">
      <c r="A6" s="6">
        <v>5</v>
      </c>
      <c r="B6" s="191" t="s">
        <v>2749</v>
      </c>
      <c r="C6" s="191" t="s">
        <v>1068</v>
      </c>
      <c r="D6" s="191" t="s">
        <v>6980</v>
      </c>
      <c r="E6" s="191" t="s">
        <v>108</v>
      </c>
      <c r="F6" s="191" t="s">
        <v>108</v>
      </c>
      <c r="G6" s="191" t="s">
        <v>111</v>
      </c>
      <c r="H6" s="191" t="s">
        <v>6981</v>
      </c>
      <c r="I6" s="191" t="s">
        <v>6982</v>
      </c>
      <c r="J6" s="191" t="s">
        <v>6983</v>
      </c>
      <c r="K6" s="191" t="s">
        <v>6966</v>
      </c>
      <c r="L6" s="99">
        <v>-1.030618</v>
      </c>
      <c r="M6" s="99">
        <v>36.789819999999999</v>
      </c>
      <c r="N6" s="191" t="s">
        <v>6967</v>
      </c>
      <c r="O6" s="87">
        <v>44596</v>
      </c>
      <c r="P6" s="87">
        <f t="shared" si="0"/>
        <v>44621</v>
      </c>
      <c r="Q6" s="53">
        <f t="shared" si="1"/>
        <v>335</v>
      </c>
    </row>
    <row r="7" spans="1:22" ht="16">
      <c r="A7" s="6">
        <v>6</v>
      </c>
      <c r="B7" s="191" t="s">
        <v>2738</v>
      </c>
      <c r="C7" s="191" t="s">
        <v>1056</v>
      </c>
      <c r="D7" s="191" t="s">
        <v>6984</v>
      </c>
      <c r="E7" s="191" t="s">
        <v>108</v>
      </c>
      <c r="F7" s="191" t="s">
        <v>108</v>
      </c>
      <c r="G7" s="191" t="s">
        <v>6972</v>
      </c>
      <c r="H7" s="191" t="s">
        <v>6985</v>
      </c>
      <c r="I7" s="191" t="s">
        <v>6986</v>
      </c>
      <c r="J7" s="191" t="s">
        <v>6987</v>
      </c>
      <c r="K7" s="191" t="s">
        <v>6975</v>
      </c>
      <c r="L7" s="99"/>
      <c r="M7" s="99"/>
      <c r="N7" s="191" t="s">
        <v>6967</v>
      </c>
      <c r="O7" s="87">
        <v>44599</v>
      </c>
      <c r="P7" s="87">
        <f t="shared" si="0"/>
        <v>44624</v>
      </c>
      <c r="Q7" s="53">
        <f t="shared" si="1"/>
        <v>335</v>
      </c>
    </row>
    <row r="8" spans="1:22" ht="16">
      <c r="A8" s="6">
        <v>7</v>
      </c>
      <c r="B8" s="191" t="s">
        <v>2579</v>
      </c>
      <c r="C8" s="191" t="s">
        <v>1067</v>
      </c>
      <c r="D8" s="191" t="s">
        <v>6988</v>
      </c>
      <c r="E8" s="191" t="s">
        <v>108</v>
      </c>
      <c r="F8" s="191" t="s">
        <v>108</v>
      </c>
      <c r="G8" s="191" t="s">
        <v>111</v>
      </c>
      <c r="H8" s="191" t="s">
        <v>6989</v>
      </c>
      <c r="I8" s="191" t="s">
        <v>6990</v>
      </c>
      <c r="J8" s="191" t="s">
        <v>6991</v>
      </c>
      <c r="K8" s="191" t="s">
        <v>6966</v>
      </c>
      <c r="L8" s="99">
        <v>-1.0566169999999999</v>
      </c>
      <c r="M8" s="99">
        <v>36.775385800000002</v>
      </c>
      <c r="N8" s="191" t="s">
        <v>6967</v>
      </c>
      <c r="O8" s="87">
        <v>44599</v>
      </c>
      <c r="P8" s="87">
        <f t="shared" si="0"/>
        <v>44624</v>
      </c>
      <c r="Q8" s="53">
        <f t="shared" si="1"/>
        <v>335</v>
      </c>
    </row>
    <row r="9" spans="1:22" ht="16">
      <c r="A9" s="6">
        <v>8</v>
      </c>
      <c r="B9" s="191" t="s">
        <v>2755</v>
      </c>
      <c r="C9" s="191" t="s">
        <v>1074</v>
      </c>
      <c r="D9" s="191" t="s">
        <v>6992</v>
      </c>
      <c r="E9" s="191" t="s">
        <v>108</v>
      </c>
      <c r="F9" s="191" t="s">
        <v>108</v>
      </c>
      <c r="G9" s="191" t="s">
        <v>108</v>
      </c>
      <c r="H9" s="191" t="s">
        <v>6993</v>
      </c>
      <c r="I9" s="191" t="s">
        <v>6994</v>
      </c>
      <c r="J9" s="191"/>
      <c r="K9" s="191" t="s">
        <v>6966</v>
      </c>
      <c r="L9" s="99"/>
      <c r="M9" s="99"/>
      <c r="N9" s="191" t="s">
        <v>6967</v>
      </c>
      <c r="O9" s="87">
        <v>44599</v>
      </c>
      <c r="P9" s="87">
        <f t="shared" si="0"/>
        <v>44624</v>
      </c>
      <c r="Q9" s="53">
        <f t="shared" si="1"/>
        <v>335</v>
      </c>
    </row>
    <row r="10" spans="1:22" ht="16">
      <c r="A10" s="6">
        <v>9</v>
      </c>
      <c r="B10" s="191" t="s">
        <v>2756</v>
      </c>
      <c r="C10" s="191" t="s">
        <v>1075</v>
      </c>
      <c r="D10" s="191" t="s">
        <v>6995</v>
      </c>
      <c r="E10" s="191" t="s">
        <v>108</v>
      </c>
      <c r="F10" s="191" t="s">
        <v>108</v>
      </c>
      <c r="G10" s="191" t="s">
        <v>108</v>
      </c>
      <c r="H10" s="191" t="s">
        <v>6993</v>
      </c>
      <c r="I10" s="191" t="s">
        <v>6996</v>
      </c>
      <c r="J10" s="191"/>
      <c r="K10" s="191" t="s">
        <v>6966</v>
      </c>
      <c r="L10" s="99"/>
      <c r="M10" s="99"/>
      <c r="N10" s="191" t="s">
        <v>6967</v>
      </c>
      <c r="O10" s="87">
        <v>44599</v>
      </c>
      <c r="P10" s="87">
        <f t="shared" si="0"/>
        <v>44624</v>
      </c>
      <c r="Q10" s="53">
        <f t="shared" si="1"/>
        <v>335</v>
      </c>
    </row>
    <row r="11" spans="1:22" ht="16">
      <c r="A11" s="6">
        <v>10</v>
      </c>
      <c r="B11" s="191" t="s">
        <v>2736</v>
      </c>
      <c r="C11" s="191" t="s">
        <v>1054</v>
      </c>
      <c r="D11" s="191" t="s">
        <v>6997</v>
      </c>
      <c r="E11" s="191" t="s">
        <v>108</v>
      </c>
      <c r="F11" s="191" t="s">
        <v>108</v>
      </c>
      <c r="G11" s="191" t="s">
        <v>109</v>
      </c>
      <c r="H11" s="191" t="s">
        <v>6998</v>
      </c>
      <c r="I11" s="191" t="s">
        <v>6999</v>
      </c>
      <c r="J11" s="191"/>
      <c r="K11" s="191" t="s">
        <v>6975</v>
      </c>
      <c r="L11" s="99">
        <v>-1.0070300000000001</v>
      </c>
      <c r="M11" s="99">
        <v>36.804859999999998</v>
      </c>
      <c r="N11" s="191" t="s">
        <v>6967</v>
      </c>
      <c r="O11" s="87">
        <v>44600</v>
      </c>
      <c r="P11" s="87">
        <f t="shared" si="0"/>
        <v>44625</v>
      </c>
      <c r="Q11" s="53">
        <f t="shared" si="1"/>
        <v>335</v>
      </c>
    </row>
    <row r="12" spans="1:22" ht="16">
      <c r="A12" s="6">
        <v>11</v>
      </c>
      <c r="B12" s="191" t="s">
        <v>2746</v>
      </c>
      <c r="C12" s="191" t="s">
        <v>1064</v>
      </c>
      <c r="D12" s="191" t="s">
        <v>7000</v>
      </c>
      <c r="E12" s="191" t="s">
        <v>108</v>
      </c>
      <c r="F12" s="191" t="s">
        <v>108</v>
      </c>
      <c r="G12" s="191" t="s">
        <v>111</v>
      </c>
      <c r="H12" s="191" t="s">
        <v>6981</v>
      </c>
      <c r="I12" s="191" t="s">
        <v>7001</v>
      </c>
      <c r="J12" s="191"/>
      <c r="K12" s="191" t="s">
        <v>6966</v>
      </c>
      <c r="L12" s="99">
        <v>-1.0291809999999999</v>
      </c>
      <c r="M12" s="99">
        <v>36.786997</v>
      </c>
      <c r="N12" s="191" t="s">
        <v>6967</v>
      </c>
      <c r="O12" s="87">
        <v>44600</v>
      </c>
      <c r="P12" s="87">
        <f t="shared" si="0"/>
        <v>44625</v>
      </c>
      <c r="Q12" s="53">
        <f t="shared" si="1"/>
        <v>335</v>
      </c>
    </row>
    <row r="13" spans="1:22" ht="16">
      <c r="A13" s="6">
        <v>12</v>
      </c>
      <c r="B13" s="191" t="s">
        <v>2751</v>
      </c>
      <c r="C13" s="191" t="s">
        <v>1070</v>
      </c>
      <c r="D13" s="191" t="s">
        <v>7002</v>
      </c>
      <c r="E13" s="191" t="s">
        <v>108</v>
      </c>
      <c r="F13" s="191" t="s">
        <v>108</v>
      </c>
      <c r="G13" s="191" t="s">
        <v>109</v>
      </c>
      <c r="H13" s="191" t="s">
        <v>6998</v>
      </c>
      <c r="I13" s="191" t="s">
        <v>7003</v>
      </c>
      <c r="J13" s="191"/>
      <c r="K13" s="191" t="s">
        <v>6975</v>
      </c>
      <c r="L13" s="99">
        <v>-1.0075000000000001</v>
      </c>
      <c r="M13" s="99">
        <v>36.805399999999999</v>
      </c>
      <c r="N13" s="191" t="s">
        <v>6967</v>
      </c>
      <c r="O13" s="87">
        <v>44600</v>
      </c>
      <c r="P13" s="87">
        <f t="shared" si="0"/>
        <v>44625</v>
      </c>
      <c r="Q13" s="53">
        <f t="shared" si="1"/>
        <v>335</v>
      </c>
    </row>
    <row r="14" spans="1:22" ht="16">
      <c r="A14" s="6">
        <v>13</v>
      </c>
      <c r="B14" s="191" t="s">
        <v>2752</v>
      </c>
      <c r="C14" s="191" t="s">
        <v>1071</v>
      </c>
      <c r="D14" s="191" t="s">
        <v>7004</v>
      </c>
      <c r="E14" s="191" t="s">
        <v>108</v>
      </c>
      <c r="F14" s="191" t="s">
        <v>108</v>
      </c>
      <c r="G14" s="191" t="s">
        <v>6972</v>
      </c>
      <c r="H14" s="191" t="s">
        <v>7005</v>
      </c>
      <c r="I14" s="191" t="s">
        <v>7006</v>
      </c>
      <c r="J14" s="191"/>
      <c r="K14" s="191" t="s">
        <v>6975</v>
      </c>
      <c r="L14" s="99"/>
      <c r="M14" s="99"/>
      <c r="N14" s="191" t="s">
        <v>6967</v>
      </c>
      <c r="O14" s="87">
        <v>44600</v>
      </c>
      <c r="P14" s="87">
        <f t="shared" si="0"/>
        <v>44625</v>
      </c>
      <c r="Q14" s="53">
        <f t="shared" si="1"/>
        <v>335</v>
      </c>
    </row>
    <row r="15" spans="1:22" ht="16">
      <c r="A15" s="6">
        <v>14</v>
      </c>
      <c r="B15" s="191" t="s">
        <v>2737</v>
      </c>
      <c r="C15" s="191" t="s">
        <v>1055</v>
      </c>
      <c r="D15" s="191" t="s">
        <v>7007</v>
      </c>
      <c r="E15" s="191" t="s">
        <v>108</v>
      </c>
      <c r="F15" s="191" t="s">
        <v>108</v>
      </c>
      <c r="G15" s="191" t="s">
        <v>111</v>
      </c>
      <c r="H15" s="191" t="s">
        <v>7008</v>
      </c>
      <c r="I15" s="191" t="s">
        <v>7009</v>
      </c>
      <c r="J15" s="191" t="s">
        <v>7010</v>
      </c>
      <c r="K15" s="191"/>
      <c r="L15" s="99">
        <v>-1.042948</v>
      </c>
      <c r="M15" s="99">
        <v>36.7438</v>
      </c>
      <c r="N15" s="191" t="s">
        <v>6967</v>
      </c>
      <c r="O15" s="87">
        <v>44601</v>
      </c>
      <c r="P15" s="87">
        <f t="shared" si="0"/>
        <v>44626</v>
      </c>
      <c r="Q15" s="53">
        <f t="shared" si="1"/>
        <v>335</v>
      </c>
    </row>
    <row r="16" spans="1:22" ht="16">
      <c r="A16" s="6">
        <v>15</v>
      </c>
      <c r="B16" s="191" t="s">
        <v>2744</v>
      </c>
      <c r="C16" s="191" t="s">
        <v>1062</v>
      </c>
      <c r="D16" s="191" t="s">
        <v>7011</v>
      </c>
      <c r="E16" s="191" t="s">
        <v>108</v>
      </c>
      <c r="F16" s="191" t="s">
        <v>108</v>
      </c>
      <c r="G16" s="191" t="s">
        <v>109</v>
      </c>
      <c r="H16" s="191" t="s">
        <v>7012</v>
      </c>
      <c r="I16" s="191" t="s">
        <v>7013</v>
      </c>
      <c r="J16" s="191"/>
      <c r="K16" s="191" t="s">
        <v>6966</v>
      </c>
      <c r="L16" s="99">
        <v>-1.0514699999999999</v>
      </c>
      <c r="M16" s="99">
        <v>36.755780000000001</v>
      </c>
      <c r="N16" s="191" t="s">
        <v>6967</v>
      </c>
      <c r="O16" s="87">
        <v>44601</v>
      </c>
      <c r="P16" s="87">
        <f t="shared" si="0"/>
        <v>44626</v>
      </c>
      <c r="Q16" s="53">
        <f t="shared" si="1"/>
        <v>335</v>
      </c>
    </row>
    <row r="17" spans="1:17" ht="16">
      <c r="A17" s="6">
        <v>16</v>
      </c>
      <c r="B17" s="191" t="s">
        <v>2758</v>
      </c>
      <c r="C17" s="191" t="s">
        <v>1077</v>
      </c>
      <c r="D17" s="191" t="s">
        <v>7014</v>
      </c>
      <c r="E17" s="191" t="s">
        <v>108</v>
      </c>
      <c r="F17" s="191" t="s">
        <v>108</v>
      </c>
      <c r="G17" s="191" t="s">
        <v>109</v>
      </c>
      <c r="H17" s="191" t="s">
        <v>7012</v>
      </c>
      <c r="I17" s="191" t="s">
        <v>7015</v>
      </c>
      <c r="J17" s="191"/>
      <c r="K17" s="191" t="s">
        <v>6966</v>
      </c>
      <c r="L17" s="99">
        <v>-1.0514532999999999</v>
      </c>
      <c r="M17" s="99">
        <v>36.756493300000002</v>
      </c>
      <c r="N17" s="191" t="s">
        <v>6967</v>
      </c>
      <c r="O17" s="87">
        <v>44601</v>
      </c>
      <c r="P17" s="87">
        <f t="shared" si="0"/>
        <v>44626</v>
      </c>
      <c r="Q17" s="53">
        <f t="shared" si="1"/>
        <v>335</v>
      </c>
    </row>
    <row r="18" spans="1:17" ht="32">
      <c r="A18" s="6">
        <v>17</v>
      </c>
      <c r="B18" s="191" t="s">
        <v>7016</v>
      </c>
      <c r="C18" s="191" t="s">
        <v>1078</v>
      </c>
      <c r="D18" s="191" t="s">
        <v>7017</v>
      </c>
      <c r="E18" s="191" t="s">
        <v>108</v>
      </c>
      <c r="F18" s="191" t="s">
        <v>108</v>
      </c>
      <c r="G18" s="191" t="s">
        <v>108</v>
      </c>
      <c r="H18" s="191" t="s">
        <v>6993</v>
      </c>
      <c r="I18" s="191" t="s">
        <v>7018</v>
      </c>
      <c r="J18" s="191"/>
      <c r="K18" s="191" t="s">
        <v>6966</v>
      </c>
      <c r="L18" s="99">
        <v>-1.15994</v>
      </c>
      <c r="M18" s="99">
        <v>36.798279999999998</v>
      </c>
      <c r="N18" s="191" t="s">
        <v>6967</v>
      </c>
      <c r="O18" s="87">
        <v>44602</v>
      </c>
      <c r="P18" s="87">
        <f t="shared" si="0"/>
        <v>44627</v>
      </c>
      <c r="Q18" s="53">
        <f t="shared" si="1"/>
        <v>335</v>
      </c>
    </row>
    <row r="19" spans="1:17" ht="16">
      <c r="A19" s="6">
        <v>18</v>
      </c>
      <c r="B19" s="191" t="s">
        <v>2730</v>
      </c>
      <c r="C19" s="191" t="s">
        <v>1048</v>
      </c>
      <c r="D19" s="191" t="s">
        <v>7019</v>
      </c>
      <c r="E19" s="191" t="s">
        <v>108</v>
      </c>
      <c r="F19" s="191" t="s">
        <v>108</v>
      </c>
      <c r="G19" s="191" t="s">
        <v>109</v>
      </c>
      <c r="H19" s="191" t="s">
        <v>7020</v>
      </c>
      <c r="I19" s="191" t="s">
        <v>7021</v>
      </c>
      <c r="J19" s="191"/>
      <c r="K19" s="191" t="s">
        <v>6966</v>
      </c>
      <c r="L19" s="99">
        <v>-1.0118212</v>
      </c>
      <c r="M19" s="99">
        <v>36.789861000000002</v>
      </c>
      <c r="N19" s="191" t="s">
        <v>6967</v>
      </c>
      <c r="O19" s="87">
        <v>44606</v>
      </c>
      <c r="P19" s="87">
        <f t="shared" si="0"/>
        <v>44631</v>
      </c>
      <c r="Q19" s="53">
        <f t="shared" si="1"/>
        <v>335</v>
      </c>
    </row>
    <row r="20" spans="1:17" ht="16">
      <c r="A20" s="6">
        <v>19</v>
      </c>
      <c r="B20" s="191" t="s">
        <v>2740</v>
      </c>
      <c r="C20" s="191" t="s">
        <v>1058</v>
      </c>
      <c r="D20" s="191" t="s">
        <v>7022</v>
      </c>
      <c r="E20" s="191" t="s">
        <v>108</v>
      </c>
      <c r="F20" s="191" t="s">
        <v>108</v>
      </c>
      <c r="G20" s="191" t="s">
        <v>7023</v>
      </c>
      <c r="H20" s="191" t="s">
        <v>7024</v>
      </c>
      <c r="I20" s="191" t="s">
        <v>7025</v>
      </c>
      <c r="J20" s="191" t="s">
        <v>7026</v>
      </c>
      <c r="K20" s="191" t="s">
        <v>6966</v>
      </c>
      <c r="L20" s="99">
        <v>-1.1497329999999999</v>
      </c>
      <c r="M20" s="99">
        <v>36.608890000000002</v>
      </c>
      <c r="N20" s="191" t="s">
        <v>6967</v>
      </c>
      <c r="O20" s="87">
        <v>44606</v>
      </c>
      <c r="P20" s="87">
        <f t="shared" si="0"/>
        <v>44631</v>
      </c>
      <c r="Q20" s="53">
        <f t="shared" si="1"/>
        <v>335</v>
      </c>
    </row>
    <row r="21" spans="1:17" ht="16">
      <c r="A21" s="6">
        <v>20</v>
      </c>
      <c r="B21" s="191" t="s">
        <v>2729</v>
      </c>
      <c r="C21" s="191" t="s">
        <v>1047</v>
      </c>
      <c r="D21" s="191" t="s">
        <v>7027</v>
      </c>
      <c r="E21" s="191" t="s">
        <v>108</v>
      </c>
      <c r="F21" s="191" t="s">
        <v>108</v>
      </c>
      <c r="G21" s="191" t="s">
        <v>6972</v>
      </c>
      <c r="H21" s="191" t="s">
        <v>7028</v>
      </c>
      <c r="I21" s="191" t="s">
        <v>7029</v>
      </c>
      <c r="J21" s="191"/>
      <c r="K21" s="191" t="s">
        <v>6975</v>
      </c>
      <c r="L21" s="99">
        <v>-1.0347542000000001</v>
      </c>
      <c r="M21" s="99">
        <v>36.854969400000002</v>
      </c>
      <c r="N21" s="191" t="s">
        <v>6967</v>
      </c>
      <c r="O21" s="87">
        <v>44607</v>
      </c>
      <c r="P21" s="87">
        <f t="shared" si="0"/>
        <v>44632</v>
      </c>
      <c r="Q21" s="53">
        <f t="shared" si="1"/>
        <v>335</v>
      </c>
    </row>
    <row r="22" spans="1:17" ht="16">
      <c r="A22" s="6">
        <v>21</v>
      </c>
      <c r="B22" s="191" t="s">
        <v>2757</v>
      </c>
      <c r="C22" s="191" t="s">
        <v>1076</v>
      </c>
      <c r="D22" s="191" t="s">
        <v>7030</v>
      </c>
      <c r="E22" s="191" t="s">
        <v>108</v>
      </c>
      <c r="F22" s="191" t="s">
        <v>108</v>
      </c>
      <c r="G22" s="191" t="s">
        <v>7023</v>
      </c>
      <c r="H22" s="191" t="s">
        <v>7024</v>
      </c>
      <c r="I22" s="191" t="s">
        <v>7031</v>
      </c>
      <c r="J22" s="191" t="s">
        <v>7032</v>
      </c>
      <c r="K22" s="191" t="s">
        <v>6975</v>
      </c>
      <c r="L22" s="99">
        <v>-1.1411020000000001</v>
      </c>
      <c r="M22" s="99">
        <v>36.614139100000003</v>
      </c>
      <c r="N22" s="191" t="s">
        <v>6967</v>
      </c>
      <c r="O22" s="87">
        <v>44607</v>
      </c>
      <c r="P22" s="87">
        <f t="shared" si="0"/>
        <v>44632</v>
      </c>
      <c r="Q22" s="53">
        <f t="shared" si="1"/>
        <v>335</v>
      </c>
    </row>
    <row r="23" spans="1:17" ht="16">
      <c r="A23" s="6">
        <v>22</v>
      </c>
      <c r="B23" s="191" t="s">
        <v>2728</v>
      </c>
      <c r="C23" s="191" t="s">
        <v>1046</v>
      </c>
      <c r="D23" s="191" t="s">
        <v>7033</v>
      </c>
      <c r="E23" s="191" t="s">
        <v>108</v>
      </c>
      <c r="F23" s="191" t="s">
        <v>108</v>
      </c>
      <c r="G23" s="191" t="s">
        <v>109</v>
      </c>
      <c r="H23" s="191" t="s">
        <v>7034</v>
      </c>
      <c r="I23" s="191" t="s">
        <v>7035</v>
      </c>
      <c r="J23" s="191" t="s">
        <v>7036</v>
      </c>
      <c r="K23" s="191" t="s">
        <v>6975</v>
      </c>
      <c r="L23" s="99"/>
      <c r="M23" s="99"/>
      <c r="N23" s="191" t="s">
        <v>6967</v>
      </c>
      <c r="O23" s="87">
        <v>44608</v>
      </c>
      <c r="P23" s="87">
        <f t="shared" si="0"/>
        <v>44633</v>
      </c>
      <c r="Q23" s="53">
        <f t="shared" si="1"/>
        <v>335</v>
      </c>
    </row>
    <row r="24" spans="1:17" ht="16">
      <c r="A24" s="6">
        <v>23</v>
      </c>
      <c r="B24" s="191" t="s">
        <v>2763</v>
      </c>
      <c r="C24" s="191" t="s">
        <v>880</v>
      </c>
      <c r="D24" s="191" t="s">
        <v>7037</v>
      </c>
      <c r="E24" s="191" t="s">
        <v>108</v>
      </c>
      <c r="F24" s="191" t="s">
        <v>108</v>
      </c>
      <c r="G24" s="191" t="s">
        <v>6972</v>
      </c>
      <c r="H24" s="191" t="s">
        <v>7038</v>
      </c>
      <c r="I24" s="191" t="s">
        <v>7039</v>
      </c>
      <c r="J24" s="191" t="s">
        <v>7040</v>
      </c>
      <c r="K24" s="191" t="s">
        <v>6966</v>
      </c>
      <c r="L24" s="99">
        <v>-0.98677800000000004</v>
      </c>
      <c r="M24" s="99">
        <v>36.794032000000001</v>
      </c>
      <c r="N24" s="191" t="s">
        <v>6967</v>
      </c>
      <c r="O24" s="87">
        <v>44608</v>
      </c>
      <c r="P24" s="87">
        <f t="shared" si="0"/>
        <v>44633</v>
      </c>
      <c r="Q24" s="53">
        <f t="shared" si="1"/>
        <v>335</v>
      </c>
    </row>
    <row r="25" spans="1:17" ht="16">
      <c r="A25" s="6">
        <v>24</v>
      </c>
      <c r="B25" s="191" t="s">
        <v>2739</v>
      </c>
      <c r="C25" s="191" t="s">
        <v>1057</v>
      </c>
      <c r="D25" s="191" t="s">
        <v>7041</v>
      </c>
      <c r="E25" s="191" t="s">
        <v>108</v>
      </c>
      <c r="F25" s="191" t="s">
        <v>108</v>
      </c>
      <c r="G25" s="191" t="s">
        <v>111</v>
      </c>
      <c r="H25" s="191" t="s">
        <v>6981</v>
      </c>
      <c r="I25" s="191" t="s">
        <v>7042</v>
      </c>
      <c r="J25" s="191"/>
      <c r="K25" s="191" t="s">
        <v>6966</v>
      </c>
      <c r="L25" s="99"/>
      <c r="M25" s="99"/>
      <c r="N25" s="191" t="s">
        <v>6967</v>
      </c>
      <c r="O25" s="87">
        <v>44609</v>
      </c>
      <c r="P25" s="87">
        <f t="shared" si="0"/>
        <v>44634</v>
      </c>
      <c r="Q25" s="53">
        <f t="shared" si="1"/>
        <v>335</v>
      </c>
    </row>
    <row r="26" spans="1:17" ht="16">
      <c r="A26" s="6">
        <v>25</v>
      </c>
      <c r="B26" s="191" t="s">
        <v>2732</v>
      </c>
      <c r="C26" s="191" t="s">
        <v>1050</v>
      </c>
      <c r="D26" s="191" t="s">
        <v>7043</v>
      </c>
      <c r="E26" s="191" t="s">
        <v>108</v>
      </c>
      <c r="F26" s="191" t="s">
        <v>108</v>
      </c>
      <c r="G26" s="191" t="s">
        <v>7044</v>
      </c>
      <c r="H26" s="191" t="s">
        <v>7045</v>
      </c>
      <c r="I26" s="191" t="s">
        <v>7046</v>
      </c>
      <c r="J26" s="191"/>
      <c r="K26" s="191" t="s">
        <v>6966</v>
      </c>
      <c r="L26" s="99"/>
      <c r="M26" s="99"/>
      <c r="N26" s="191" t="s">
        <v>6967</v>
      </c>
      <c r="O26" s="87">
        <v>44610</v>
      </c>
      <c r="P26" s="87">
        <f t="shared" si="0"/>
        <v>44635</v>
      </c>
      <c r="Q26" s="53">
        <f t="shared" si="1"/>
        <v>335</v>
      </c>
    </row>
    <row r="27" spans="1:17" ht="16">
      <c r="A27" s="6">
        <v>26</v>
      </c>
      <c r="B27" s="191" t="s">
        <v>2733</v>
      </c>
      <c r="C27" s="191" t="s">
        <v>1051</v>
      </c>
      <c r="D27" s="191" t="s">
        <v>7047</v>
      </c>
      <c r="E27" s="191" t="s">
        <v>108</v>
      </c>
      <c r="F27" s="191" t="s">
        <v>108</v>
      </c>
      <c r="G27" s="191" t="s">
        <v>109</v>
      </c>
      <c r="H27" s="191" t="s">
        <v>7048</v>
      </c>
      <c r="I27" s="191" t="s">
        <v>7049</v>
      </c>
      <c r="J27" s="191"/>
      <c r="K27" s="191" t="s">
        <v>6966</v>
      </c>
      <c r="L27" s="99">
        <v>-1.0393079999999999</v>
      </c>
      <c r="M27" s="99">
        <v>36.770010999999997</v>
      </c>
      <c r="N27" s="191" t="s">
        <v>6967</v>
      </c>
      <c r="O27" s="87">
        <v>44610</v>
      </c>
      <c r="P27" s="87">
        <f t="shared" si="0"/>
        <v>44635</v>
      </c>
      <c r="Q27" s="53">
        <f t="shared" si="1"/>
        <v>335</v>
      </c>
    </row>
    <row r="28" spans="1:17" ht="16">
      <c r="A28" s="6">
        <v>27</v>
      </c>
      <c r="B28" s="191" t="s">
        <v>2735</v>
      </c>
      <c r="C28" s="191" t="s">
        <v>1053</v>
      </c>
      <c r="D28" s="191" t="s">
        <v>7050</v>
      </c>
      <c r="E28" s="191" t="s">
        <v>108</v>
      </c>
      <c r="F28" s="191" t="s">
        <v>108</v>
      </c>
      <c r="G28" s="191" t="s">
        <v>109</v>
      </c>
      <c r="H28" s="191" t="s">
        <v>7051</v>
      </c>
      <c r="I28" s="191" t="s">
        <v>7052</v>
      </c>
      <c r="J28" s="191" t="s">
        <v>7053</v>
      </c>
      <c r="K28" s="191"/>
      <c r="L28" s="99"/>
      <c r="M28" s="99"/>
      <c r="N28" s="191" t="s">
        <v>6967</v>
      </c>
      <c r="O28" s="87">
        <v>44610</v>
      </c>
      <c r="P28" s="87">
        <f t="shared" si="0"/>
        <v>44635</v>
      </c>
      <c r="Q28" s="53">
        <f t="shared" si="1"/>
        <v>335</v>
      </c>
    </row>
    <row r="29" spans="1:17" ht="16">
      <c r="A29" s="6">
        <v>28</v>
      </c>
      <c r="B29" s="191" t="s">
        <v>2759</v>
      </c>
      <c r="C29" s="191" t="s">
        <v>1079</v>
      </c>
      <c r="D29" s="191" t="s">
        <v>7054</v>
      </c>
      <c r="E29" s="191" t="s">
        <v>108</v>
      </c>
      <c r="F29" s="191" t="s">
        <v>108</v>
      </c>
      <c r="G29" s="191" t="s">
        <v>109</v>
      </c>
      <c r="H29" s="191" t="s">
        <v>6963</v>
      </c>
      <c r="I29" s="191"/>
      <c r="J29" s="191" t="s">
        <v>7055</v>
      </c>
      <c r="K29" s="191"/>
      <c r="L29" s="99"/>
      <c r="M29" s="99"/>
      <c r="N29" s="191" t="s">
        <v>6967</v>
      </c>
      <c r="O29" s="87">
        <v>44610</v>
      </c>
      <c r="P29" s="87">
        <f t="shared" si="0"/>
        <v>44635</v>
      </c>
      <c r="Q29" s="53">
        <f t="shared" si="1"/>
        <v>335</v>
      </c>
    </row>
    <row r="30" spans="1:17" ht="16">
      <c r="A30" s="6">
        <v>29</v>
      </c>
      <c r="B30" s="191" t="s">
        <v>2734</v>
      </c>
      <c r="C30" s="191" t="s">
        <v>1052</v>
      </c>
      <c r="D30" s="191" t="s">
        <v>7056</v>
      </c>
      <c r="E30" s="191" t="s">
        <v>108</v>
      </c>
      <c r="F30" s="191" t="s">
        <v>108</v>
      </c>
      <c r="G30" s="191" t="s">
        <v>109</v>
      </c>
      <c r="H30" s="191" t="s">
        <v>7057</v>
      </c>
      <c r="I30" s="191" t="s">
        <v>7058</v>
      </c>
      <c r="J30" s="191" t="s">
        <v>7059</v>
      </c>
      <c r="K30" s="191" t="s">
        <v>6975</v>
      </c>
      <c r="L30" s="99">
        <v>-1.000286</v>
      </c>
      <c r="M30" s="99">
        <v>36.784444000000001</v>
      </c>
      <c r="N30" s="191" t="s">
        <v>6967</v>
      </c>
      <c r="O30" s="87">
        <v>44613</v>
      </c>
      <c r="P30" s="87">
        <f t="shared" si="0"/>
        <v>44638</v>
      </c>
      <c r="Q30" s="53">
        <f t="shared" si="1"/>
        <v>335</v>
      </c>
    </row>
    <row r="31" spans="1:17" ht="16">
      <c r="A31" s="6">
        <v>30</v>
      </c>
      <c r="B31" s="191" t="s">
        <v>2750</v>
      </c>
      <c r="C31" s="191" t="s">
        <v>1069</v>
      </c>
      <c r="D31" s="191" t="s">
        <v>7060</v>
      </c>
      <c r="E31" s="191" t="s">
        <v>108</v>
      </c>
      <c r="F31" s="191" t="s">
        <v>108</v>
      </c>
      <c r="G31" s="191" t="s">
        <v>6972</v>
      </c>
      <c r="H31" s="191" t="s">
        <v>7061</v>
      </c>
      <c r="I31" s="191" t="s">
        <v>7062</v>
      </c>
      <c r="J31" s="191" t="s">
        <v>7063</v>
      </c>
      <c r="K31" s="191" t="s">
        <v>6966</v>
      </c>
      <c r="L31" s="99">
        <v>-0.99812800000000002</v>
      </c>
      <c r="M31" s="99">
        <v>36.803472999999997</v>
      </c>
      <c r="N31" s="191" t="s">
        <v>6967</v>
      </c>
      <c r="O31" s="87">
        <v>44613</v>
      </c>
      <c r="P31" s="87">
        <f t="shared" si="0"/>
        <v>44638</v>
      </c>
      <c r="Q31" s="53">
        <f t="shared" si="1"/>
        <v>335</v>
      </c>
    </row>
    <row r="32" spans="1:17" ht="16">
      <c r="A32" s="6">
        <v>31</v>
      </c>
      <c r="B32" s="191" t="s">
        <v>2748</v>
      </c>
      <c r="C32" s="191" t="s">
        <v>1066</v>
      </c>
      <c r="D32" s="191" t="s">
        <v>7064</v>
      </c>
      <c r="E32" s="191" t="s">
        <v>108</v>
      </c>
      <c r="F32" s="191" t="s">
        <v>108</v>
      </c>
      <c r="G32" s="191" t="s">
        <v>175</v>
      </c>
      <c r="H32" s="191" t="s">
        <v>7065</v>
      </c>
      <c r="I32" s="191" t="s">
        <v>7066</v>
      </c>
      <c r="J32" s="191" t="s">
        <v>7067</v>
      </c>
      <c r="K32" s="191" t="s">
        <v>6966</v>
      </c>
      <c r="L32" s="99">
        <v>-1.2417899999999999</v>
      </c>
      <c r="M32" s="99">
        <v>36.684204999999999</v>
      </c>
      <c r="N32" s="191" t="s">
        <v>6967</v>
      </c>
      <c r="O32" s="87">
        <v>44614</v>
      </c>
      <c r="P32" s="87">
        <f t="shared" si="0"/>
        <v>44639</v>
      </c>
      <c r="Q32" s="53">
        <f t="shared" si="1"/>
        <v>335</v>
      </c>
    </row>
    <row r="33" spans="1:17" ht="16">
      <c r="A33" s="6">
        <v>32</v>
      </c>
      <c r="B33" s="191" t="s">
        <v>2764</v>
      </c>
      <c r="C33" s="191" t="s">
        <v>881</v>
      </c>
      <c r="D33" s="191" t="s">
        <v>7068</v>
      </c>
      <c r="E33" s="191" t="s">
        <v>108</v>
      </c>
      <c r="F33" s="191" t="s">
        <v>108</v>
      </c>
      <c r="G33" s="191" t="s">
        <v>6972</v>
      </c>
      <c r="H33" s="191" t="s">
        <v>7069</v>
      </c>
      <c r="I33" s="191" t="s">
        <v>7070</v>
      </c>
      <c r="J33" s="191" t="s">
        <v>7071</v>
      </c>
      <c r="K33" s="191" t="s">
        <v>6975</v>
      </c>
      <c r="L33" s="99"/>
      <c r="M33" s="99"/>
      <c r="N33" s="191" t="s">
        <v>6967</v>
      </c>
      <c r="O33" s="87">
        <v>44617</v>
      </c>
      <c r="P33" s="87">
        <f t="shared" si="0"/>
        <v>44642</v>
      </c>
      <c r="Q33" s="53">
        <f t="shared" si="1"/>
        <v>335</v>
      </c>
    </row>
    <row r="34" spans="1:17" ht="16">
      <c r="A34" s="6">
        <v>33</v>
      </c>
      <c r="B34" s="191" t="s">
        <v>2765</v>
      </c>
      <c r="C34" s="191" t="s">
        <v>843</v>
      </c>
      <c r="D34" s="191" t="s">
        <v>7072</v>
      </c>
      <c r="E34" s="191" t="s">
        <v>108</v>
      </c>
      <c r="F34" s="191" t="s">
        <v>108</v>
      </c>
      <c r="G34" s="191" t="s">
        <v>6972</v>
      </c>
      <c r="H34" s="191" t="s">
        <v>7073</v>
      </c>
      <c r="I34" s="191" t="s">
        <v>7074</v>
      </c>
      <c r="J34" s="191" t="s">
        <v>7075</v>
      </c>
      <c r="K34" s="191" t="s">
        <v>6975</v>
      </c>
      <c r="L34" s="99">
        <v>-1.0048509999999999</v>
      </c>
      <c r="M34" s="99">
        <v>36.820847000000001</v>
      </c>
      <c r="N34" s="191" t="s">
        <v>6967</v>
      </c>
      <c r="O34" s="87">
        <v>44621</v>
      </c>
      <c r="P34" s="87">
        <f t="shared" si="0"/>
        <v>44646</v>
      </c>
      <c r="Q34" s="53">
        <f t="shared" si="1"/>
        <v>335</v>
      </c>
    </row>
    <row r="35" spans="1:17" ht="16">
      <c r="A35" s="6">
        <v>34</v>
      </c>
      <c r="B35" s="191" t="s">
        <v>2770</v>
      </c>
      <c r="C35" s="191" t="s">
        <v>841</v>
      </c>
      <c r="D35" s="191" t="s">
        <v>7076</v>
      </c>
      <c r="E35" s="191" t="s">
        <v>108</v>
      </c>
      <c r="F35" s="191" t="s">
        <v>108</v>
      </c>
      <c r="G35" s="191" t="s">
        <v>109</v>
      </c>
      <c r="H35" s="191" t="s">
        <v>7077</v>
      </c>
      <c r="I35" s="191" t="s">
        <v>7078</v>
      </c>
      <c r="J35" s="191" t="s">
        <v>7079</v>
      </c>
      <c r="K35" s="191" t="s">
        <v>2771</v>
      </c>
      <c r="L35" s="99"/>
      <c r="M35" s="99"/>
      <c r="N35" s="191" t="s">
        <v>6967</v>
      </c>
      <c r="O35" s="87">
        <v>44621</v>
      </c>
      <c r="P35" s="87">
        <f t="shared" si="0"/>
        <v>44646</v>
      </c>
      <c r="Q35" s="53">
        <f t="shared" si="1"/>
        <v>335</v>
      </c>
    </row>
    <row r="36" spans="1:17" ht="16">
      <c r="A36" s="6">
        <v>35</v>
      </c>
      <c r="B36" s="191" t="s">
        <v>2753</v>
      </c>
      <c r="C36" s="191" t="s">
        <v>1072</v>
      </c>
      <c r="D36" s="191" t="s">
        <v>7080</v>
      </c>
      <c r="E36" s="191" t="s">
        <v>108</v>
      </c>
      <c r="F36" s="191" t="s">
        <v>108</v>
      </c>
      <c r="G36" s="191" t="s">
        <v>7081</v>
      </c>
      <c r="H36" s="191" t="s">
        <v>7082</v>
      </c>
      <c r="I36" s="191" t="s">
        <v>7083</v>
      </c>
      <c r="J36" s="191"/>
      <c r="K36" s="191" t="s">
        <v>6975</v>
      </c>
      <c r="L36" s="99"/>
      <c r="M36" s="99"/>
      <c r="N36" s="191" t="s">
        <v>6967</v>
      </c>
      <c r="O36" s="87">
        <v>44622</v>
      </c>
      <c r="P36" s="87">
        <f t="shared" si="0"/>
        <v>44647</v>
      </c>
      <c r="Q36" s="53">
        <f t="shared" si="1"/>
        <v>335</v>
      </c>
    </row>
    <row r="37" spans="1:17" ht="16">
      <c r="A37" s="6">
        <v>36</v>
      </c>
      <c r="B37" s="191" t="s">
        <v>2772</v>
      </c>
      <c r="C37" s="191" t="s">
        <v>748</v>
      </c>
      <c r="D37" s="191" t="s">
        <v>7084</v>
      </c>
      <c r="E37" s="191" t="s">
        <v>108</v>
      </c>
      <c r="F37" s="191" t="s">
        <v>108</v>
      </c>
      <c r="G37" s="191" t="s">
        <v>6972</v>
      </c>
      <c r="H37" s="191" t="s">
        <v>7085</v>
      </c>
      <c r="I37" s="191"/>
      <c r="J37" s="191" t="s">
        <v>7086</v>
      </c>
      <c r="K37" s="191" t="s">
        <v>6975</v>
      </c>
      <c r="L37" s="99">
        <v>-0.99217</v>
      </c>
      <c r="M37" s="99">
        <v>36.795707999999998</v>
      </c>
      <c r="N37" s="191" t="s">
        <v>6967</v>
      </c>
      <c r="O37" s="87">
        <v>44623</v>
      </c>
      <c r="P37" s="87">
        <f t="shared" si="0"/>
        <v>44648</v>
      </c>
      <c r="Q37" s="53">
        <f t="shared" si="1"/>
        <v>335</v>
      </c>
    </row>
    <row r="38" spans="1:17" ht="16">
      <c r="A38" s="6">
        <v>37</v>
      </c>
      <c r="B38" s="191" t="s">
        <v>2774</v>
      </c>
      <c r="C38" s="191" t="s">
        <v>927</v>
      </c>
      <c r="D38" s="191" t="s">
        <v>7087</v>
      </c>
      <c r="E38" s="191" t="s">
        <v>108</v>
      </c>
      <c r="F38" s="191" t="s">
        <v>108</v>
      </c>
      <c r="G38" s="191" t="s">
        <v>6972</v>
      </c>
      <c r="H38" s="191" t="s">
        <v>7088</v>
      </c>
      <c r="I38" s="191" t="s">
        <v>7089</v>
      </c>
      <c r="J38" s="191" t="s">
        <v>7090</v>
      </c>
      <c r="K38" s="191" t="s">
        <v>6975</v>
      </c>
      <c r="L38" s="99">
        <v>-1.0037480000000001</v>
      </c>
      <c r="M38" s="99">
        <v>36.818750000000001</v>
      </c>
      <c r="N38" s="191" t="s">
        <v>6967</v>
      </c>
      <c r="O38" s="87">
        <v>44623</v>
      </c>
      <c r="P38" s="87">
        <f t="shared" si="0"/>
        <v>44648</v>
      </c>
      <c r="Q38" s="53">
        <f t="shared" si="1"/>
        <v>335</v>
      </c>
    </row>
    <row r="39" spans="1:17" ht="16">
      <c r="A39" s="6">
        <v>38</v>
      </c>
      <c r="B39" s="191" t="s">
        <v>2783</v>
      </c>
      <c r="C39" s="191" t="s">
        <v>995</v>
      </c>
      <c r="D39" s="191" t="s">
        <v>7091</v>
      </c>
      <c r="E39" s="191" t="s">
        <v>108</v>
      </c>
      <c r="F39" s="191" t="s">
        <v>108</v>
      </c>
      <c r="G39" s="191" t="s">
        <v>6972</v>
      </c>
      <c r="H39" s="191" t="s">
        <v>6998</v>
      </c>
      <c r="I39" s="191" t="s">
        <v>7092</v>
      </c>
      <c r="J39" s="191" t="s">
        <v>7093</v>
      </c>
      <c r="K39" s="191" t="s">
        <v>6975</v>
      </c>
      <c r="L39" s="99"/>
      <c r="M39" s="99"/>
      <c r="N39" s="191" t="s">
        <v>6967</v>
      </c>
      <c r="O39" s="87">
        <v>44623</v>
      </c>
      <c r="P39" s="87">
        <f t="shared" si="0"/>
        <v>44648</v>
      </c>
      <c r="Q39" s="53">
        <f t="shared" si="1"/>
        <v>335</v>
      </c>
    </row>
    <row r="40" spans="1:17" ht="16">
      <c r="A40" s="6">
        <v>39</v>
      </c>
      <c r="B40" s="191" t="s">
        <v>2782</v>
      </c>
      <c r="C40" s="191" t="s">
        <v>1044</v>
      </c>
      <c r="D40" s="191" t="s">
        <v>7094</v>
      </c>
      <c r="E40" s="191" t="s">
        <v>108</v>
      </c>
      <c r="F40" s="191" t="s">
        <v>108</v>
      </c>
      <c r="G40" s="191" t="s">
        <v>6972</v>
      </c>
      <c r="H40" s="191" t="s">
        <v>7095</v>
      </c>
      <c r="I40" s="191" t="s">
        <v>7096</v>
      </c>
      <c r="J40" s="191" t="s">
        <v>7097</v>
      </c>
      <c r="K40" s="191" t="s">
        <v>6975</v>
      </c>
      <c r="L40" s="99">
        <v>-0.99075000000000002</v>
      </c>
      <c r="M40" s="99">
        <v>36.797328</v>
      </c>
      <c r="N40" s="191" t="s">
        <v>6967</v>
      </c>
      <c r="O40" s="87">
        <v>44624</v>
      </c>
      <c r="P40" s="87">
        <f t="shared" si="0"/>
        <v>44649</v>
      </c>
      <c r="Q40" s="53">
        <f t="shared" si="1"/>
        <v>335</v>
      </c>
    </row>
    <row r="41" spans="1:17" ht="16">
      <c r="A41" s="6">
        <v>40</v>
      </c>
      <c r="B41" s="191" t="s">
        <v>2787</v>
      </c>
      <c r="C41" s="191" t="s">
        <v>1130</v>
      </c>
      <c r="D41" s="191" t="s">
        <v>7098</v>
      </c>
      <c r="E41" s="191" t="s">
        <v>108</v>
      </c>
      <c r="F41" s="191" t="s">
        <v>108</v>
      </c>
      <c r="G41" s="191" t="s">
        <v>6972</v>
      </c>
      <c r="H41" s="191" t="s">
        <v>7088</v>
      </c>
      <c r="I41" s="191" t="s">
        <v>7099</v>
      </c>
      <c r="J41" s="191" t="s">
        <v>7100</v>
      </c>
      <c r="K41" s="191" t="s">
        <v>6975</v>
      </c>
      <c r="L41" s="99">
        <v>-1.0067729999999999</v>
      </c>
      <c r="M41" s="99">
        <v>36.826680000000003</v>
      </c>
      <c r="N41" s="191" t="s">
        <v>6967</v>
      </c>
      <c r="O41" s="87">
        <v>44624</v>
      </c>
      <c r="P41" s="87">
        <f t="shared" si="0"/>
        <v>44649</v>
      </c>
      <c r="Q41" s="53">
        <f t="shared" si="1"/>
        <v>335</v>
      </c>
    </row>
    <row r="42" spans="1:17" ht="16">
      <c r="A42" s="6">
        <v>41</v>
      </c>
      <c r="B42" s="191" t="s">
        <v>2741</v>
      </c>
      <c r="C42" s="191" t="s">
        <v>1059</v>
      </c>
      <c r="D42" s="191" t="s">
        <v>7101</v>
      </c>
      <c r="E42" s="191" t="s">
        <v>108</v>
      </c>
      <c r="F42" s="191" t="s">
        <v>108</v>
      </c>
      <c r="G42" s="191" t="s">
        <v>111</v>
      </c>
      <c r="H42" s="191" t="s">
        <v>7102</v>
      </c>
      <c r="I42" s="191" t="s">
        <v>7103</v>
      </c>
      <c r="J42" s="191" t="s">
        <v>7104</v>
      </c>
      <c r="K42" s="191" t="s">
        <v>6966</v>
      </c>
      <c r="L42" s="99">
        <v>-1.0206599999999999</v>
      </c>
      <c r="M42" s="99">
        <v>36.746180000000003</v>
      </c>
      <c r="N42" s="191" t="s">
        <v>6967</v>
      </c>
      <c r="O42" s="87">
        <v>44627</v>
      </c>
      <c r="P42" s="87">
        <f t="shared" si="0"/>
        <v>44652</v>
      </c>
      <c r="Q42" s="53">
        <f t="shared" si="1"/>
        <v>335</v>
      </c>
    </row>
    <row r="43" spans="1:17" ht="16">
      <c r="A43" s="6">
        <v>42</v>
      </c>
      <c r="B43" s="191" t="s">
        <v>2768</v>
      </c>
      <c r="C43" s="191" t="s">
        <v>758</v>
      </c>
      <c r="D43" s="191" t="s">
        <v>7105</v>
      </c>
      <c r="E43" s="191" t="s">
        <v>108</v>
      </c>
      <c r="F43" s="191" t="s">
        <v>108</v>
      </c>
      <c r="G43" s="191" t="s">
        <v>111</v>
      </c>
      <c r="H43" s="191" t="s">
        <v>7106</v>
      </c>
      <c r="I43" s="191" t="s">
        <v>7107</v>
      </c>
      <c r="J43" s="191"/>
      <c r="K43" s="191" t="s">
        <v>6966</v>
      </c>
      <c r="L43" s="99">
        <v>-1.0400670000000001</v>
      </c>
      <c r="M43" s="99">
        <v>36.800823000000001</v>
      </c>
      <c r="N43" s="191" t="s">
        <v>6967</v>
      </c>
      <c r="O43" s="87">
        <v>44627</v>
      </c>
      <c r="P43" s="87">
        <f t="shared" si="0"/>
        <v>44652</v>
      </c>
      <c r="Q43" s="53">
        <f t="shared" si="1"/>
        <v>335</v>
      </c>
    </row>
    <row r="44" spans="1:17" ht="16">
      <c r="A44" s="6">
        <v>43</v>
      </c>
      <c r="B44" s="191" t="s">
        <v>2779</v>
      </c>
      <c r="C44" s="191" t="s">
        <v>968</v>
      </c>
      <c r="D44" s="191" t="s">
        <v>7108</v>
      </c>
      <c r="E44" s="191" t="s">
        <v>108</v>
      </c>
      <c r="F44" s="191" t="s">
        <v>108</v>
      </c>
      <c r="G44" s="191" t="s">
        <v>175</v>
      </c>
      <c r="H44" s="191" t="s">
        <v>7109</v>
      </c>
      <c r="I44" s="191" t="s">
        <v>7110</v>
      </c>
      <c r="J44" s="191" t="s">
        <v>7111</v>
      </c>
      <c r="K44" s="191" t="s">
        <v>6966</v>
      </c>
      <c r="L44" s="99"/>
      <c r="M44" s="99"/>
      <c r="N44" s="191" t="s">
        <v>6967</v>
      </c>
      <c r="O44" s="87">
        <v>44627</v>
      </c>
      <c r="P44" s="87">
        <f t="shared" si="0"/>
        <v>44652</v>
      </c>
      <c r="Q44" s="53">
        <f t="shared" si="1"/>
        <v>335</v>
      </c>
    </row>
    <row r="45" spans="1:17" ht="16">
      <c r="A45" s="6">
        <v>44</v>
      </c>
      <c r="B45" s="191" t="s">
        <v>2773</v>
      </c>
      <c r="C45" s="191" t="s">
        <v>1081</v>
      </c>
      <c r="D45" s="191" t="s">
        <v>7112</v>
      </c>
      <c r="E45" s="191" t="s">
        <v>108</v>
      </c>
      <c r="F45" s="191" t="s">
        <v>108</v>
      </c>
      <c r="G45" s="191" t="s">
        <v>6972</v>
      </c>
      <c r="H45" s="191" t="s">
        <v>7113</v>
      </c>
      <c r="I45" s="191" t="s">
        <v>7114</v>
      </c>
      <c r="J45" s="191" t="s">
        <v>7115</v>
      </c>
      <c r="K45" s="191" t="s">
        <v>6975</v>
      </c>
      <c r="L45" s="99">
        <v>-1.0208919999999999</v>
      </c>
      <c r="M45" s="99">
        <v>36.832906999999999</v>
      </c>
      <c r="N45" s="191" t="s">
        <v>6967</v>
      </c>
      <c r="O45" s="87">
        <v>44628</v>
      </c>
      <c r="P45" s="87">
        <f t="shared" si="0"/>
        <v>44653</v>
      </c>
      <c r="Q45" s="53">
        <f t="shared" si="1"/>
        <v>335</v>
      </c>
    </row>
    <row r="46" spans="1:17" ht="16">
      <c r="A46" s="6">
        <v>45</v>
      </c>
      <c r="B46" s="191" t="s">
        <v>2580</v>
      </c>
      <c r="C46" s="191" t="s">
        <v>1043</v>
      </c>
      <c r="D46" s="191" t="s">
        <v>7116</v>
      </c>
      <c r="E46" s="191" t="s">
        <v>108</v>
      </c>
      <c r="F46" s="191" t="s">
        <v>108</v>
      </c>
      <c r="G46" s="191" t="s">
        <v>7081</v>
      </c>
      <c r="H46" s="191" t="s">
        <v>7117</v>
      </c>
      <c r="I46" s="191" t="s">
        <v>7118</v>
      </c>
      <c r="J46" s="191" t="s">
        <v>7119</v>
      </c>
      <c r="K46" s="191" t="s">
        <v>6975</v>
      </c>
      <c r="L46" s="99">
        <v>-0.95838599999999996</v>
      </c>
      <c r="M46" s="99">
        <v>36.942153300000001</v>
      </c>
      <c r="N46" s="191" t="s">
        <v>6967</v>
      </c>
      <c r="O46" s="87">
        <v>44628</v>
      </c>
      <c r="P46" s="87">
        <f t="shared" si="0"/>
        <v>44653</v>
      </c>
      <c r="Q46" s="53">
        <f t="shared" si="1"/>
        <v>335</v>
      </c>
    </row>
    <row r="47" spans="1:17" ht="16">
      <c r="A47" s="6">
        <v>46</v>
      </c>
      <c r="B47" s="191" t="s">
        <v>2766</v>
      </c>
      <c r="C47" s="191" t="s">
        <v>844</v>
      </c>
      <c r="D47" s="191" t="s">
        <v>7120</v>
      </c>
      <c r="E47" s="191" t="s">
        <v>108</v>
      </c>
      <c r="F47" s="191" t="s">
        <v>108</v>
      </c>
      <c r="G47" s="191" t="s">
        <v>6972</v>
      </c>
      <c r="H47" s="191" t="s">
        <v>7121</v>
      </c>
      <c r="I47" s="191" t="s">
        <v>7122</v>
      </c>
      <c r="J47" s="191"/>
      <c r="K47" s="191" t="s">
        <v>6975</v>
      </c>
      <c r="L47" s="99">
        <v>-1.004767</v>
      </c>
      <c r="M47" s="99">
        <v>36.819288</v>
      </c>
      <c r="N47" s="191" t="s">
        <v>6967</v>
      </c>
      <c r="O47" s="87">
        <v>44629</v>
      </c>
      <c r="P47" s="87">
        <f t="shared" si="0"/>
        <v>44654</v>
      </c>
      <c r="Q47" s="53">
        <f t="shared" si="1"/>
        <v>335</v>
      </c>
    </row>
    <row r="48" spans="1:17" ht="16">
      <c r="A48" s="6">
        <v>47</v>
      </c>
      <c r="B48" s="191" t="s">
        <v>2767</v>
      </c>
      <c r="C48" s="191" t="s">
        <v>1391</v>
      </c>
      <c r="D48" s="191" t="s">
        <v>7123</v>
      </c>
      <c r="E48" s="191" t="s">
        <v>108</v>
      </c>
      <c r="F48" s="191" t="s">
        <v>108</v>
      </c>
      <c r="G48" s="191" t="s">
        <v>6972</v>
      </c>
      <c r="H48" s="191" t="s">
        <v>7073</v>
      </c>
      <c r="I48" s="191" t="s">
        <v>7124</v>
      </c>
      <c r="J48" s="191" t="s">
        <v>7125</v>
      </c>
      <c r="K48" s="191" t="s">
        <v>6975</v>
      </c>
      <c r="L48" s="99"/>
      <c r="M48" s="99"/>
      <c r="N48" s="191" t="s">
        <v>6967</v>
      </c>
      <c r="O48" s="87">
        <v>44629</v>
      </c>
      <c r="P48" s="87">
        <f t="shared" si="0"/>
        <v>44654</v>
      </c>
      <c r="Q48" s="53">
        <f t="shared" si="1"/>
        <v>335</v>
      </c>
    </row>
    <row r="49" spans="1:17" ht="16">
      <c r="A49" s="6">
        <v>48</v>
      </c>
      <c r="B49" s="191" t="s">
        <v>2777</v>
      </c>
      <c r="C49" s="191" t="s">
        <v>928</v>
      </c>
      <c r="D49" s="191" t="s">
        <v>7126</v>
      </c>
      <c r="E49" s="191" t="s">
        <v>108</v>
      </c>
      <c r="F49" s="191" t="s">
        <v>108</v>
      </c>
      <c r="G49" s="191" t="s">
        <v>6972</v>
      </c>
      <c r="H49" s="191" t="s">
        <v>7088</v>
      </c>
      <c r="I49" s="191" t="s">
        <v>7127</v>
      </c>
      <c r="J49" s="191" t="s">
        <v>7128</v>
      </c>
      <c r="K49" s="191" t="s">
        <v>6975</v>
      </c>
      <c r="L49" s="99">
        <v>-1.0051220000000001</v>
      </c>
      <c r="M49" s="99">
        <v>36.820827999999999</v>
      </c>
      <c r="N49" s="191" t="s">
        <v>6967</v>
      </c>
      <c r="O49" s="87">
        <v>44629</v>
      </c>
      <c r="P49" s="87">
        <f t="shared" si="0"/>
        <v>44654</v>
      </c>
      <c r="Q49" s="53">
        <f t="shared" si="1"/>
        <v>335</v>
      </c>
    </row>
    <row r="50" spans="1:17" ht="16">
      <c r="A50" s="6">
        <v>49</v>
      </c>
      <c r="B50" s="191" t="s">
        <v>2778</v>
      </c>
      <c r="C50" s="191" t="s">
        <v>934</v>
      </c>
      <c r="D50" s="191" t="s">
        <v>7129</v>
      </c>
      <c r="E50" s="191" t="s">
        <v>108</v>
      </c>
      <c r="F50" s="191" t="s">
        <v>108</v>
      </c>
      <c r="G50" s="191" t="s">
        <v>7023</v>
      </c>
      <c r="H50" s="191" t="s">
        <v>7024</v>
      </c>
      <c r="I50" s="191" t="s">
        <v>7130</v>
      </c>
      <c r="J50" s="191" t="s">
        <v>7131</v>
      </c>
      <c r="K50" s="191" t="s">
        <v>6975</v>
      </c>
      <c r="L50" s="99"/>
      <c r="M50" s="99"/>
      <c r="N50" s="191" t="s">
        <v>6967</v>
      </c>
      <c r="O50" s="87">
        <v>44630</v>
      </c>
      <c r="P50" s="87">
        <f t="shared" si="0"/>
        <v>44655</v>
      </c>
      <c r="Q50" s="53">
        <f t="shared" si="1"/>
        <v>335</v>
      </c>
    </row>
    <row r="51" spans="1:17" ht="16">
      <c r="A51" s="6">
        <v>50</v>
      </c>
      <c r="B51" s="191" t="s">
        <v>2769</v>
      </c>
      <c r="C51" s="191" t="s">
        <v>736</v>
      </c>
      <c r="D51" s="191" t="s">
        <v>7132</v>
      </c>
      <c r="E51" s="191" t="s">
        <v>108</v>
      </c>
      <c r="F51" s="191" t="s">
        <v>108</v>
      </c>
      <c r="G51" s="191" t="s">
        <v>6972</v>
      </c>
      <c r="H51" s="191" t="s">
        <v>7088</v>
      </c>
      <c r="I51" s="191" t="s">
        <v>7133</v>
      </c>
      <c r="J51" s="191" t="s">
        <v>7134</v>
      </c>
      <c r="K51" s="191" t="s">
        <v>6975</v>
      </c>
      <c r="L51" s="99"/>
      <c r="M51" s="99"/>
      <c r="N51" s="191" t="s">
        <v>6967</v>
      </c>
      <c r="O51" s="87">
        <v>44631</v>
      </c>
      <c r="P51" s="87">
        <f t="shared" si="0"/>
        <v>44656</v>
      </c>
      <c r="Q51" s="53">
        <f t="shared" si="1"/>
        <v>335</v>
      </c>
    </row>
    <row r="52" spans="1:17" ht="16">
      <c r="A52" s="6">
        <v>51</v>
      </c>
      <c r="B52" s="191" t="s">
        <v>2775</v>
      </c>
      <c r="C52" s="191" t="s">
        <v>996</v>
      </c>
      <c r="D52" s="191" t="s">
        <v>7135</v>
      </c>
      <c r="E52" s="191" t="s">
        <v>108</v>
      </c>
      <c r="F52" s="191" t="s">
        <v>108</v>
      </c>
      <c r="G52" s="191" t="s">
        <v>6972</v>
      </c>
      <c r="H52" s="191" t="s">
        <v>7136</v>
      </c>
      <c r="I52" s="191" t="s">
        <v>7137</v>
      </c>
      <c r="J52" s="191" t="s">
        <v>7138</v>
      </c>
      <c r="K52" s="191" t="s">
        <v>6975</v>
      </c>
      <c r="L52" s="99">
        <v>-0.91637000000000002</v>
      </c>
      <c r="M52" s="99">
        <v>36.750749999999996</v>
      </c>
      <c r="N52" s="191" t="s">
        <v>6967</v>
      </c>
      <c r="O52" s="87">
        <v>44631</v>
      </c>
      <c r="P52" s="87">
        <f t="shared" si="0"/>
        <v>44656</v>
      </c>
      <c r="Q52" s="53">
        <f t="shared" si="1"/>
        <v>335</v>
      </c>
    </row>
    <row r="53" spans="1:17" ht="16">
      <c r="A53" s="6">
        <v>52</v>
      </c>
      <c r="B53" s="191" t="s">
        <v>2786</v>
      </c>
      <c r="C53" s="191" t="s">
        <v>1310</v>
      </c>
      <c r="D53" s="191" t="s">
        <v>7139</v>
      </c>
      <c r="E53" s="191" t="s">
        <v>108</v>
      </c>
      <c r="F53" s="191" t="s">
        <v>108</v>
      </c>
      <c r="G53" s="191" t="s">
        <v>109</v>
      </c>
      <c r="H53" s="191" t="s">
        <v>7140</v>
      </c>
      <c r="I53" s="191" t="s">
        <v>7141</v>
      </c>
      <c r="J53" s="191" t="s">
        <v>7142</v>
      </c>
      <c r="K53" s="191" t="s">
        <v>2771</v>
      </c>
      <c r="L53" s="99">
        <v>-1.0730599999999999</v>
      </c>
      <c r="M53" s="99">
        <v>36.794879999999999</v>
      </c>
      <c r="N53" s="191" t="s">
        <v>6967</v>
      </c>
      <c r="O53" s="87">
        <v>44634</v>
      </c>
      <c r="P53" s="87">
        <f t="shared" si="0"/>
        <v>44659</v>
      </c>
      <c r="Q53" s="53">
        <f t="shared" si="1"/>
        <v>335</v>
      </c>
    </row>
    <row r="54" spans="1:17" ht="16">
      <c r="A54" s="6">
        <v>53</v>
      </c>
      <c r="B54" s="191" t="s">
        <v>2790</v>
      </c>
      <c r="C54" s="191" t="s">
        <v>845</v>
      </c>
      <c r="D54" s="191" t="s">
        <v>7143</v>
      </c>
      <c r="E54" s="191" t="s">
        <v>108</v>
      </c>
      <c r="F54" s="191" t="s">
        <v>108</v>
      </c>
      <c r="G54" s="191" t="s">
        <v>109</v>
      </c>
      <c r="H54" s="191" t="s">
        <v>7144</v>
      </c>
      <c r="I54" s="191" t="s">
        <v>7145</v>
      </c>
      <c r="J54" s="191" t="s">
        <v>7146</v>
      </c>
      <c r="K54" s="191" t="s">
        <v>6975</v>
      </c>
      <c r="L54" s="99"/>
      <c r="M54" s="99"/>
      <c r="N54" s="191" t="s">
        <v>6967</v>
      </c>
      <c r="O54" s="87">
        <v>44634</v>
      </c>
      <c r="P54" s="87">
        <f t="shared" si="0"/>
        <v>44659</v>
      </c>
      <c r="Q54" s="53">
        <f t="shared" si="1"/>
        <v>335</v>
      </c>
    </row>
    <row r="55" spans="1:17" ht="16">
      <c r="A55" s="6">
        <v>54</v>
      </c>
      <c r="B55" s="191" t="s">
        <v>2797</v>
      </c>
      <c r="C55" s="191" t="s">
        <v>1274</v>
      </c>
      <c r="D55" s="191" t="s">
        <v>7147</v>
      </c>
      <c r="E55" s="191" t="s">
        <v>108</v>
      </c>
      <c r="F55" s="191" t="s">
        <v>108</v>
      </c>
      <c r="G55" s="191" t="s">
        <v>109</v>
      </c>
      <c r="H55" s="191" t="s">
        <v>7144</v>
      </c>
      <c r="I55" s="191" t="s">
        <v>7148</v>
      </c>
      <c r="J55" s="191" t="s">
        <v>7149</v>
      </c>
      <c r="K55" s="191" t="s">
        <v>6975</v>
      </c>
      <c r="L55" s="99">
        <v>-0.98347700000000005</v>
      </c>
      <c r="M55" s="99">
        <v>36.773694999999996</v>
      </c>
      <c r="N55" s="191" t="s">
        <v>6967</v>
      </c>
      <c r="O55" s="87">
        <v>44634</v>
      </c>
      <c r="P55" s="87">
        <f t="shared" si="0"/>
        <v>44659</v>
      </c>
      <c r="Q55" s="53">
        <f t="shared" si="1"/>
        <v>335</v>
      </c>
    </row>
    <row r="56" spans="1:17" ht="16">
      <c r="A56" s="6">
        <v>55</v>
      </c>
      <c r="B56" s="191" t="s">
        <v>2791</v>
      </c>
      <c r="C56" s="191" t="s">
        <v>1254</v>
      </c>
      <c r="D56" s="191" t="s">
        <v>7150</v>
      </c>
      <c r="E56" s="191" t="s">
        <v>108</v>
      </c>
      <c r="F56" s="191" t="s">
        <v>108</v>
      </c>
      <c r="G56" s="191" t="s">
        <v>6972</v>
      </c>
      <c r="H56" s="191" t="s">
        <v>7151</v>
      </c>
      <c r="I56" s="191" t="s">
        <v>7152</v>
      </c>
      <c r="J56" s="191"/>
      <c r="K56" s="191" t="s">
        <v>6966</v>
      </c>
      <c r="L56" s="99">
        <v>-1.0139899999999999</v>
      </c>
      <c r="M56" s="99">
        <v>36.819325999999997</v>
      </c>
      <c r="N56" s="191" t="s">
        <v>6967</v>
      </c>
      <c r="O56" s="87">
        <v>44635</v>
      </c>
      <c r="P56" s="87">
        <f t="shared" si="0"/>
        <v>44660</v>
      </c>
      <c r="Q56" s="53">
        <f t="shared" si="1"/>
        <v>335</v>
      </c>
    </row>
    <row r="57" spans="1:17" ht="16">
      <c r="A57" s="6">
        <v>56</v>
      </c>
      <c r="B57" s="191" t="s">
        <v>2776</v>
      </c>
      <c r="C57" s="191" t="s">
        <v>994</v>
      </c>
      <c r="D57" s="191" t="s">
        <v>7153</v>
      </c>
      <c r="E57" s="191" t="s">
        <v>108</v>
      </c>
      <c r="F57" s="191" t="s">
        <v>108</v>
      </c>
      <c r="G57" s="191" t="s">
        <v>109</v>
      </c>
      <c r="H57" s="191" t="s">
        <v>7154</v>
      </c>
      <c r="I57" s="191" t="s">
        <v>7155</v>
      </c>
      <c r="J57" s="191" t="s">
        <v>7156</v>
      </c>
      <c r="K57" s="191" t="s">
        <v>7157</v>
      </c>
      <c r="L57" s="99">
        <v>-1.0840121</v>
      </c>
      <c r="M57" s="99">
        <v>36.820947400000001</v>
      </c>
      <c r="N57" s="191" t="s">
        <v>6967</v>
      </c>
      <c r="O57" s="87">
        <v>44637</v>
      </c>
      <c r="P57" s="87">
        <f t="shared" si="0"/>
        <v>44662</v>
      </c>
      <c r="Q57" s="53">
        <f t="shared" si="1"/>
        <v>335</v>
      </c>
    </row>
    <row r="58" spans="1:17" ht="16">
      <c r="A58" s="6">
        <v>57</v>
      </c>
      <c r="B58" s="191" t="s">
        <v>2788</v>
      </c>
      <c r="C58" s="191" t="s">
        <v>1260</v>
      </c>
      <c r="D58" s="191" t="s">
        <v>7158</v>
      </c>
      <c r="E58" s="191" t="s">
        <v>108</v>
      </c>
      <c r="F58" s="191" t="s">
        <v>108</v>
      </c>
      <c r="G58" s="191" t="s">
        <v>109</v>
      </c>
      <c r="H58" s="191" t="s">
        <v>7057</v>
      </c>
      <c r="I58" s="191" t="s">
        <v>7159</v>
      </c>
      <c r="J58" s="191" t="s">
        <v>7160</v>
      </c>
      <c r="K58" s="191" t="s">
        <v>6975</v>
      </c>
      <c r="L58" s="99">
        <v>-0.99450000000000005</v>
      </c>
      <c r="M58" s="99">
        <v>36.7819</v>
      </c>
      <c r="N58" s="191" t="s">
        <v>6967</v>
      </c>
      <c r="O58" s="87">
        <v>44637</v>
      </c>
      <c r="P58" s="87">
        <f t="shared" si="0"/>
        <v>44662</v>
      </c>
      <c r="Q58" s="53">
        <f t="shared" si="1"/>
        <v>335</v>
      </c>
    </row>
    <row r="59" spans="1:17" ht="16">
      <c r="A59" s="6">
        <v>58</v>
      </c>
      <c r="B59" s="191" t="s">
        <v>2789</v>
      </c>
      <c r="C59" s="191" t="s">
        <v>1262</v>
      </c>
      <c r="D59" s="191" t="s">
        <v>7161</v>
      </c>
      <c r="E59" s="191" t="s">
        <v>108</v>
      </c>
      <c r="F59" s="191" t="s">
        <v>108</v>
      </c>
      <c r="G59" s="191" t="s">
        <v>109</v>
      </c>
      <c r="H59" s="191" t="s">
        <v>7162</v>
      </c>
      <c r="I59" s="191" t="s">
        <v>7163</v>
      </c>
      <c r="J59" s="191" t="s">
        <v>7164</v>
      </c>
      <c r="K59" s="191" t="s">
        <v>6975</v>
      </c>
      <c r="L59" s="99"/>
      <c r="M59" s="99"/>
      <c r="N59" s="191" t="s">
        <v>6967</v>
      </c>
      <c r="O59" s="87">
        <v>44637</v>
      </c>
      <c r="P59" s="87">
        <f t="shared" si="0"/>
        <v>44662</v>
      </c>
      <c r="Q59" s="53">
        <f t="shared" si="1"/>
        <v>335</v>
      </c>
    </row>
    <row r="60" spans="1:17" ht="16">
      <c r="A60" s="6">
        <v>59</v>
      </c>
      <c r="B60" s="191" t="s">
        <v>2581</v>
      </c>
      <c r="C60" s="191" t="s">
        <v>896</v>
      </c>
      <c r="D60" s="191" t="s">
        <v>7165</v>
      </c>
      <c r="E60" s="191" t="s">
        <v>108</v>
      </c>
      <c r="F60" s="191" t="s">
        <v>108</v>
      </c>
      <c r="G60" s="191" t="s">
        <v>109</v>
      </c>
      <c r="H60" s="191" t="s">
        <v>7166</v>
      </c>
      <c r="I60" s="191" t="s">
        <v>7167</v>
      </c>
      <c r="J60" s="191" t="s">
        <v>7168</v>
      </c>
      <c r="K60" s="191"/>
      <c r="L60" s="99">
        <v>-1.0828059999999999</v>
      </c>
      <c r="M60" s="99">
        <v>36.728183999999999</v>
      </c>
      <c r="N60" s="191" t="s">
        <v>6967</v>
      </c>
      <c r="O60" s="87">
        <v>44637</v>
      </c>
      <c r="P60" s="87">
        <f t="shared" si="0"/>
        <v>44662</v>
      </c>
      <c r="Q60" s="53">
        <f t="shared" si="1"/>
        <v>335</v>
      </c>
    </row>
    <row r="61" spans="1:17" ht="16">
      <c r="A61" s="6">
        <v>60</v>
      </c>
      <c r="B61" s="191" t="s">
        <v>2804</v>
      </c>
      <c r="C61" s="191" t="s">
        <v>1285</v>
      </c>
      <c r="D61" s="191" t="s">
        <v>7169</v>
      </c>
      <c r="E61" s="191" t="s">
        <v>108</v>
      </c>
      <c r="F61" s="191" t="s">
        <v>108</v>
      </c>
      <c r="G61" s="191" t="s">
        <v>6972</v>
      </c>
      <c r="H61" s="191" t="s">
        <v>7170</v>
      </c>
      <c r="I61" s="191" t="s">
        <v>7171</v>
      </c>
      <c r="J61" s="191"/>
      <c r="K61" s="191" t="s">
        <v>6966</v>
      </c>
      <c r="L61" s="99">
        <v>-1.005566</v>
      </c>
      <c r="M61" s="99">
        <v>36.822029000000001</v>
      </c>
      <c r="N61" s="191" t="s">
        <v>6967</v>
      </c>
      <c r="O61" s="87">
        <v>44642</v>
      </c>
      <c r="P61" s="87">
        <f t="shared" si="0"/>
        <v>44667</v>
      </c>
      <c r="Q61" s="53">
        <f t="shared" si="1"/>
        <v>335</v>
      </c>
    </row>
    <row r="62" spans="1:17" ht="16">
      <c r="A62" s="6">
        <v>61</v>
      </c>
      <c r="B62" s="191" t="s">
        <v>2805</v>
      </c>
      <c r="C62" s="191" t="s">
        <v>1283</v>
      </c>
      <c r="D62" s="191" t="s">
        <v>7172</v>
      </c>
      <c r="E62" s="191" t="s">
        <v>108</v>
      </c>
      <c r="F62" s="191" t="s">
        <v>108</v>
      </c>
      <c r="G62" s="191" t="s">
        <v>6972</v>
      </c>
      <c r="H62" s="191" t="s">
        <v>7170</v>
      </c>
      <c r="I62" s="191" t="s">
        <v>7173</v>
      </c>
      <c r="J62" s="191"/>
      <c r="K62" s="191" t="s">
        <v>6966</v>
      </c>
      <c r="L62" s="99"/>
      <c r="M62" s="99"/>
      <c r="N62" s="191" t="s">
        <v>6967</v>
      </c>
      <c r="O62" s="87">
        <v>44642</v>
      </c>
      <c r="P62" s="87">
        <f t="shared" si="0"/>
        <v>44667</v>
      </c>
      <c r="Q62" s="53">
        <f t="shared" si="1"/>
        <v>335</v>
      </c>
    </row>
    <row r="63" spans="1:17" ht="16">
      <c r="A63" s="6">
        <v>62</v>
      </c>
      <c r="B63" s="191" t="s">
        <v>2796</v>
      </c>
      <c r="C63" s="191" t="s">
        <v>1272</v>
      </c>
      <c r="D63" s="191" t="s">
        <v>7174</v>
      </c>
      <c r="E63" s="191" t="s">
        <v>108</v>
      </c>
      <c r="F63" s="191" t="s">
        <v>108</v>
      </c>
      <c r="G63" s="191" t="s">
        <v>109</v>
      </c>
      <c r="H63" s="191" t="s">
        <v>7175</v>
      </c>
      <c r="I63" s="191" t="s">
        <v>7176</v>
      </c>
      <c r="J63" s="191" t="s">
        <v>7177</v>
      </c>
      <c r="K63" s="191"/>
      <c r="L63" s="99"/>
      <c r="M63" s="99"/>
      <c r="N63" s="191" t="s">
        <v>6967</v>
      </c>
      <c r="O63" s="87">
        <v>44643</v>
      </c>
      <c r="P63" s="87">
        <f t="shared" si="0"/>
        <v>44668</v>
      </c>
      <c r="Q63" s="53">
        <f t="shared" si="1"/>
        <v>335</v>
      </c>
    </row>
    <row r="64" spans="1:17" ht="16">
      <c r="A64" s="6">
        <v>63</v>
      </c>
      <c r="B64" s="191" t="s">
        <v>2785</v>
      </c>
      <c r="C64" s="191" t="s">
        <v>1396</v>
      </c>
      <c r="D64" s="191" t="s">
        <v>7178</v>
      </c>
      <c r="E64" s="191" t="s">
        <v>108</v>
      </c>
      <c r="F64" s="191" t="s">
        <v>108</v>
      </c>
      <c r="G64" s="191" t="s">
        <v>109</v>
      </c>
      <c r="H64" s="191" t="s">
        <v>7179</v>
      </c>
      <c r="I64" s="191" t="s">
        <v>7180</v>
      </c>
      <c r="J64" s="191" t="s">
        <v>7181</v>
      </c>
      <c r="K64" s="191"/>
      <c r="L64" s="99">
        <v>-1.0566541</v>
      </c>
      <c r="M64" s="99">
        <v>36.778478999999997</v>
      </c>
      <c r="N64" s="191" t="s">
        <v>6967</v>
      </c>
      <c r="O64" s="87">
        <v>44644</v>
      </c>
      <c r="P64" s="87">
        <f t="shared" si="0"/>
        <v>44669</v>
      </c>
      <c r="Q64" s="53">
        <f t="shared" si="1"/>
        <v>335</v>
      </c>
    </row>
    <row r="65" spans="1:17" ht="32">
      <c r="A65" s="6">
        <v>64</v>
      </c>
      <c r="B65" s="191" t="s">
        <v>2798</v>
      </c>
      <c r="C65" s="191" t="s">
        <v>1276</v>
      </c>
      <c r="D65" s="191" t="s">
        <v>7182</v>
      </c>
      <c r="E65" s="191" t="s">
        <v>108</v>
      </c>
      <c r="F65" s="191" t="s">
        <v>108</v>
      </c>
      <c r="G65" s="191" t="s">
        <v>7081</v>
      </c>
      <c r="H65" s="191" t="s">
        <v>7183</v>
      </c>
      <c r="I65" s="191" t="s">
        <v>7184</v>
      </c>
      <c r="J65" s="191" t="s">
        <v>7185</v>
      </c>
      <c r="K65" s="191" t="s">
        <v>6975</v>
      </c>
      <c r="L65" s="99">
        <v>-0.99313499999999999</v>
      </c>
      <c r="M65" s="99">
        <v>36.967995000000002</v>
      </c>
      <c r="N65" s="191" t="s">
        <v>6967</v>
      </c>
      <c r="O65" s="87">
        <v>44644</v>
      </c>
      <c r="P65" s="87">
        <f t="shared" si="0"/>
        <v>44669</v>
      </c>
      <c r="Q65" s="53">
        <f t="shared" si="1"/>
        <v>335</v>
      </c>
    </row>
    <row r="66" spans="1:17" ht="16">
      <c r="A66" s="6">
        <v>65</v>
      </c>
      <c r="B66" s="191" t="s">
        <v>2809</v>
      </c>
      <c r="C66" s="191" t="s">
        <v>1290</v>
      </c>
      <c r="D66" s="191" t="s">
        <v>7186</v>
      </c>
      <c r="E66" s="191" t="s">
        <v>108</v>
      </c>
      <c r="F66" s="191" t="s">
        <v>108</v>
      </c>
      <c r="G66" s="191" t="s">
        <v>109</v>
      </c>
      <c r="H66" s="191" t="s">
        <v>7187</v>
      </c>
      <c r="I66" s="191" t="s">
        <v>7188</v>
      </c>
      <c r="J66" s="191" t="s">
        <v>7189</v>
      </c>
      <c r="K66" s="191"/>
      <c r="L66" s="99">
        <v>0.4831995</v>
      </c>
      <c r="M66" s="99">
        <v>37.1259145</v>
      </c>
      <c r="N66" s="191" t="s">
        <v>6967</v>
      </c>
      <c r="O66" s="87">
        <v>44644</v>
      </c>
      <c r="P66" s="87">
        <f t="shared" si="0"/>
        <v>44669</v>
      </c>
      <c r="Q66" s="53">
        <f t="shared" si="1"/>
        <v>335</v>
      </c>
    </row>
    <row r="67" spans="1:17" ht="16">
      <c r="A67" s="6">
        <v>66</v>
      </c>
      <c r="B67" s="191" t="s">
        <v>2810</v>
      </c>
      <c r="C67" s="191" t="s">
        <v>1134</v>
      </c>
      <c r="D67" s="191" t="s">
        <v>7190</v>
      </c>
      <c r="E67" s="191" t="s">
        <v>108</v>
      </c>
      <c r="F67" s="191" t="s">
        <v>108</v>
      </c>
      <c r="G67" s="191" t="s">
        <v>109</v>
      </c>
      <c r="H67" s="191" t="s">
        <v>2505</v>
      </c>
      <c r="I67" s="191" t="s">
        <v>7191</v>
      </c>
      <c r="J67" s="191"/>
      <c r="K67" s="191" t="s">
        <v>7157</v>
      </c>
      <c r="L67" s="99">
        <v>-1.0761654</v>
      </c>
      <c r="M67" s="99">
        <v>36.7093797</v>
      </c>
      <c r="N67" s="191" t="s">
        <v>6967</v>
      </c>
      <c r="O67" s="87">
        <v>44645</v>
      </c>
      <c r="P67" s="87">
        <f t="shared" ref="P67:P130" si="2">O67+25</f>
        <v>44670</v>
      </c>
      <c r="Q67" s="53">
        <f t="shared" ref="Q67:Q130" si="3">IF(P67&lt;$T$2,$V$2,$U$2-P67+1)</f>
        <v>335</v>
      </c>
    </row>
    <row r="68" spans="1:17" ht="16">
      <c r="A68" s="6">
        <v>67</v>
      </c>
      <c r="B68" s="191" t="s">
        <v>2792</v>
      </c>
      <c r="C68" s="191" t="s">
        <v>1147</v>
      </c>
      <c r="D68" s="191" t="s">
        <v>7192</v>
      </c>
      <c r="E68" s="191" t="s">
        <v>108</v>
      </c>
      <c r="F68" s="191" t="s">
        <v>108</v>
      </c>
      <c r="G68" s="191" t="s">
        <v>111</v>
      </c>
      <c r="H68" s="191" t="s">
        <v>6981</v>
      </c>
      <c r="I68" s="191" t="s">
        <v>7193</v>
      </c>
      <c r="J68" s="191"/>
      <c r="K68" s="191" t="s">
        <v>6966</v>
      </c>
      <c r="L68" s="99"/>
      <c r="M68" s="99"/>
      <c r="N68" s="191" t="s">
        <v>6967</v>
      </c>
      <c r="O68" s="87">
        <v>44648</v>
      </c>
      <c r="P68" s="87">
        <f t="shared" si="2"/>
        <v>44673</v>
      </c>
      <c r="Q68" s="53">
        <f t="shared" si="3"/>
        <v>335</v>
      </c>
    </row>
    <row r="69" spans="1:17" ht="16">
      <c r="A69" s="6">
        <v>68</v>
      </c>
      <c r="B69" s="191" t="s">
        <v>2795</v>
      </c>
      <c r="C69" s="191" t="s">
        <v>1273</v>
      </c>
      <c r="D69" s="191" t="s">
        <v>7194</v>
      </c>
      <c r="E69" s="191" t="s">
        <v>108</v>
      </c>
      <c r="F69" s="191" t="s">
        <v>108</v>
      </c>
      <c r="G69" s="191" t="s">
        <v>111</v>
      </c>
      <c r="H69" s="191" t="s">
        <v>2551</v>
      </c>
      <c r="I69" s="191" t="s">
        <v>7195</v>
      </c>
      <c r="J69" s="191" t="s">
        <v>7196</v>
      </c>
      <c r="K69" s="191"/>
      <c r="L69" s="99">
        <v>-0.98871600000000004</v>
      </c>
      <c r="M69" s="99">
        <v>36.772582999999997</v>
      </c>
      <c r="N69" s="191" t="s">
        <v>6967</v>
      </c>
      <c r="O69" s="87">
        <v>44649</v>
      </c>
      <c r="P69" s="87">
        <f t="shared" si="2"/>
        <v>44674</v>
      </c>
      <c r="Q69" s="53">
        <f t="shared" si="3"/>
        <v>335</v>
      </c>
    </row>
    <row r="70" spans="1:17" ht="16">
      <c r="A70" s="6">
        <v>69</v>
      </c>
      <c r="B70" s="191" t="s">
        <v>2820</v>
      </c>
      <c r="C70" s="191" t="s">
        <v>1296</v>
      </c>
      <c r="D70" s="191" t="s">
        <v>7197</v>
      </c>
      <c r="E70" s="191" t="s">
        <v>108</v>
      </c>
      <c r="F70" s="191" t="s">
        <v>108</v>
      </c>
      <c r="G70" s="191" t="s">
        <v>109</v>
      </c>
      <c r="H70" s="191" t="s">
        <v>7198</v>
      </c>
      <c r="I70" s="191" t="s">
        <v>7199</v>
      </c>
      <c r="J70" s="191"/>
      <c r="K70" s="191" t="s">
        <v>6966</v>
      </c>
      <c r="L70" s="99">
        <v>-1.11839</v>
      </c>
      <c r="M70" s="99">
        <v>36.822110000000002</v>
      </c>
      <c r="N70" s="191" t="s">
        <v>6967</v>
      </c>
      <c r="O70" s="87">
        <v>44649</v>
      </c>
      <c r="P70" s="87">
        <f t="shared" si="2"/>
        <v>44674</v>
      </c>
      <c r="Q70" s="53">
        <f t="shared" si="3"/>
        <v>335</v>
      </c>
    </row>
    <row r="71" spans="1:17" ht="16">
      <c r="A71" s="6">
        <v>70</v>
      </c>
      <c r="B71" s="191" t="s">
        <v>2813</v>
      </c>
      <c r="C71" s="191" t="s">
        <v>921</v>
      </c>
      <c r="D71" s="191" t="s">
        <v>7200</v>
      </c>
      <c r="E71" s="191" t="s">
        <v>108</v>
      </c>
      <c r="F71" s="191" t="s">
        <v>108</v>
      </c>
      <c r="G71" s="191" t="s">
        <v>7201</v>
      </c>
      <c r="H71" s="191" t="s">
        <v>7202</v>
      </c>
      <c r="I71" s="191" t="s">
        <v>7203</v>
      </c>
      <c r="J71" s="191" t="s">
        <v>7204</v>
      </c>
      <c r="K71" s="191" t="s">
        <v>6975</v>
      </c>
      <c r="L71" s="99"/>
      <c r="M71" s="99"/>
      <c r="N71" s="191" t="s">
        <v>6967</v>
      </c>
      <c r="O71" s="87">
        <v>44650</v>
      </c>
      <c r="P71" s="87">
        <f t="shared" si="2"/>
        <v>44675</v>
      </c>
      <c r="Q71" s="53">
        <f t="shared" si="3"/>
        <v>335</v>
      </c>
    </row>
    <row r="72" spans="1:17" ht="16">
      <c r="A72" s="6">
        <v>71</v>
      </c>
      <c r="B72" s="191" t="s">
        <v>2814</v>
      </c>
      <c r="C72" s="191" t="s">
        <v>203</v>
      </c>
      <c r="D72" s="191" t="s">
        <v>7205</v>
      </c>
      <c r="E72" s="191" t="s">
        <v>108</v>
      </c>
      <c r="F72" s="191" t="s">
        <v>108</v>
      </c>
      <c r="G72" s="191" t="s">
        <v>109</v>
      </c>
      <c r="H72" s="191" t="s">
        <v>7206</v>
      </c>
      <c r="I72" s="191" t="s">
        <v>7207</v>
      </c>
      <c r="J72" s="191" t="s">
        <v>7208</v>
      </c>
      <c r="K72" s="191" t="s">
        <v>2771</v>
      </c>
      <c r="L72" s="99"/>
      <c r="M72" s="99"/>
      <c r="N72" s="191" t="s">
        <v>6967</v>
      </c>
      <c r="O72" s="87">
        <v>44651</v>
      </c>
      <c r="P72" s="87">
        <f t="shared" si="2"/>
        <v>44676</v>
      </c>
      <c r="Q72" s="53">
        <f t="shared" si="3"/>
        <v>335</v>
      </c>
    </row>
    <row r="73" spans="1:17" ht="16">
      <c r="A73" s="6">
        <v>72</v>
      </c>
      <c r="B73" s="191" t="s">
        <v>2815</v>
      </c>
      <c r="C73" s="191" t="s">
        <v>922</v>
      </c>
      <c r="D73" s="191" t="s">
        <v>7209</v>
      </c>
      <c r="E73" s="191" t="s">
        <v>108</v>
      </c>
      <c r="F73" s="191" t="s">
        <v>108</v>
      </c>
      <c r="G73" s="191" t="s">
        <v>111</v>
      </c>
      <c r="H73" s="191" t="s">
        <v>7210</v>
      </c>
      <c r="I73" s="191" t="s">
        <v>7211</v>
      </c>
      <c r="J73" s="191"/>
      <c r="K73" s="191" t="s">
        <v>6966</v>
      </c>
      <c r="L73" s="99"/>
      <c r="M73" s="99"/>
      <c r="N73" s="191" t="s">
        <v>6967</v>
      </c>
      <c r="O73" s="87">
        <v>44651</v>
      </c>
      <c r="P73" s="87">
        <f t="shared" si="2"/>
        <v>44676</v>
      </c>
      <c r="Q73" s="53">
        <f t="shared" si="3"/>
        <v>335</v>
      </c>
    </row>
    <row r="74" spans="1:17" ht="16">
      <c r="A74" s="6">
        <v>73</v>
      </c>
      <c r="B74" s="191" t="s">
        <v>2811</v>
      </c>
      <c r="C74" s="191" t="s">
        <v>923</v>
      </c>
      <c r="D74" s="191" t="s">
        <v>7212</v>
      </c>
      <c r="E74" s="191" t="s">
        <v>108</v>
      </c>
      <c r="F74" s="191" t="s">
        <v>108</v>
      </c>
      <c r="G74" s="191" t="s">
        <v>7081</v>
      </c>
      <c r="H74" s="191" t="s">
        <v>7213</v>
      </c>
      <c r="I74" s="191" t="s">
        <v>7214</v>
      </c>
      <c r="J74" s="191" t="s">
        <v>7215</v>
      </c>
      <c r="K74" s="191" t="s">
        <v>6975</v>
      </c>
      <c r="L74" s="99">
        <v>-0.98506099999999996</v>
      </c>
      <c r="M74" s="99">
        <v>36.967342000000002</v>
      </c>
      <c r="N74" s="191" t="s">
        <v>6967</v>
      </c>
      <c r="O74" s="87">
        <v>44652</v>
      </c>
      <c r="P74" s="87">
        <f t="shared" si="2"/>
        <v>44677</v>
      </c>
      <c r="Q74" s="53">
        <f t="shared" si="3"/>
        <v>335</v>
      </c>
    </row>
    <row r="75" spans="1:17" ht="16">
      <c r="A75" s="6">
        <v>74</v>
      </c>
      <c r="B75" s="191" t="s">
        <v>2835</v>
      </c>
      <c r="C75" s="191" t="s">
        <v>835</v>
      </c>
      <c r="D75" s="191" t="s">
        <v>7216</v>
      </c>
      <c r="E75" s="191" t="s">
        <v>108</v>
      </c>
      <c r="F75" s="191" t="s">
        <v>108</v>
      </c>
      <c r="G75" s="191" t="s">
        <v>111</v>
      </c>
      <c r="H75" s="191" t="s">
        <v>7217</v>
      </c>
      <c r="I75" s="191" t="s">
        <v>7218</v>
      </c>
      <c r="J75" s="191"/>
      <c r="K75" s="191" t="s">
        <v>6966</v>
      </c>
      <c r="L75" s="99">
        <v>-0.99423899999999998</v>
      </c>
      <c r="M75" s="99">
        <v>36.754429000000002</v>
      </c>
      <c r="N75" s="191" t="s">
        <v>6967</v>
      </c>
      <c r="O75" s="87">
        <v>44652</v>
      </c>
      <c r="P75" s="87">
        <f t="shared" si="2"/>
        <v>44677</v>
      </c>
      <c r="Q75" s="53">
        <f t="shared" si="3"/>
        <v>335</v>
      </c>
    </row>
    <row r="76" spans="1:17" ht="16">
      <c r="A76" s="6">
        <v>75</v>
      </c>
      <c r="B76" s="191" t="s">
        <v>2856</v>
      </c>
      <c r="C76" s="191" t="s">
        <v>1380</v>
      </c>
      <c r="D76" s="191" t="s">
        <v>7219</v>
      </c>
      <c r="E76" s="191" t="s">
        <v>108</v>
      </c>
      <c r="F76" s="191" t="s">
        <v>108</v>
      </c>
      <c r="G76" s="191" t="s">
        <v>109</v>
      </c>
      <c r="H76" s="191" t="s">
        <v>7198</v>
      </c>
      <c r="I76" s="191" t="s">
        <v>7220</v>
      </c>
      <c r="J76" s="191"/>
      <c r="K76" s="191" t="s">
        <v>6966</v>
      </c>
      <c r="L76" s="99"/>
      <c r="M76" s="99"/>
      <c r="N76" s="191" t="s">
        <v>6967</v>
      </c>
      <c r="O76" s="87">
        <v>44653</v>
      </c>
      <c r="P76" s="87">
        <f t="shared" si="2"/>
        <v>44678</v>
      </c>
      <c r="Q76" s="53">
        <f t="shared" si="3"/>
        <v>335</v>
      </c>
    </row>
    <row r="77" spans="1:17" ht="16">
      <c r="A77" s="6">
        <v>76</v>
      </c>
      <c r="B77" s="191" t="s">
        <v>2794</v>
      </c>
      <c r="C77" s="191" t="s">
        <v>1265</v>
      </c>
      <c r="D77" s="191" t="s">
        <v>7221</v>
      </c>
      <c r="E77" s="191" t="s">
        <v>108</v>
      </c>
      <c r="F77" s="191" t="s">
        <v>108</v>
      </c>
      <c r="G77" s="191" t="s">
        <v>6972</v>
      </c>
      <c r="H77" s="191" t="s">
        <v>7222</v>
      </c>
      <c r="I77" s="191" t="s">
        <v>7223</v>
      </c>
      <c r="J77" s="191" t="s">
        <v>7224</v>
      </c>
      <c r="K77" s="191" t="s">
        <v>6966</v>
      </c>
      <c r="L77" s="99">
        <v>-1.2784199999999999</v>
      </c>
      <c r="M77" s="99">
        <v>36.673189999999998</v>
      </c>
      <c r="N77" s="191" t="s">
        <v>6967</v>
      </c>
      <c r="O77" s="87">
        <v>44655</v>
      </c>
      <c r="P77" s="87">
        <f t="shared" si="2"/>
        <v>44680</v>
      </c>
      <c r="Q77" s="53">
        <f t="shared" si="3"/>
        <v>335</v>
      </c>
    </row>
    <row r="78" spans="1:17" ht="16">
      <c r="A78" s="6">
        <v>77</v>
      </c>
      <c r="B78" s="191" t="s">
        <v>2807</v>
      </c>
      <c r="C78" s="191" t="s">
        <v>194</v>
      </c>
      <c r="D78" s="191" t="s">
        <v>7225</v>
      </c>
      <c r="E78" s="191" t="s">
        <v>108</v>
      </c>
      <c r="F78" s="191" t="s">
        <v>108</v>
      </c>
      <c r="G78" s="191" t="s">
        <v>111</v>
      </c>
      <c r="H78" s="191" t="s">
        <v>7226</v>
      </c>
      <c r="I78" s="191" t="s">
        <v>7227</v>
      </c>
      <c r="J78" s="191" t="s">
        <v>7228</v>
      </c>
      <c r="K78" s="191" t="s">
        <v>6966</v>
      </c>
      <c r="L78" s="99"/>
      <c r="M78" s="99"/>
      <c r="N78" s="191" t="s">
        <v>6967</v>
      </c>
      <c r="O78" s="87">
        <v>44655</v>
      </c>
      <c r="P78" s="87">
        <f t="shared" si="2"/>
        <v>44680</v>
      </c>
      <c r="Q78" s="53">
        <f t="shared" si="3"/>
        <v>335</v>
      </c>
    </row>
    <row r="79" spans="1:17" ht="16">
      <c r="A79" s="6">
        <v>78</v>
      </c>
      <c r="B79" s="191" t="s">
        <v>2827</v>
      </c>
      <c r="C79" s="191" t="s">
        <v>1243</v>
      </c>
      <c r="D79" s="191" t="s">
        <v>7229</v>
      </c>
      <c r="E79" s="191" t="s">
        <v>108</v>
      </c>
      <c r="F79" s="191" t="s">
        <v>108</v>
      </c>
      <c r="G79" s="191" t="s">
        <v>111</v>
      </c>
      <c r="H79" s="191" t="s">
        <v>7230</v>
      </c>
      <c r="I79" s="191" t="s">
        <v>7231</v>
      </c>
      <c r="J79" s="191"/>
      <c r="K79" s="191" t="s">
        <v>6966</v>
      </c>
      <c r="L79" s="99"/>
      <c r="M79" s="99"/>
      <c r="N79" s="191" t="s">
        <v>6967</v>
      </c>
      <c r="O79" s="87">
        <v>44655</v>
      </c>
      <c r="P79" s="87">
        <f t="shared" si="2"/>
        <v>44680</v>
      </c>
      <c r="Q79" s="53">
        <f t="shared" si="3"/>
        <v>335</v>
      </c>
    </row>
    <row r="80" spans="1:17" ht="32">
      <c r="A80" s="6">
        <v>79</v>
      </c>
      <c r="B80" s="191" t="s">
        <v>7232</v>
      </c>
      <c r="C80" s="191" t="s">
        <v>1261</v>
      </c>
      <c r="D80" s="191" t="s">
        <v>7233</v>
      </c>
      <c r="E80" s="191" t="s">
        <v>108</v>
      </c>
      <c r="F80" s="191" t="s">
        <v>108</v>
      </c>
      <c r="G80" s="191" t="s">
        <v>109</v>
      </c>
      <c r="H80" s="191" t="s">
        <v>7234</v>
      </c>
      <c r="I80" s="191"/>
      <c r="J80" s="191" t="s">
        <v>7235</v>
      </c>
      <c r="K80" s="191" t="s">
        <v>6975</v>
      </c>
      <c r="L80" s="99">
        <v>-1.0503800000000001</v>
      </c>
      <c r="M80" s="99">
        <v>36.878329999999998</v>
      </c>
      <c r="N80" s="191" t="s">
        <v>6967</v>
      </c>
      <c r="O80" s="87">
        <v>44656</v>
      </c>
      <c r="P80" s="87">
        <f t="shared" si="2"/>
        <v>44681</v>
      </c>
      <c r="Q80" s="53">
        <f t="shared" si="3"/>
        <v>335</v>
      </c>
    </row>
    <row r="81" spans="1:17" ht="16">
      <c r="A81" s="6">
        <v>80</v>
      </c>
      <c r="B81" s="191" t="s">
        <v>2808</v>
      </c>
      <c r="C81" s="191" t="s">
        <v>753</v>
      </c>
      <c r="D81" s="191" t="s">
        <v>7236</v>
      </c>
      <c r="E81" s="191" t="s">
        <v>108</v>
      </c>
      <c r="F81" s="191" t="s">
        <v>108</v>
      </c>
      <c r="G81" s="191" t="s">
        <v>7237</v>
      </c>
      <c r="H81" s="191" t="s">
        <v>7238</v>
      </c>
      <c r="I81" s="191" t="s">
        <v>7239</v>
      </c>
      <c r="J81" s="191"/>
      <c r="K81" s="191" t="s">
        <v>6966</v>
      </c>
      <c r="L81" s="99">
        <v>-1.15097</v>
      </c>
      <c r="M81" s="99">
        <v>36.790669999999999</v>
      </c>
      <c r="N81" s="191" t="s">
        <v>6967</v>
      </c>
      <c r="O81" s="87">
        <v>44656</v>
      </c>
      <c r="P81" s="87">
        <f t="shared" si="2"/>
        <v>44681</v>
      </c>
      <c r="Q81" s="53">
        <f t="shared" si="3"/>
        <v>335</v>
      </c>
    </row>
    <row r="82" spans="1:17" ht="16">
      <c r="A82" s="6">
        <v>81</v>
      </c>
      <c r="B82" s="191" t="s">
        <v>2582</v>
      </c>
      <c r="C82" s="191" t="s">
        <v>1248</v>
      </c>
      <c r="D82" s="191" t="s">
        <v>7240</v>
      </c>
      <c r="E82" s="191" t="s">
        <v>108</v>
      </c>
      <c r="F82" s="191" t="s">
        <v>108</v>
      </c>
      <c r="G82" s="191" t="s">
        <v>111</v>
      </c>
      <c r="H82" s="191" t="s">
        <v>2519</v>
      </c>
      <c r="I82" s="191" t="s">
        <v>7241</v>
      </c>
      <c r="J82" s="191"/>
      <c r="K82" s="191" t="s">
        <v>6966</v>
      </c>
      <c r="L82" s="99">
        <v>-1.0392600000000001</v>
      </c>
      <c r="M82" s="99">
        <v>36.791477</v>
      </c>
      <c r="N82" s="191" t="s">
        <v>6967</v>
      </c>
      <c r="O82" s="87">
        <v>44656</v>
      </c>
      <c r="P82" s="87">
        <f t="shared" si="2"/>
        <v>44681</v>
      </c>
      <c r="Q82" s="53">
        <f t="shared" si="3"/>
        <v>335</v>
      </c>
    </row>
    <row r="83" spans="1:17" ht="16">
      <c r="A83" s="6">
        <v>82</v>
      </c>
      <c r="B83" s="191" t="s">
        <v>2825</v>
      </c>
      <c r="C83" s="191" t="s">
        <v>1246</v>
      </c>
      <c r="D83" s="191" t="s">
        <v>7242</v>
      </c>
      <c r="E83" s="191" t="s">
        <v>108</v>
      </c>
      <c r="F83" s="191" t="s">
        <v>108</v>
      </c>
      <c r="G83" s="191" t="s">
        <v>111</v>
      </c>
      <c r="H83" s="191" t="s">
        <v>7230</v>
      </c>
      <c r="I83" s="191" t="s">
        <v>7243</v>
      </c>
      <c r="J83" s="191"/>
      <c r="K83" s="191" t="s">
        <v>6966</v>
      </c>
      <c r="L83" s="99"/>
      <c r="M83" s="99"/>
      <c r="N83" s="191" t="s">
        <v>6967</v>
      </c>
      <c r="O83" s="87">
        <v>44656</v>
      </c>
      <c r="P83" s="87">
        <f t="shared" si="2"/>
        <v>44681</v>
      </c>
      <c r="Q83" s="53">
        <f t="shared" si="3"/>
        <v>335</v>
      </c>
    </row>
    <row r="84" spans="1:17" ht="16">
      <c r="A84" s="6">
        <v>83</v>
      </c>
      <c r="B84" s="191" t="s">
        <v>2826</v>
      </c>
      <c r="C84" s="191" t="s">
        <v>1244</v>
      </c>
      <c r="D84" s="191" t="s">
        <v>7244</v>
      </c>
      <c r="E84" s="191" t="s">
        <v>108</v>
      </c>
      <c r="F84" s="191" t="s">
        <v>108</v>
      </c>
      <c r="G84" s="191" t="s">
        <v>111</v>
      </c>
      <c r="H84" s="191" t="s">
        <v>7230</v>
      </c>
      <c r="I84" s="191" t="s">
        <v>7245</v>
      </c>
      <c r="J84" s="191"/>
      <c r="K84" s="191" t="s">
        <v>6966</v>
      </c>
      <c r="L84" s="99"/>
      <c r="M84" s="99"/>
      <c r="N84" s="191" t="s">
        <v>6967</v>
      </c>
      <c r="O84" s="87">
        <v>44657</v>
      </c>
      <c r="P84" s="87">
        <f t="shared" si="2"/>
        <v>44682</v>
      </c>
      <c r="Q84" s="53">
        <f t="shared" si="3"/>
        <v>335</v>
      </c>
    </row>
    <row r="85" spans="1:17" ht="16">
      <c r="A85" s="6">
        <v>84</v>
      </c>
      <c r="B85" s="191" t="s">
        <v>2800</v>
      </c>
      <c r="C85" s="191" t="s">
        <v>1279</v>
      </c>
      <c r="D85" s="191" t="s">
        <v>7246</v>
      </c>
      <c r="E85" s="191" t="s">
        <v>108</v>
      </c>
      <c r="F85" s="191" t="s">
        <v>108</v>
      </c>
      <c r="G85" s="191" t="s">
        <v>109</v>
      </c>
      <c r="H85" s="191" t="s">
        <v>6998</v>
      </c>
      <c r="I85" s="191" t="s">
        <v>7247</v>
      </c>
      <c r="J85" s="191" t="s">
        <v>7248</v>
      </c>
      <c r="K85" s="191" t="s">
        <v>6975</v>
      </c>
      <c r="L85" s="99"/>
      <c r="M85" s="99"/>
      <c r="N85" s="191" t="s">
        <v>6967</v>
      </c>
      <c r="O85" s="87">
        <v>44658</v>
      </c>
      <c r="P85" s="87">
        <f t="shared" si="2"/>
        <v>44683</v>
      </c>
      <c r="Q85" s="53">
        <f t="shared" si="3"/>
        <v>335</v>
      </c>
    </row>
    <row r="86" spans="1:17" ht="16">
      <c r="A86" s="6">
        <v>85</v>
      </c>
      <c r="B86" s="191" t="s">
        <v>2818</v>
      </c>
      <c r="C86" s="191" t="s">
        <v>214</v>
      </c>
      <c r="D86" s="191" t="s">
        <v>7249</v>
      </c>
      <c r="E86" s="191" t="s">
        <v>108</v>
      </c>
      <c r="F86" s="191" t="s">
        <v>108</v>
      </c>
      <c r="G86" s="191" t="s">
        <v>7081</v>
      </c>
      <c r="H86" s="191" t="s">
        <v>7250</v>
      </c>
      <c r="I86" s="191" t="s">
        <v>7251</v>
      </c>
      <c r="J86" s="191" t="s">
        <v>7252</v>
      </c>
      <c r="K86" s="191" t="s">
        <v>6975</v>
      </c>
      <c r="L86" s="99">
        <v>-0.94582169999999999</v>
      </c>
      <c r="M86" s="99">
        <v>36.927576700000003</v>
      </c>
      <c r="N86" s="191" t="s">
        <v>6967</v>
      </c>
      <c r="O86" s="87">
        <v>44658</v>
      </c>
      <c r="P86" s="87">
        <f t="shared" si="2"/>
        <v>44683</v>
      </c>
      <c r="Q86" s="53">
        <f t="shared" si="3"/>
        <v>335</v>
      </c>
    </row>
    <row r="87" spans="1:17" ht="16">
      <c r="A87" s="6">
        <v>86</v>
      </c>
      <c r="B87" s="191" t="s">
        <v>2830</v>
      </c>
      <c r="C87" s="191" t="s">
        <v>724</v>
      </c>
      <c r="D87" s="191" t="s">
        <v>7253</v>
      </c>
      <c r="E87" s="191" t="s">
        <v>108</v>
      </c>
      <c r="F87" s="191" t="s">
        <v>108</v>
      </c>
      <c r="G87" s="191" t="s">
        <v>7023</v>
      </c>
      <c r="H87" s="191" t="s">
        <v>7254</v>
      </c>
      <c r="I87" s="191" t="s">
        <v>7255</v>
      </c>
      <c r="J87" s="191" t="s">
        <v>7256</v>
      </c>
      <c r="K87" s="191" t="s">
        <v>6975</v>
      </c>
      <c r="L87" s="99">
        <v>-1.1494450000000001</v>
      </c>
      <c r="M87" s="99">
        <v>36.619441700000003</v>
      </c>
      <c r="N87" s="191" t="s">
        <v>6967</v>
      </c>
      <c r="O87" s="87">
        <v>44658</v>
      </c>
      <c r="P87" s="87">
        <f t="shared" si="2"/>
        <v>44683</v>
      </c>
      <c r="Q87" s="53">
        <f t="shared" si="3"/>
        <v>335</v>
      </c>
    </row>
    <row r="88" spans="1:17" ht="16">
      <c r="A88" s="6">
        <v>87</v>
      </c>
      <c r="B88" s="191" t="s">
        <v>2831</v>
      </c>
      <c r="C88" s="191" t="s">
        <v>723</v>
      </c>
      <c r="D88" s="191" t="s">
        <v>7257</v>
      </c>
      <c r="E88" s="191" t="s">
        <v>108</v>
      </c>
      <c r="F88" s="191" t="s">
        <v>108</v>
      </c>
      <c r="G88" s="191" t="s">
        <v>109</v>
      </c>
      <c r="H88" s="191" t="s">
        <v>7258</v>
      </c>
      <c r="I88" s="191" t="s">
        <v>7259</v>
      </c>
      <c r="J88" s="191"/>
      <c r="K88" s="191"/>
      <c r="L88" s="99">
        <v>-1.0044169999999999</v>
      </c>
      <c r="M88" s="99">
        <v>36.819502</v>
      </c>
      <c r="N88" s="191" t="s">
        <v>6967</v>
      </c>
      <c r="O88" s="87">
        <v>44659</v>
      </c>
      <c r="P88" s="87">
        <f t="shared" si="2"/>
        <v>44684</v>
      </c>
      <c r="Q88" s="53">
        <f t="shared" si="3"/>
        <v>335</v>
      </c>
    </row>
    <row r="89" spans="1:17" ht="16">
      <c r="A89" s="6">
        <v>88</v>
      </c>
      <c r="B89" s="191" t="s">
        <v>2812</v>
      </c>
      <c r="C89" s="191" t="s">
        <v>920</v>
      </c>
      <c r="D89" s="191" t="s">
        <v>7260</v>
      </c>
      <c r="E89" s="191" t="s">
        <v>108</v>
      </c>
      <c r="F89" s="191" t="s">
        <v>108</v>
      </c>
      <c r="G89" s="191" t="s">
        <v>7023</v>
      </c>
      <c r="H89" s="191" t="s">
        <v>7261</v>
      </c>
      <c r="I89" s="191" t="s">
        <v>7262</v>
      </c>
      <c r="J89" s="191" t="s">
        <v>7263</v>
      </c>
      <c r="K89" s="191" t="s">
        <v>6975</v>
      </c>
      <c r="L89" s="99">
        <v>-1.1561999999999999</v>
      </c>
      <c r="M89" s="99">
        <v>36.605184999999999</v>
      </c>
      <c r="N89" s="191" t="s">
        <v>6967</v>
      </c>
      <c r="O89" s="87">
        <v>44662</v>
      </c>
      <c r="P89" s="87">
        <f t="shared" si="2"/>
        <v>44687</v>
      </c>
      <c r="Q89" s="53">
        <f t="shared" si="3"/>
        <v>335</v>
      </c>
    </row>
    <row r="90" spans="1:17" ht="16">
      <c r="A90" s="6">
        <v>89</v>
      </c>
      <c r="B90" s="191" t="s">
        <v>2833</v>
      </c>
      <c r="C90" s="191" t="s">
        <v>738</v>
      </c>
      <c r="D90" s="191" t="s">
        <v>7264</v>
      </c>
      <c r="E90" s="191" t="s">
        <v>108</v>
      </c>
      <c r="F90" s="191" t="s">
        <v>108</v>
      </c>
      <c r="G90" s="191" t="s">
        <v>6972</v>
      </c>
      <c r="H90" s="191" t="s">
        <v>7265</v>
      </c>
      <c r="I90" s="191" t="s">
        <v>7266</v>
      </c>
      <c r="J90" s="191" t="s">
        <v>7267</v>
      </c>
      <c r="K90" s="191" t="s">
        <v>6975</v>
      </c>
      <c r="L90" s="99"/>
      <c r="M90" s="99"/>
      <c r="N90" s="191" t="s">
        <v>6967</v>
      </c>
      <c r="O90" s="87">
        <v>44662</v>
      </c>
      <c r="P90" s="87">
        <f t="shared" si="2"/>
        <v>44687</v>
      </c>
      <c r="Q90" s="53">
        <f t="shared" si="3"/>
        <v>335</v>
      </c>
    </row>
    <row r="91" spans="1:17" ht="16">
      <c r="A91" s="6">
        <v>90</v>
      </c>
      <c r="B91" s="191" t="s">
        <v>2837</v>
      </c>
      <c r="C91" s="191" t="s">
        <v>239</v>
      </c>
      <c r="D91" s="191" t="s">
        <v>7268</v>
      </c>
      <c r="E91" s="191" t="s">
        <v>108</v>
      </c>
      <c r="F91" s="191" t="s">
        <v>108</v>
      </c>
      <c r="G91" s="191" t="s">
        <v>109</v>
      </c>
      <c r="H91" s="191" t="s">
        <v>7269</v>
      </c>
      <c r="I91" s="191" t="s">
        <v>7270</v>
      </c>
      <c r="J91" s="191" t="s">
        <v>7271</v>
      </c>
      <c r="K91" s="191"/>
      <c r="L91" s="99"/>
      <c r="M91" s="99"/>
      <c r="N91" s="191" t="s">
        <v>6967</v>
      </c>
      <c r="O91" s="87">
        <v>44662</v>
      </c>
      <c r="P91" s="87">
        <f t="shared" si="2"/>
        <v>44687</v>
      </c>
      <c r="Q91" s="53">
        <f t="shared" si="3"/>
        <v>335</v>
      </c>
    </row>
    <row r="92" spans="1:17" ht="16">
      <c r="A92" s="6">
        <v>91</v>
      </c>
      <c r="B92" s="191" t="s">
        <v>2839</v>
      </c>
      <c r="C92" s="191" t="s">
        <v>1027</v>
      </c>
      <c r="D92" s="191" t="s">
        <v>7272</v>
      </c>
      <c r="E92" s="191" t="s">
        <v>108</v>
      </c>
      <c r="F92" s="191" t="s">
        <v>108</v>
      </c>
      <c r="G92" s="191" t="s">
        <v>175</v>
      </c>
      <c r="H92" s="191" t="s">
        <v>7273</v>
      </c>
      <c r="I92" s="191" t="s">
        <v>7274</v>
      </c>
      <c r="J92" s="191" t="s">
        <v>7275</v>
      </c>
      <c r="K92" s="191" t="s">
        <v>2840</v>
      </c>
      <c r="L92" s="99">
        <v>-1.17984</v>
      </c>
      <c r="M92" s="99">
        <v>36.64038</v>
      </c>
      <c r="N92" s="191" t="s">
        <v>6967</v>
      </c>
      <c r="O92" s="87">
        <v>44662</v>
      </c>
      <c r="P92" s="87">
        <f t="shared" si="2"/>
        <v>44687</v>
      </c>
      <c r="Q92" s="53">
        <f t="shared" si="3"/>
        <v>335</v>
      </c>
    </row>
    <row r="93" spans="1:17" ht="16">
      <c r="A93" s="6">
        <v>92</v>
      </c>
      <c r="B93" s="191" t="s">
        <v>2859</v>
      </c>
      <c r="C93" s="191" t="s">
        <v>267</v>
      </c>
      <c r="D93" s="191" t="s">
        <v>7276</v>
      </c>
      <c r="E93" s="191" t="s">
        <v>108</v>
      </c>
      <c r="F93" s="191" t="s">
        <v>108</v>
      </c>
      <c r="G93" s="191" t="s">
        <v>7023</v>
      </c>
      <c r="H93" s="191" t="s">
        <v>7277</v>
      </c>
      <c r="I93" s="191" t="s">
        <v>7278</v>
      </c>
      <c r="J93" s="191" t="s">
        <v>7279</v>
      </c>
      <c r="K93" s="191"/>
      <c r="L93" s="99">
        <v>-1.152641</v>
      </c>
      <c r="M93" s="99">
        <v>36.608355000000003</v>
      </c>
      <c r="N93" s="191" t="s">
        <v>6967</v>
      </c>
      <c r="O93" s="87">
        <v>44663</v>
      </c>
      <c r="P93" s="87">
        <f t="shared" si="2"/>
        <v>44688</v>
      </c>
      <c r="Q93" s="53">
        <f t="shared" si="3"/>
        <v>335</v>
      </c>
    </row>
    <row r="94" spans="1:17" ht="16">
      <c r="A94" s="6">
        <v>93</v>
      </c>
      <c r="B94" s="191" t="s">
        <v>2860</v>
      </c>
      <c r="C94" s="191" t="s">
        <v>269</v>
      </c>
      <c r="D94" s="191" t="s">
        <v>7280</v>
      </c>
      <c r="E94" s="191" t="s">
        <v>108</v>
      </c>
      <c r="F94" s="191" t="s">
        <v>108</v>
      </c>
      <c r="G94" s="191" t="s">
        <v>7023</v>
      </c>
      <c r="H94" s="191" t="s">
        <v>7281</v>
      </c>
      <c r="I94" s="191" t="s">
        <v>7282</v>
      </c>
      <c r="J94" s="191" t="s">
        <v>7283</v>
      </c>
      <c r="K94" s="191"/>
      <c r="L94" s="99">
        <v>-1.156833</v>
      </c>
      <c r="M94" s="99">
        <v>36.602463</v>
      </c>
      <c r="N94" s="191" t="s">
        <v>6967</v>
      </c>
      <c r="O94" s="87">
        <v>44663</v>
      </c>
      <c r="P94" s="87">
        <f t="shared" si="2"/>
        <v>44688</v>
      </c>
      <c r="Q94" s="53">
        <f t="shared" si="3"/>
        <v>335</v>
      </c>
    </row>
    <row r="95" spans="1:17" ht="16">
      <c r="A95" s="6">
        <v>94</v>
      </c>
      <c r="B95" s="191" t="s">
        <v>2822</v>
      </c>
      <c r="C95" s="191" t="s">
        <v>1395</v>
      </c>
      <c r="D95" s="191" t="s">
        <v>7284</v>
      </c>
      <c r="E95" s="191" t="s">
        <v>108</v>
      </c>
      <c r="F95" s="191" t="s">
        <v>108</v>
      </c>
      <c r="G95" s="191" t="s">
        <v>109</v>
      </c>
      <c r="H95" s="191" t="s">
        <v>7285</v>
      </c>
      <c r="I95" s="191" t="s">
        <v>7286</v>
      </c>
      <c r="J95" s="191" t="s">
        <v>7287</v>
      </c>
      <c r="K95" s="191"/>
      <c r="L95" s="99">
        <v>-1.07351</v>
      </c>
      <c r="M95" s="99">
        <v>36.792270000000002</v>
      </c>
      <c r="N95" s="191" t="s">
        <v>6967</v>
      </c>
      <c r="O95" s="87">
        <v>44664</v>
      </c>
      <c r="P95" s="87">
        <f t="shared" si="2"/>
        <v>44689</v>
      </c>
      <c r="Q95" s="53">
        <f t="shared" si="3"/>
        <v>335</v>
      </c>
    </row>
    <row r="96" spans="1:17" ht="16">
      <c r="A96" s="6">
        <v>95</v>
      </c>
      <c r="B96" s="191" t="s">
        <v>2824</v>
      </c>
      <c r="C96" s="191" t="s">
        <v>1247</v>
      </c>
      <c r="D96" s="191" t="s">
        <v>7288</v>
      </c>
      <c r="E96" s="191" t="s">
        <v>108</v>
      </c>
      <c r="F96" s="191" t="s">
        <v>108</v>
      </c>
      <c r="G96" s="191" t="s">
        <v>109</v>
      </c>
      <c r="H96" s="191" t="s">
        <v>7289</v>
      </c>
      <c r="I96" s="191" t="s">
        <v>7290</v>
      </c>
      <c r="J96" s="191"/>
      <c r="K96" s="191" t="s">
        <v>6966</v>
      </c>
      <c r="L96" s="99">
        <v>-1.0649238000000001</v>
      </c>
      <c r="M96" s="99">
        <v>36.818467400000003</v>
      </c>
      <c r="N96" s="191" t="s">
        <v>6967</v>
      </c>
      <c r="O96" s="87">
        <v>44664</v>
      </c>
      <c r="P96" s="87">
        <f t="shared" si="2"/>
        <v>44689</v>
      </c>
      <c r="Q96" s="53">
        <f t="shared" si="3"/>
        <v>335</v>
      </c>
    </row>
    <row r="97" spans="1:17" ht="16">
      <c r="A97" s="6">
        <v>96</v>
      </c>
      <c r="B97" s="191" t="s">
        <v>2838</v>
      </c>
      <c r="C97" s="191" t="s">
        <v>1038</v>
      </c>
      <c r="D97" s="191" t="s">
        <v>7291</v>
      </c>
      <c r="E97" s="191" t="s">
        <v>108</v>
      </c>
      <c r="F97" s="191" t="s">
        <v>108</v>
      </c>
      <c r="G97" s="191" t="s">
        <v>111</v>
      </c>
      <c r="H97" s="191" t="s">
        <v>7292</v>
      </c>
      <c r="I97" s="191" t="s">
        <v>7293</v>
      </c>
      <c r="J97" s="191"/>
      <c r="K97" s="191" t="s">
        <v>6966</v>
      </c>
      <c r="L97" s="99">
        <v>-0.98618499999999998</v>
      </c>
      <c r="M97" s="99">
        <v>36.794446999999998</v>
      </c>
      <c r="N97" s="191" t="s">
        <v>6967</v>
      </c>
      <c r="O97" s="87">
        <v>44664</v>
      </c>
      <c r="P97" s="87">
        <f t="shared" si="2"/>
        <v>44689</v>
      </c>
      <c r="Q97" s="53">
        <f t="shared" si="3"/>
        <v>335</v>
      </c>
    </row>
    <row r="98" spans="1:17" ht="16">
      <c r="A98" s="6">
        <v>97</v>
      </c>
      <c r="B98" s="191" t="s">
        <v>2834</v>
      </c>
      <c r="C98" s="191" t="s">
        <v>836</v>
      </c>
      <c r="D98" s="191" t="s">
        <v>7294</v>
      </c>
      <c r="E98" s="191" t="s">
        <v>108</v>
      </c>
      <c r="F98" s="191" t="s">
        <v>108</v>
      </c>
      <c r="G98" s="191" t="s">
        <v>109</v>
      </c>
      <c r="H98" s="191" t="s">
        <v>7295</v>
      </c>
      <c r="I98" s="191" t="s">
        <v>7296</v>
      </c>
      <c r="J98" s="191" t="s">
        <v>7296</v>
      </c>
      <c r="K98" s="191" t="s">
        <v>6966</v>
      </c>
      <c r="L98" s="99">
        <v>-1.046</v>
      </c>
      <c r="M98" s="99">
        <v>36.793849999999999</v>
      </c>
      <c r="N98" s="191" t="s">
        <v>6967</v>
      </c>
      <c r="O98" s="87">
        <v>44665</v>
      </c>
      <c r="P98" s="87">
        <f t="shared" si="2"/>
        <v>44690</v>
      </c>
      <c r="Q98" s="53">
        <f t="shared" si="3"/>
        <v>335</v>
      </c>
    </row>
    <row r="99" spans="1:17" ht="16">
      <c r="A99" s="6">
        <v>98</v>
      </c>
      <c r="B99" s="191" t="s">
        <v>2841</v>
      </c>
      <c r="C99" s="191" t="s">
        <v>1028</v>
      </c>
      <c r="D99" s="191" t="s">
        <v>7297</v>
      </c>
      <c r="E99" s="191" t="s">
        <v>108</v>
      </c>
      <c r="F99" s="191" t="s">
        <v>108</v>
      </c>
      <c r="G99" s="191" t="s">
        <v>175</v>
      </c>
      <c r="H99" s="191" t="s">
        <v>7298</v>
      </c>
      <c r="I99" s="191" t="s">
        <v>7299</v>
      </c>
      <c r="J99" s="191" t="s">
        <v>7300</v>
      </c>
      <c r="K99" s="191" t="s">
        <v>2840</v>
      </c>
      <c r="L99" s="99">
        <v>-1.2717700000000001</v>
      </c>
      <c r="M99" s="99">
        <v>36.636077999999998</v>
      </c>
      <c r="N99" s="191" t="s">
        <v>6967</v>
      </c>
      <c r="O99" s="87">
        <v>44665</v>
      </c>
      <c r="P99" s="87">
        <f t="shared" si="2"/>
        <v>44690</v>
      </c>
      <c r="Q99" s="53">
        <f t="shared" si="3"/>
        <v>335</v>
      </c>
    </row>
    <row r="100" spans="1:17" ht="16">
      <c r="A100" s="6">
        <v>99</v>
      </c>
      <c r="B100" s="191" t="s">
        <v>2761</v>
      </c>
      <c r="C100" s="191" t="s">
        <v>1129</v>
      </c>
      <c r="D100" s="191" t="s">
        <v>7301</v>
      </c>
      <c r="E100" s="191" t="s">
        <v>108</v>
      </c>
      <c r="F100" s="191" t="s">
        <v>108</v>
      </c>
      <c r="G100" s="191" t="s">
        <v>109</v>
      </c>
      <c r="H100" s="191" t="s">
        <v>7302</v>
      </c>
      <c r="I100" s="191" t="s">
        <v>7303</v>
      </c>
      <c r="J100" s="191" t="s">
        <v>7304</v>
      </c>
      <c r="K100" s="191"/>
      <c r="L100" s="99">
        <v>-1.1015349999999999</v>
      </c>
      <c r="M100" s="99">
        <v>36.785212999999999</v>
      </c>
      <c r="N100" s="191" t="s">
        <v>6967</v>
      </c>
      <c r="O100" s="87">
        <v>44670</v>
      </c>
      <c r="P100" s="87">
        <f t="shared" si="2"/>
        <v>44695</v>
      </c>
      <c r="Q100" s="53">
        <f t="shared" si="3"/>
        <v>335</v>
      </c>
    </row>
    <row r="101" spans="1:17" ht="16">
      <c r="A101" s="6">
        <v>100</v>
      </c>
      <c r="B101" s="191" t="s">
        <v>2828</v>
      </c>
      <c r="C101" s="191" t="s">
        <v>1034</v>
      </c>
      <c r="D101" s="191" t="s">
        <v>7305</v>
      </c>
      <c r="E101" s="191" t="s">
        <v>108</v>
      </c>
      <c r="F101" s="191" t="s">
        <v>108</v>
      </c>
      <c r="G101" s="191" t="s">
        <v>111</v>
      </c>
      <c r="H101" s="191" t="s">
        <v>7306</v>
      </c>
      <c r="I101" s="191" t="s">
        <v>7307</v>
      </c>
      <c r="J101" s="191"/>
      <c r="K101" s="191" t="s">
        <v>6975</v>
      </c>
      <c r="L101" s="99"/>
      <c r="M101" s="99"/>
      <c r="N101" s="191" t="s">
        <v>6967</v>
      </c>
      <c r="O101" s="87">
        <v>44670</v>
      </c>
      <c r="P101" s="87">
        <f t="shared" si="2"/>
        <v>44695</v>
      </c>
      <c r="Q101" s="53">
        <f t="shared" si="3"/>
        <v>335</v>
      </c>
    </row>
    <row r="102" spans="1:17" ht="16">
      <c r="A102" s="6">
        <v>101</v>
      </c>
      <c r="B102" s="191" t="s">
        <v>2802</v>
      </c>
      <c r="C102" s="191" t="s">
        <v>192</v>
      </c>
      <c r="D102" s="191" t="s">
        <v>7308</v>
      </c>
      <c r="E102" s="191" t="s">
        <v>108</v>
      </c>
      <c r="F102" s="191" t="s">
        <v>108</v>
      </c>
      <c r="G102" s="191" t="s">
        <v>109</v>
      </c>
      <c r="H102" s="191" t="s">
        <v>7309</v>
      </c>
      <c r="I102" s="191" t="s">
        <v>7310</v>
      </c>
      <c r="J102" s="191" t="s">
        <v>7310</v>
      </c>
      <c r="K102" s="191" t="s">
        <v>6975</v>
      </c>
      <c r="L102" s="99">
        <v>-1.0184660999999999</v>
      </c>
      <c r="M102" s="99">
        <v>36.816161600000001</v>
      </c>
      <c r="N102" s="191" t="s">
        <v>6967</v>
      </c>
      <c r="O102" s="87">
        <v>44671</v>
      </c>
      <c r="P102" s="87">
        <f t="shared" si="2"/>
        <v>44696</v>
      </c>
      <c r="Q102" s="53">
        <f t="shared" si="3"/>
        <v>335</v>
      </c>
    </row>
    <row r="103" spans="1:17" ht="16">
      <c r="A103" s="6">
        <v>102</v>
      </c>
      <c r="B103" s="191" t="s">
        <v>2823</v>
      </c>
      <c r="C103" s="191" t="s">
        <v>1293</v>
      </c>
      <c r="D103" s="191" t="s">
        <v>7311</v>
      </c>
      <c r="E103" s="191" t="s">
        <v>108</v>
      </c>
      <c r="F103" s="191" t="s">
        <v>108</v>
      </c>
      <c r="G103" s="191" t="s">
        <v>109</v>
      </c>
      <c r="H103" s="191" t="s">
        <v>7198</v>
      </c>
      <c r="I103" s="191" t="s">
        <v>7312</v>
      </c>
      <c r="J103" s="191"/>
      <c r="K103" s="191" t="s">
        <v>6966</v>
      </c>
      <c r="L103" s="99">
        <v>-1.1069944</v>
      </c>
      <c r="M103" s="99">
        <v>36.807616899999999</v>
      </c>
      <c r="N103" s="191" t="s">
        <v>6967</v>
      </c>
      <c r="O103" s="87">
        <v>44671</v>
      </c>
      <c r="P103" s="87">
        <f t="shared" si="2"/>
        <v>44696</v>
      </c>
      <c r="Q103" s="53">
        <f t="shared" si="3"/>
        <v>335</v>
      </c>
    </row>
    <row r="104" spans="1:17" ht="16">
      <c r="A104" s="6">
        <v>103</v>
      </c>
      <c r="B104" s="191" t="s">
        <v>2850</v>
      </c>
      <c r="C104" s="191" t="s">
        <v>260</v>
      </c>
      <c r="D104" s="191" t="s">
        <v>7313</v>
      </c>
      <c r="E104" s="191" t="s">
        <v>108</v>
      </c>
      <c r="F104" s="191" t="s">
        <v>108</v>
      </c>
      <c r="G104" s="191" t="s">
        <v>109</v>
      </c>
      <c r="H104" s="191" t="s">
        <v>7314</v>
      </c>
      <c r="I104" s="191" t="s">
        <v>7315</v>
      </c>
      <c r="J104" s="191" t="s">
        <v>7316</v>
      </c>
      <c r="K104" s="191" t="s">
        <v>7157</v>
      </c>
      <c r="L104" s="99"/>
      <c r="M104" s="99"/>
      <c r="N104" s="191" t="s">
        <v>6967</v>
      </c>
      <c r="O104" s="87">
        <v>44671</v>
      </c>
      <c r="P104" s="87">
        <f t="shared" si="2"/>
        <v>44696</v>
      </c>
      <c r="Q104" s="53">
        <f t="shared" si="3"/>
        <v>335</v>
      </c>
    </row>
    <row r="105" spans="1:17" ht="16">
      <c r="A105" s="6">
        <v>104</v>
      </c>
      <c r="B105" s="191" t="s">
        <v>2760</v>
      </c>
      <c r="C105" s="191" t="s">
        <v>1215</v>
      </c>
      <c r="D105" s="191" t="s">
        <v>7317</v>
      </c>
      <c r="E105" s="191" t="s">
        <v>108</v>
      </c>
      <c r="F105" s="191" t="s">
        <v>108</v>
      </c>
      <c r="G105" s="191" t="s">
        <v>111</v>
      </c>
      <c r="H105" s="191" t="s">
        <v>6981</v>
      </c>
      <c r="I105" s="191" t="s">
        <v>7318</v>
      </c>
      <c r="J105" s="191"/>
      <c r="K105" s="191" t="s">
        <v>6966</v>
      </c>
      <c r="L105" s="99"/>
      <c r="M105" s="99"/>
      <c r="N105" s="191" t="s">
        <v>6967</v>
      </c>
      <c r="O105" s="87">
        <v>44672</v>
      </c>
      <c r="P105" s="87">
        <f t="shared" si="2"/>
        <v>44697</v>
      </c>
      <c r="Q105" s="53">
        <f t="shared" si="3"/>
        <v>335</v>
      </c>
    </row>
    <row r="106" spans="1:17" ht="16">
      <c r="A106" s="6">
        <v>105</v>
      </c>
      <c r="B106" s="191" t="s">
        <v>2806</v>
      </c>
      <c r="C106" s="191" t="s">
        <v>1281</v>
      </c>
      <c r="D106" s="191" t="s">
        <v>7319</v>
      </c>
      <c r="E106" s="191" t="s">
        <v>108</v>
      </c>
      <c r="F106" s="191" t="s">
        <v>108</v>
      </c>
      <c r="G106" s="191" t="s">
        <v>6972</v>
      </c>
      <c r="H106" s="191" t="s">
        <v>7113</v>
      </c>
      <c r="I106" s="191" t="s">
        <v>7320</v>
      </c>
      <c r="J106" s="191" t="s">
        <v>7321</v>
      </c>
      <c r="K106" s="191" t="s">
        <v>6975</v>
      </c>
      <c r="L106" s="99">
        <v>-0.99646000000000001</v>
      </c>
      <c r="M106" s="99">
        <v>36.800778000000001</v>
      </c>
      <c r="N106" s="191" t="s">
        <v>6967</v>
      </c>
      <c r="O106" s="87">
        <v>44672</v>
      </c>
      <c r="P106" s="87">
        <f t="shared" si="2"/>
        <v>44697</v>
      </c>
      <c r="Q106" s="53">
        <f t="shared" si="3"/>
        <v>335</v>
      </c>
    </row>
    <row r="107" spans="1:17" ht="16">
      <c r="A107" s="6">
        <v>106</v>
      </c>
      <c r="B107" s="191" t="s">
        <v>2793</v>
      </c>
      <c r="C107" s="191" t="s">
        <v>1263</v>
      </c>
      <c r="D107" s="191" t="s">
        <v>7322</v>
      </c>
      <c r="E107" s="191" t="s">
        <v>108</v>
      </c>
      <c r="F107" s="191" t="s">
        <v>108</v>
      </c>
      <c r="G107" s="191" t="s">
        <v>109</v>
      </c>
      <c r="H107" s="191" t="s">
        <v>6963</v>
      </c>
      <c r="I107" s="191" t="s">
        <v>7323</v>
      </c>
      <c r="J107" s="191"/>
      <c r="K107" s="191" t="s">
        <v>6966</v>
      </c>
      <c r="L107" s="99">
        <v>-1.056543</v>
      </c>
      <c r="M107" s="99">
        <v>36.763264999999997</v>
      </c>
      <c r="N107" s="191" t="s">
        <v>6967</v>
      </c>
      <c r="O107" s="87">
        <v>44673</v>
      </c>
      <c r="P107" s="87">
        <f t="shared" si="2"/>
        <v>44698</v>
      </c>
      <c r="Q107" s="53">
        <f t="shared" si="3"/>
        <v>335</v>
      </c>
    </row>
    <row r="108" spans="1:17" ht="16">
      <c r="A108" s="6">
        <v>107</v>
      </c>
      <c r="B108" s="191" t="s">
        <v>2845</v>
      </c>
      <c r="C108" s="191" t="s">
        <v>967</v>
      </c>
      <c r="D108" s="191" t="s">
        <v>7324</v>
      </c>
      <c r="E108" s="191" t="s">
        <v>108</v>
      </c>
      <c r="F108" s="191" t="s">
        <v>108</v>
      </c>
      <c r="G108" s="191" t="s">
        <v>109</v>
      </c>
      <c r="H108" s="191" t="s">
        <v>2505</v>
      </c>
      <c r="I108" s="191" t="s">
        <v>7325</v>
      </c>
      <c r="J108" s="191"/>
      <c r="K108" s="191" t="s">
        <v>6966</v>
      </c>
      <c r="L108" s="99"/>
      <c r="M108" s="99"/>
      <c r="N108" s="191" t="s">
        <v>6967</v>
      </c>
      <c r="O108" s="87">
        <v>44676</v>
      </c>
      <c r="P108" s="87">
        <f t="shared" si="2"/>
        <v>44701</v>
      </c>
      <c r="Q108" s="53">
        <f t="shared" si="3"/>
        <v>335</v>
      </c>
    </row>
    <row r="109" spans="1:17" ht="16">
      <c r="A109" s="6">
        <v>108</v>
      </c>
      <c r="B109" s="191" t="s">
        <v>2847</v>
      </c>
      <c r="C109" s="191" t="s">
        <v>582</v>
      </c>
      <c r="D109" s="191" t="s">
        <v>7326</v>
      </c>
      <c r="E109" s="191" t="s">
        <v>108</v>
      </c>
      <c r="F109" s="191" t="s">
        <v>108</v>
      </c>
      <c r="G109" s="191" t="s">
        <v>108</v>
      </c>
      <c r="H109" s="191" t="s">
        <v>7327</v>
      </c>
      <c r="I109" s="191" t="s">
        <v>7328</v>
      </c>
      <c r="J109" s="191" t="s">
        <v>7329</v>
      </c>
      <c r="K109" s="191" t="s">
        <v>6975</v>
      </c>
      <c r="L109" s="99"/>
      <c r="M109" s="99"/>
      <c r="N109" s="191" t="s">
        <v>6967</v>
      </c>
      <c r="O109" s="87">
        <v>44676</v>
      </c>
      <c r="P109" s="87">
        <f t="shared" si="2"/>
        <v>44701</v>
      </c>
      <c r="Q109" s="53">
        <f t="shared" si="3"/>
        <v>335</v>
      </c>
    </row>
    <row r="110" spans="1:17" ht="16">
      <c r="A110" s="6">
        <v>109</v>
      </c>
      <c r="B110" s="191" t="s">
        <v>2862</v>
      </c>
      <c r="C110" s="191" t="s">
        <v>647</v>
      </c>
      <c r="D110" s="191" t="s">
        <v>7330</v>
      </c>
      <c r="E110" s="191" t="s">
        <v>108</v>
      </c>
      <c r="F110" s="191" t="s">
        <v>108</v>
      </c>
      <c r="G110" s="191" t="s">
        <v>109</v>
      </c>
      <c r="H110" s="191" t="s">
        <v>7034</v>
      </c>
      <c r="I110" s="191" t="s">
        <v>7331</v>
      </c>
      <c r="J110" s="191" t="s">
        <v>7332</v>
      </c>
      <c r="K110" s="191" t="s">
        <v>6975</v>
      </c>
      <c r="L110" s="99"/>
      <c r="M110" s="99"/>
      <c r="N110" s="191" t="s">
        <v>6967</v>
      </c>
      <c r="O110" s="87">
        <v>44676</v>
      </c>
      <c r="P110" s="87">
        <f t="shared" si="2"/>
        <v>44701</v>
      </c>
      <c r="Q110" s="53">
        <f t="shared" si="3"/>
        <v>335</v>
      </c>
    </row>
    <row r="111" spans="1:17" ht="16">
      <c r="A111" s="6">
        <v>110</v>
      </c>
      <c r="B111" s="191" t="s">
        <v>2869</v>
      </c>
      <c r="C111" s="191" t="s">
        <v>233</v>
      </c>
      <c r="D111" s="191" t="s">
        <v>7333</v>
      </c>
      <c r="E111" s="191" t="s">
        <v>114</v>
      </c>
      <c r="F111" s="191" t="s">
        <v>114</v>
      </c>
      <c r="G111" s="191" t="s">
        <v>156</v>
      </c>
      <c r="H111" s="191" t="s">
        <v>7334</v>
      </c>
      <c r="I111" s="191" t="s">
        <v>7335</v>
      </c>
      <c r="J111" s="191" t="s">
        <v>7336</v>
      </c>
      <c r="K111" s="191" t="s">
        <v>7337</v>
      </c>
      <c r="L111" s="99">
        <v>-1.0196212</v>
      </c>
      <c r="M111" s="99">
        <v>37.169177500000004</v>
      </c>
      <c r="N111" s="191" t="s">
        <v>6967</v>
      </c>
      <c r="O111" s="87">
        <v>44676</v>
      </c>
      <c r="P111" s="87">
        <f t="shared" si="2"/>
        <v>44701</v>
      </c>
      <c r="Q111" s="53">
        <f t="shared" si="3"/>
        <v>335</v>
      </c>
    </row>
    <row r="112" spans="1:17" ht="16">
      <c r="A112" s="6">
        <v>111</v>
      </c>
      <c r="B112" s="191" t="s">
        <v>2745</v>
      </c>
      <c r="C112" s="191" t="s">
        <v>1063</v>
      </c>
      <c r="D112" s="191" t="s">
        <v>7338</v>
      </c>
      <c r="E112" s="191" t="s">
        <v>108</v>
      </c>
      <c r="F112" s="191" t="s">
        <v>108</v>
      </c>
      <c r="G112" s="191" t="s">
        <v>111</v>
      </c>
      <c r="H112" s="191" t="s">
        <v>7008</v>
      </c>
      <c r="I112" s="191" t="s">
        <v>7339</v>
      </c>
      <c r="J112" s="191" t="s">
        <v>7340</v>
      </c>
      <c r="K112" s="191"/>
      <c r="L112" s="99">
        <v>-1.0420659999999999</v>
      </c>
      <c r="M112" s="99">
        <v>36.736583600000003</v>
      </c>
      <c r="N112" s="191" t="s">
        <v>6967</v>
      </c>
      <c r="O112" s="87">
        <v>44677</v>
      </c>
      <c r="P112" s="87">
        <f t="shared" si="2"/>
        <v>44702</v>
      </c>
      <c r="Q112" s="53">
        <f t="shared" si="3"/>
        <v>335</v>
      </c>
    </row>
    <row r="113" spans="1:17" ht="16">
      <c r="A113" s="6">
        <v>112</v>
      </c>
      <c r="B113" s="191" t="s">
        <v>2801</v>
      </c>
      <c r="C113" s="191" t="s">
        <v>191</v>
      </c>
      <c r="D113" s="191" t="s">
        <v>7341</v>
      </c>
      <c r="E113" s="191" t="s">
        <v>108</v>
      </c>
      <c r="F113" s="191" t="s">
        <v>108</v>
      </c>
      <c r="G113" s="191" t="s">
        <v>7023</v>
      </c>
      <c r="H113" s="191" t="s">
        <v>7342</v>
      </c>
      <c r="I113" s="191" t="s">
        <v>7343</v>
      </c>
      <c r="J113" s="191" t="s">
        <v>7344</v>
      </c>
      <c r="K113" s="191" t="s">
        <v>6975</v>
      </c>
      <c r="L113" s="99">
        <v>-1.151</v>
      </c>
      <c r="M113" s="99">
        <v>36.618355999999999</v>
      </c>
      <c r="N113" s="191" t="s">
        <v>6967</v>
      </c>
      <c r="O113" s="87">
        <v>44677</v>
      </c>
      <c r="P113" s="87">
        <f t="shared" si="2"/>
        <v>44702</v>
      </c>
      <c r="Q113" s="53">
        <f t="shared" si="3"/>
        <v>335</v>
      </c>
    </row>
    <row r="114" spans="1:17" ht="16">
      <c r="A114" s="6">
        <v>113</v>
      </c>
      <c r="B114" s="191" t="s">
        <v>2819</v>
      </c>
      <c r="C114" s="191" t="s">
        <v>1295</v>
      </c>
      <c r="D114" s="191" t="s">
        <v>7345</v>
      </c>
      <c r="E114" s="191" t="s">
        <v>108</v>
      </c>
      <c r="F114" s="191" t="s">
        <v>108</v>
      </c>
      <c r="G114" s="191" t="s">
        <v>6972</v>
      </c>
      <c r="H114" s="191" t="s">
        <v>7346</v>
      </c>
      <c r="I114" s="191" t="s">
        <v>7347</v>
      </c>
      <c r="J114" s="191" t="s">
        <v>7348</v>
      </c>
      <c r="K114" s="191" t="s">
        <v>6975</v>
      </c>
      <c r="L114" s="99">
        <v>-1.0175380000000001</v>
      </c>
      <c r="M114" s="99">
        <v>36.826597</v>
      </c>
      <c r="N114" s="191" t="s">
        <v>6967</v>
      </c>
      <c r="O114" s="87">
        <v>44677</v>
      </c>
      <c r="P114" s="87">
        <f t="shared" si="2"/>
        <v>44702</v>
      </c>
      <c r="Q114" s="53">
        <f t="shared" si="3"/>
        <v>335</v>
      </c>
    </row>
    <row r="115" spans="1:17" ht="16">
      <c r="A115" s="6">
        <v>114</v>
      </c>
      <c r="B115" s="191" t="s">
        <v>2858</v>
      </c>
      <c r="C115" s="191" t="s">
        <v>700</v>
      </c>
      <c r="D115" s="191" t="s">
        <v>7349</v>
      </c>
      <c r="E115" s="191" t="s">
        <v>108</v>
      </c>
      <c r="F115" s="191" t="s">
        <v>108</v>
      </c>
      <c r="G115" s="191" t="s">
        <v>7081</v>
      </c>
      <c r="H115" s="191" t="s">
        <v>7350</v>
      </c>
      <c r="I115" s="191" t="s">
        <v>7351</v>
      </c>
      <c r="J115" s="191" t="s">
        <v>7352</v>
      </c>
      <c r="K115" s="191" t="s">
        <v>6975</v>
      </c>
      <c r="L115" s="99">
        <v>-0.98481099999999999</v>
      </c>
      <c r="M115" s="99">
        <v>36.944423999999998</v>
      </c>
      <c r="N115" s="191" t="s">
        <v>6967</v>
      </c>
      <c r="O115" s="87">
        <v>44677</v>
      </c>
      <c r="P115" s="87">
        <f t="shared" si="2"/>
        <v>44702</v>
      </c>
      <c r="Q115" s="53">
        <f t="shared" si="3"/>
        <v>335</v>
      </c>
    </row>
    <row r="116" spans="1:17" ht="16">
      <c r="A116" s="6">
        <v>115</v>
      </c>
      <c r="B116" s="191" t="s">
        <v>2583</v>
      </c>
      <c r="C116" s="191" t="s">
        <v>576</v>
      </c>
      <c r="D116" s="191" t="s">
        <v>7353</v>
      </c>
      <c r="E116" s="191" t="s">
        <v>108</v>
      </c>
      <c r="F116" s="191" t="s">
        <v>108</v>
      </c>
      <c r="G116" s="191" t="s">
        <v>109</v>
      </c>
      <c r="H116" s="191" t="s">
        <v>7354</v>
      </c>
      <c r="I116" s="191" t="s">
        <v>7355</v>
      </c>
      <c r="J116" s="191" t="s">
        <v>7356</v>
      </c>
      <c r="K116" s="191" t="s">
        <v>2771</v>
      </c>
      <c r="L116" s="99">
        <v>-1.0659339999999999</v>
      </c>
      <c r="M116" s="99">
        <v>36.719262999999998</v>
      </c>
      <c r="N116" s="191" t="s">
        <v>6967</v>
      </c>
      <c r="O116" s="87">
        <v>44678</v>
      </c>
      <c r="P116" s="87">
        <f t="shared" si="2"/>
        <v>44703</v>
      </c>
      <c r="Q116" s="53">
        <f t="shared" si="3"/>
        <v>335</v>
      </c>
    </row>
    <row r="117" spans="1:17" ht="16">
      <c r="A117" s="6">
        <v>116</v>
      </c>
      <c r="B117" s="191" t="s">
        <v>7357</v>
      </c>
      <c r="C117" s="191" t="s">
        <v>705</v>
      </c>
      <c r="D117" s="191" t="s">
        <v>7358</v>
      </c>
      <c r="E117" s="191" t="s">
        <v>108</v>
      </c>
      <c r="F117" s="191" t="s">
        <v>108</v>
      </c>
      <c r="G117" s="191" t="s">
        <v>109</v>
      </c>
      <c r="H117" s="191" t="s">
        <v>7359</v>
      </c>
      <c r="I117" s="191" t="s">
        <v>7360</v>
      </c>
      <c r="J117" s="191" t="s">
        <v>7361</v>
      </c>
      <c r="K117" s="191"/>
      <c r="L117" s="99">
        <v>-1.0722151</v>
      </c>
      <c r="M117" s="99">
        <v>36.744966099999999</v>
      </c>
      <c r="N117" s="191" t="s">
        <v>6967</v>
      </c>
      <c r="O117" s="87">
        <v>44678</v>
      </c>
      <c r="P117" s="87">
        <f t="shared" si="2"/>
        <v>44703</v>
      </c>
      <c r="Q117" s="53">
        <f t="shared" si="3"/>
        <v>335</v>
      </c>
    </row>
    <row r="118" spans="1:17" ht="16">
      <c r="A118" s="6">
        <v>117</v>
      </c>
      <c r="B118" s="191" t="s">
        <v>2865</v>
      </c>
      <c r="C118" s="191" t="s">
        <v>702</v>
      </c>
      <c r="D118" s="191" t="s">
        <v>7362</v>
      </c>
      <c r="E118" s="191" t="s">
        <v>108</v>
      </c>
      <c r="F118" s="191" t="s">
        <v>108</v>
      </c>
      <c r="G118" s="191" t="s">
        <v>109</v>
      </c>
      <c r="H118" s="191" t="s">
        <v>2509</v>
      </c>
      <c r="I118" s="191" t="s">
        <v>7363</v>
      </c>
      <c r="J118" s="191" t="s">
        <v>7364</v>
      </c>
      <c r="K118" s="191"/>
      <c r="L118" s="99"/>
      <c r="M118" s="99"/>
      <c r="N118" s="191" t="s">
        <v>6967</v>
      </c>
      <c r="O118" s="87">
        <v>44680</v>
      </c>
      <c r="P118" s="87">
        <f t="shared" si="2"/>
        <v>44705</v>
      </c>
      <c r="Q118" s="53">
        <f t="shared" si="3"/>
        <v>335</v>
      </c>
    </row>
    <row r="119" spans="1:17" ht="16">
      <c r="A119" s="6">
        <v>118</v>
      </c>
      <c r="B119" s="191" t="s">
        <v>2866</v>
      </c>
      <c r="C119" s="191" t="s">
        <v>254</v>
      </c>
      <c r="D119" s="191" t="s">
        <v>7365</v>
      </c>
      <c r="E119" s="191" t="s">
        <v>108</v>
      </c>
      <c r="F119" s="191" t="s">
        <v>108</v>
      </c>
      <c r="G119" s="191" t="s">
        <v>6972</v>
      </c>
      <c r="H119" s="191" t="s">
        <v>7170</v>
      </c>
      <c r="I119" s="191" t="s">
        <v>7366</v>
      </c>
      <c r="J119" s="191"/>
      <c r="K119" s="191" t="s">
        <v>6966</v>
      </c>
      <c r="L119" s="99"/>
      <c r="M119" s="99"/>
      <c r="N119" s="191" t="s">
        <v>6967</v>
      </c>
      <c r="O119" s="87">
        <v>44680</v>
      </c>
      <c r="P119" s="87">
        <f t="shared" si="2"/>
        <v>44705</v>
      </c>
      <c r="Q119" s="53">
        <f t="shared" si="3"/>
        <v>335</v>
      </c>
    </row>
    <row r="120" spans="1:17" ht="16">
      <c r="A120" s="6">
        <v>119</v>
      </c>
      <c r="B120" s="191" t="s">
        <v>2867</v>
      </c>
      <c r="C120" s="191" t="s">
        <v>232</v>
      </c>
      <c r="D120" s="191" t="s">
        <v>7367</v>
      </c>
      <c r="E120" s="191" t="s">
        <v>108</v>
      </c>
      <c r="F120" s="191" t="s">
        <v>108</v>
      </c>
      <c r="G120" s="191" t="s">
        <v>6972</v>
      </c>
      <c r="H120" s="191" t="s">
        <v>7170</v>
      </c>
      <c r="I120" s="191" t="s">
        <v>7368</v>
      </c>
      <c r="J120" s="191"/>
      <c r="K120" s="191" t="s">
        <v>6966</v>
      </c>
      <c r="L120" s="99"/>
      <c r="M120" s="99"/>
      <c r="N120" s="191" t="s">
        <v>6967</v>
      </c>
      <c r="O120" s="87">
        <v>44680</v>
      </c>
      <c r="P120" s="87">
        <f t="shared" si="2"/>
        <v>44705</v>
      </c>
      <c r="Q120" s="53">
        <f t="shared" si="3"/>
        <v>335</v>
      </c>
    </row>
    <row r="121" spans="1:17" ht="16">
      <c r="A121" s="6">
        <v>120</v>
      </c>
      <c r="B121" s="191" t="s">
        <v>2829</v>
      </c>
      <c r="C121" s="191" t="s">
        <v>571</v>
      </c>
      <c r="D121" s="191" t="s">
        <v>7369</v>
      </c>
      <c r="E121" s="191" t="s">
        <v>108</v>
      </c>
      <c r="F121" s="191" t="s">
        <v>108</v>
      </c>
      <c r="G121" s="191" t="s">
        <v>109</v>
      </c>
      <c r="H121" s="191" t="s">
        <v>7206</v>
      </c>
      <c r="I121" s="191" t="s">
        <v>7370</v>
      </c>
      <c r="J121" s="191" t="s">
        <v>7371</v>
      </c>
      <c r="K121" s="191" t="s">
        <v>6966</v>
      </c>
      <c r="L121" s="99">
        <v>-1.0599814000000001</v>
      </c>
      <c r="M121" s="99">
        <v>36.718748099999999</v>
      </c>
      <c r="N121" s="191" t="s">
        <v>6967</v>
      </c>
      <c r="O121" s="87">
        <v>44683</v>
      </c>
      <c r="P121" s="87">
        <f t="shared" si="2"/>
        <v>44708</v>
      </c>
      <c r="Q121" s="53">
        <f t="shared" si="3"/>
        <v>335</v>
      </c>
    </row>
    <row r="122" spans="1:17" ht="16">
      <c r="A122" s="6">
        <v>121</v>
      </c>
      <c r="B122" s="191" t="s">
        <v>2861</v>
      </c>
      <c r="C122" s="191" t="s">
        <v>270</v>
      </c>
      <c r="D122" s="191" t="s">
        <v>7372</v>
      </c>
      <c r="E122" s="191" t="s">
        <v>108</v>
      </c>
      <c r="F122" s="191" t="s">
        <v>108</v>
      </c>
      <c r="G122" s="191" t="s">
        <v>6972</v>
      </c>
      <c r="H122" s="191" t="s">
        <v>2461</v>
      </c>
      <c r="I122" s="191" t="s">
        <v>7373</v>
      </c>
      <c r="J122" s="191" t="s">
        <v>7374</v>
      </c>
      <c r="K122" s="191" t="s">
        <v>6975</v>
      </c>
      <c r="L122" s="99"/>
      <c r="M122" s="99"/>
      <c r="N122" s="191" t="s">
        <v>6967</v>
      </c>
      <c r="O122" s="87">
        <v>44683</v>
      </c>
      <c r="P122" s="87">
        <f t="shared" si="2"/>
        <v>44708</v>
      </c>
      <c r="Q122" s="53">
        <f t="shared" si="3"/>
        <v>335</v>
      </c>
    </row>
    <row r="123" spans="1:17" ht="16">
      <c r="A123" s="6">
        <v>122</v>
      </c>
      <c r="B123" s="191" t="s">
        <v>2875</v>
      </c>
      <c r="C123" s="191" t="s">
        <v>1297</v>
      </c>
      <c r="D123" s="191" t="s">
        <v>7375</v>
      </c>
      <c r="E123" s="191" t="s">
        <v>108</v>
      </c>
      <c r="F123" s="191" t="s">
        <v>108</v>
      </c>
      <c r="G123" s="191" t="s">
        <v>7201</v>
      </c>
      <c r="H123" s="191" t="s">
        <v>7376</v>
      </c>
      <c r="I123" s="191" t="s">
        <v>7377</v>
      </c>
      <c r="J123" s="191" t="s">
        <v>7378</v>
      </c>
      <c r="K123" s="191" t="s">
        <v>6975</v>
      </c>
      <c r="L123" s="99">
        <v>-1.0011561</v>
      </c>
      <c r="M123" s="99">
        <v>36.825014799999998</v>
      </c>
      <c r="N123" s="191" t="s">
        <v>6967</v>
      </c>
      <c r="O123" s="87">
        <v>44683</v>
      </c>
      <c r="P123" s="87">
        <f t="shared" si="2"/>
        <v>44708</v>
      </c>
      <c r="Q123" s="53">
        <f t="shared" si="3"/>
        <v>335</v>
      </c>
    </row>
    <row r="124" spans="1:17" ht="16">
      <c r="A124" s="6">
        <v>123</v>
      </c>
      <c r="B124" s="191" t="s">
        <v>2879</v>
      </c>
      <c r="C124" s="191" t="s">
        <v>264</v>
      </c>
      <c r="D124" s="191" t="s">
        <v>7379</v>
      </c>
      <c r="E124" s="191" t="s">
        <v>108</v>
      </c>
      <c r="F124" s="191" t="s">
        <v>108</v>
      </c>
      <c r="G124" s="191" t="s">
        <v>7380</v>
      </c>
      <c r="H124" s="191" t="s">
        <v>7381</v>
      </c>
      <c r="I124" s="191" t="s">
        <v>7382</v>
      </c>
      <c r="J124" s="191" t="s">
        <v>7383</v>
      </c>
      <c r="K124" s="191" t="s">
        <v>7384</v>
      </c>
      <c r="L124" s="99"/>
      <c r="M124" s="99"/>
      <c r="N124" s="191" t="s">
        <v>6967</v>
      </c>
      <c r="O124" s="87">
        <v>44683</v>
      </c>
      <c r="P124" s="87">
        <f t="shared" si="2"/>
        <v>44708</v>
      </c>
      <c r="Q124" s="53">
        <f t="shared" si="3"/>
        <v>335</v>
      </c>
    </row>
    <row r="125" spans="1:17" ht="16">
      <c r="A125" s="6">
        <v>124</v>
      </c>
      <c r="B125" s="191" t="s">
        <v>2821</v>
      </c>
      <c r="C125" s="191" t="s">
        <v>636</v>
      </c>
      <c r="D125" s="191" t="s">
        <v>7385</v>
      </c>
      <c r="E125" s="191" t="s">
        <v>108</v>
      </c>
      <c r="F125" s="191" t="s">
        <v>108</v>
      </c>
      <c r="G125" s="191" t="s">
        <v>109</v>
      </c>
      <c r="H125" s="191" t="s">
        <v>7020</v>
      </c>
      <c r="I125" s="191" t="s">
        <v>7386</v>
      </c>
      <c r="J125" s="191" t="s">
        <v>7387</v>
      </c>
      <c r="K125" s="191" t="s">
        <v>6975</v>
      </c>
      <c r="L125" s="99"/>
      <c r="M125" s="99"/>
      <c r="N125" s="191" t="s">
        <v>6967</v>
      </c>
      <c r="O125" s="87">
        <v>44684</v>
      </c>
      <c r="P125" s="87">
        <f t="shared" si="2"/>
        <v>44709</v>
      </c>
      <c r="Q125" s="53">
        <f t="shared" si="3"/>
        <v>335</v>
      </c>
    </row>
    <row r="126" spans="1:17" ht="16">
      <c r="A126" s="6">
        <v>125</v>
      </c>
      <c r="B126" s="191" t="s">
        <v>2854</v>
      </c>
      <c r="C126" s="191" t="s">
        <v>1394</v>
      </c>
      <c r="D126" s="191" t="s">
        <v>7388</v>
      </c>
      <c r="E126" s="191" t="s">
        <v>108</v>
      </c>
      <c r="F126" s="191" t="s">
        <v>108</v>
      </c>
      <c r="G126" s="191" t="s">
        <v>109</v>
      </c>
      <c r="H126" s="191" t="s">
        <v>7389</v>
      </c>
      <c r="I126" s="191" t="s">
        <v>7390</v>
      </c>
      <c r="J126" s="191"/>
      <c r="K126" s="191" t="s">
        <v>7384</v>
      </c>
      <c r="L126" s="99"/>
      <c r="M126" s="99"/>
      <c r="N126" s="191" t="s">
        <v>6967</v>
      </c>
      <c r="O126" s="87">
        <v>44684</v>
      </c>
      <c r="P126" s="87">
        <f t="shared" si="2"/>
        <v>44709</v>
      </c>
      <c r="Q126" s="53">
        <f t="shared" si="3"/>
        <v>335</v>
      </c>
    </row>
    <row r="127" spans="1:17" ht="16">
      <c r="A127" s="6">
        <v>126</v>
      </c>
      <c r="B127" s="191" t="s">
        <v>2881</v>
      </c>
      <c r="C127" s="191" t="s">
        <v>819</v>
      </c>
      <c r="D127" s="191" t="s">
        <v>7391</v>
      </c>
      <c r="E127" s="191" t="s">
        <v>108</v>
      </c>
      <c r="F127" s="191" t="s">
        <v>108</v>
      </c>
      <c r="G127" s="191" t="s">
        <v>111</v>
      </c>
      <c r="H127" s="191" t="s">
        <v>7392</v>
      </c>
      <c r="I127" s="191" t="s">
        <v>7393</v>
      </c>
      <c r="J127" s="191"/>
      <c r="K127" s="191" t="s">
        <v>6966</v>
      </c>
      <c r="L127" s="99"/>
      <c r="M127" s="99"/>
      <c r="N127" s="191" t="s">
        <v>6967</v>
      </c>
      <c r="O127" s="87">
        <v>44685</v>
      </c>
      <c r="P127" s="87">
        <f t="shared" si="2"/>
        <v>44710</v>
      </c>
      <c r="Q127" s="53">
        <f t="shared" si="3"/>
        <v>335</v>
      </c>
    </row>
    <row r="128" spans="1:17" ht="16">
      <c r="A128" s="6">
        <v>127</v>
      </c>
      <c r="B128" s="191" t="s">
        <v>2897</v>
      </c>
      <c r="C128" s="191" t="s">
        <v>1021</v>
      </c>
      <c r="D128" s="191" t="s">
        <v>7394</v>
      </c>
      <c r="E128" s="191" t="s">
        <v>108</v>
      </c>
      <c r="F128" s="191" t="s">
        <v>108</v>
      </c>
      <c r="G128" s="191" t="s">
        <v>7023</v>
      </c>
      <c r="H128" s="191" t="s">
        <v>7254</v>
      </c>
      <c r="I128" s="191" t="s">
        <v>7395</v>
      </c>
      <c r="J128" s="191" t="s">
        <v>7396</v>
      </c>
      <c r="K128" s="191"/>
      <c r="L128" s="99">
        <v>-1.1515</v>
      </c>
      <c r="M128" s="99">
        <v>36.599738000000002</v>
      </c>
      <c r="N128" s="191" t="s">
        <v>6967</v>
      </c>
      <c r="O128" s="87">
        <v>44685</v>
      </c>
      <c r="P128" s="87">
        <f t="shared" si="2"/>
        <v>44710</v>
      </c>
      <c r="Q128" s="53">
        <f t="shared" si="3"/>
        <v>335</v>
      </c>
    </row>
    <row r="129" spans="1:17" ht="16">
      <c r="A129" s="6">
        <v>128</v>
      </c>
      <c r="B129" s="191" t="s">
        <v>2857</v>
      </c>
      <c r="C129" s="191" t="s">
        <v>701</v>
      </c>
      <c r="D129" s="191" t="s">
        <v>7397</v>
      </c>
      <c r="E129" s="191" t="s">
        <v>108</v>
      </c>
      <c r="F129" s="191" t="s">
        <v>108</v>
      </c>
      <c r="G129" s="191" t="s">
        <v>7380</v>
      </c>
      <c r="H129" s="191" t="s">
        <v>7398</v>
      </c>
      <c r="I129" s="191" t="s">
        <v>7399</v>
      </c>
      <c r="J129" s="191" t="s">
        <v>7400</v>
      </c>
      <c r="K129" s="191" t="s">
        <v>7384</v>
      </c>
      <c r="L129" s="99">
        <v>-1.0972280000000001</v>
      </c>
      <c r="M129" s="99">
        <v>37.140377999999998</v>
      </c>
      <c r="N129" s="191" t="s">
        <v>6967</v>
      </c>
      <c r="O129" s="87">
        <v>44686</v>
      </c>
      <c r="P129" s="87">
        <f t="shared" si="2"/>
        <v>44711</v>
      </c>
      <c r="Q129" s="53">
        <f t="shared" si="3"/>
        <v>335</v>
      </c>
    </row>
    <row r="130" spans="1:17" ht="16">
      <c r="A130" s="6">
        <v>129</v>
      </c>
      <c r="B130" s="191" t="s">
        <v>2584</v>
      </c>
      <c r="C130" s="191" t="s">
        <v>678</v>
      </c>
      <c r="D130" s="191" t="s">
        <v>7401</v>
      </c>
      <c r="E130" s="191" t="s">
        <v>108</v>
      </c>
      <c r="F130" s="191" t="s">
        <v>108</v>
      </c>
      <c r="G130" s="191" t="s">
        <v>109</v>
      </c>
      <c r="H130" s="191" t="s">
        <v>7402</v>
      </c>
      <c r="I130" s="191" t="s">
        <v>7403</v>
      </c>
      <c r="J130" s="191"/>
      <c r="K130" s="191" t="s">
        <v>6966</v>
      </c>
      <c r="L130" s="99">
        <v>-1.0724996</v>
      </c>
      <c r="M130" s="99">
        <v>36.760491399999999</v>
      </c>
      <c r="N130" s="191" t="s">
        <v>6967</v>
      </c>
      <c r="O130" s="87">
        <v>44686</v>
      </c>
      <c r="P130" s="87">
        <f t="shared" si="2"/>
        <v>44711</v>
      </c>
      <c r="Q130" s="53">
        <f t="shared" si="3"/>
        <v>335</v>
      </c>
    </row>
    <row r="131" spans="1:17" ht="16">
      <c r="A131" s="6">
        <v>130</v>
      </c>
      <c r="B131" s="191" t="s">
        <v>2888</v>
      </c>
      <c r="C131" s="191" t="s">
        <v>1132</v>
      </c>
      <c r="D131" s="191" t="s">
        <v>7404</v>
      </c>
      <c r="E131" s="191" t="s">
        <v>108</v>
      </c>
      <c r="F131" s="191" t="s">
        <v>108</v>
      </c>
      <c r="G131" s="191" t="s">
        <v>7081</v>
      </c>
      <c r="H131" s="191" t="s">
        <v>7405</v>
      </c>
      <c r="I131" s="191" t="s">
        <v>7406</v>
      </c>
      <c r="J131" s="191" t="s">
        <v>7407</v>
      </c>
      <c r="K131" s="191" t="s">
        <v>7384</v>
      </c>
      <c r="L131" s="99"/>
      <c r="M131" s="99"/>
      <c r="N131" s="191" t="s">
        <v>6967</v>
      </c>
      <c r="O131" s="87">
        <v>44686</v>
      </c>
      <c r="P131" s="87">
        <f t="shared" ref="P131:P194" si="4">O131+25</f>
        <v>44711</v>
      </c>
      <c r="Q131" s="53">
        <f t="shared" ref="Q131:Q194" si="5">IF(P131&lt;$T$2,$V$2,$U$2-P131+1)</f>
        <v>335</v>
      </c>
    </row>
    <row r="132" spans="1:17" ht="16">
      <c r="A132" s="6">
        <v>131</v>
      </c>
      <c r="B132" s="191" t="s">
        <v>2892</v>
      </c>
      <c r="C132" s="191" t="s">
        <v>728</v>
      </c>
      <c r="D132" s="191" t="s">
        <v>7408</v>
      </c>
      <c r="E132" s="191" t="s">
        <v>108</v>
      </c>
      <c r="F132" s="191" t="s">
        <v>108</v>
      </c>
      <c r="G132" s="191" t="s">
        <v>7081</v>
      </c>
      <c r="H132" s="191" t="s">
        <v>7409</v>
      </c>
      <c r="I132" s="191" t="s">
        <v>7410</v>
      </c>
      <c r="J132" s="191" t="s">
        <v>7411</v>
      </c>
      <c r="K132" s="191" t="s">
        <v>7384</v>
      </c>
      <c r="L132" s="99"/>
      <c r="M132" s="99"/>
      <c r="N132" s="191" t="s">
        <v>6967</v>
      </c>
      <c r="O132" s="87">
        <v>44686</v>
      </c>
      <c r="P132" s="87">
        <f t="shared" si="4"/>
        <v>44711</v>
      </c>
      <c r="Q132" s="53">
        <f t="shared" si="5"/>
        <v>335</v>
      </c>
    </row>
    <row r="133" spans="1:17" ht="16">
      <c r="A133" s="6">
        <v>132</v>
      </c>
      <c r="B133" s="191" t="s">
        <v>2632</v>
      </c>
      <c r="C133" s="191" t="s">
        <v>1020</v>
      </c>
      <c r="D133" s="191" t="s">
        <v>7412</v>
      </c>
      <c r="E133" s="191" t="s">
        <v>108</v>
      </c>
      <c r="F133" s="191" t="s">
        <v>108</v>
      </c>
      <c r="G133" s="191" t="s">
        <v>175</v>
      </c>
      <c r="H133" s="191" t="s">
        <v>142</v>
      </c>
      <c r="I133" s="191" t="s">
        <v>7413</v>
      </c>
      <c r="J133" s="191" t="s">
        <v>7414</v>
      </c>
      <c r="K133" s="191" t="s">
        <v>2840</v>
      </c>
      <c r="L133" s="99"/>
      <c r="M133" s="99"/>
      <c r="N133" s="191" t="s">
        <v>6967</v>
      </c>
      <c r="O133" s="87">
        <v>44687</v>
      </c>
      <c r="P133" s="87">
        <f t="shared" si="4"/>
        <v>44712</v>
      </c>
      <c r="Q133" s="53">
        <f t="shared" si="5"/>
        <v>335</v>
      </c>
    </row>
    <row r="134" spans="1:17" ht="16">
      <c r="A134" s="6">
        <v>133</v>
      </c>
      <c r="B134" s="191" t="s">
        <v>2855</v>
      </c>
      <c r="C134" s="191" t="s">
        <v>652</v>
      </c>
      <c r="D134" s="191" t="s">
        <v>7415</v>
      </c>
      <c r="E134" s="191" t="s">
        <v>108</v>
      </c>
      <c r="F134" s="191" t="s">
        <v>108</v>
      </c>
      <c r="G134" s="191" t="s">
        <v>109</v>
      </c>
      <c r="H134" s="191" t="s">
        <v>7416</v>
      </c>
      <c r="I134" s="191" t="s">
        <v>7417</v>
      </c>
      <c r="J134" s="191" t="s">
        <v>7418</v>
      </c>
      <c r="K134" s="191" t="s">
        <v>6966</v>
      </c>
      <c r="L134" s="99"/>
      <c r="M134" s="99"/>
      <c r="N134" s="191" t="s">
        <v>6967</v>
      </c>
      <c r="O134" s="87">
        <v>44690</v>
      </c>
      <c r="P134" s="87">
        <f t="shared" si="4"/>
        <v>44715</v>
      </c>
      <c r="Q134" s="53">
        <f t="shared" si="5"/>
        <v>335</v>
      </c>
    </row>
    <row r="135" spans="1:17" ht="16">
      <c r="A135" s="6">
        <v>134</v>
      </c>
      <c r="B135" s="191" t="s">
        <v>2864</v>
      </c>
      <c r="C135" s="191" t="s">
        <v>224</v>
      </c>
      <c r="D135" s="191" t="s">
        <v>7419</v>
      </c>
      <c r="E135" s="191" t="s">
        <v>108</v>
      </c>
      <c r="F135" s="191" t="s">
        <v>108</v>
      </c>
      <c r="G135" s="191" t="s">
        <v>7380</v>
      </c>
      <c r="H135" s="191" t="s">
        <v>7420</v>
      </c>
      <c r="I135" s="191" t="s">
        <v>7421</v>
      </c>
      <c r="J135" s="191"/>
      <c r="K135" s="191" t="s">
        <v>7384</v>
      </c>
      <c r="L135" s="99">
        <v>-1.056146</v>
      </c>
      <c r="M135" s="99">
        <v>37.276310000000002</v>
      </c>
      <c r="N135" s="191" t="s">
        <v>6967</v>
      </c>
      <c r="O135" s="87">
        <v>44690</v>
      </c>
      <c r="P135" s="87">
        <f t="shared" si="4"/>
        <v>44715</v>
      </c>
      <c r="Q135" s="53">
        <f t="shared" si="5"/>
        <v>335</v>
      </c>
    </row>
    <row r="136" spans="1:17" ht="16">
      <c r="A136" s="6">
        <v>135</v>
      </c>
      <c r="B136" s="191" t="s">
        <v>2868</v>
      </c>
      <c r="C136" s="191" t="s">
        <v>684</v>
      </c>
      <c r="D136" s="191" t="s">
        <v>7422</v>
      </c>
      <c r="E136" s="191" t="s">
        <v>108</v>
      </c>
      <c r="F136" s="191" t="s">
        <v>108</v>
      </c>
      <c r="G136" s="191" t="s">
        <v>6972</v>
      </c>
      <c r="H136" s="191" t="s">
        <v>7170</v>
      </c>
      <c r="I136" s="191" t="s">
        <v>7423</v>
      </c>
      <c r="J136" s="191" t="s">
        <v>7424</v>
      </c>
      <c r="K136" s="191" t="s">
        <v>6975</v>
      </c>
      <c r="L136" s="99">
        <v>-1.0332680000000001</v>
      </c>
      <c r="M136" s="99">
        <v>36.858741999999999</v>
      </c>
      <c r="N136" s="191" t="s">
        <v>6967</v>
      </c>
      <c r="O136" s="87">
        <v>44690</v>
      </c>
      <c r="P136" s="87">
        <f t="shared" si="4"/>
        <v>44715</v>
      </c>
      <c r="Q136" s="53">
        <f t="shared" si="5"/>
        <v>335</v>
      </c>
    </row>
    <row r="137" spans="1:17" ht="16">
      <c r="A137" s="6">
        <v>136</v>
      </c>
      <c r="B137" s="191" t="s">
        <v>2878</v>
      </c>
      <c r="C137" s="191" t="s">
        <v>817</v>
      </c>
      <c r="D137" s="191" t="s">
        <v>7425</v>
      </c>
      <c r="E137" s="191" t="s">
        <v>108</v>
      </c>
      <c r="F137" s="191" t="s">
        <v>108</v>
      </c>
      <c r="G137" s="191" t="s">
        <v>115</v>
      </c>
      <c r="H137" s="191" t="s">
        <v>7426</v>
      </c>
      <c r="I137" s="191" t="s">
        <v>7427</v>
      </c>
      <c r="J137" s="191" t="s">
        <v>7428</v>
      </c>
      <c r="K137" s="191" t="s">
        <v>2840</v>
      </c>
      <c r="L137" s="99">
        <v>-1.2308619999999999</v>
      </c>
      <c r="M137" s="99">
        <v>36.697088000000001</v>
      </c>
      <c r="N137" s="191" t="s">
        <v>6967</v>
      </c>
      <c r="O137" s="87">
        <v>44690</v>
      </c>
      <c r="P137" s="87">
        <f t="shared" si="4"/>
        <v>44715</v>
      </c>
      <c r="Q137" s="53">
        <f t="shared" si="5"/>
        <v>335</v>
      </c>
    </row>
    <row r="138" spans="1:17" ht="16">
      <c r="A138" s="6">
        <v>137</v>
      </c>
      <c r="B138" s="191" t="s">
        <v>2842</v>
      </c>
      <c r="C138" s="191" t="s">
        <v>1045</v>
      </c>
      <c r="D138" s="191" t="s">
        <v>7429</v>
      </c>
      <c r="E138" s="191" t="s">
        <v>108</v>
      </c>
      <c r="F138" s="191" t="s">
        <v>108</v>
      </c>
      <c r="G138" s="191" t="s">
        <v>6972</v>
      </c>
      <c r="H138" s="191" t="s">
        <v>7430</v>
      </c>
      <c r="I138" s="191" t="s">
        <v>7431</v>
      </c>
      <c r="J138" s="191" t="s">
        <v>7432</v>
      </c>
      <c r="K138" s="191" t="s">
        <v>6975</v>
      </c>
      <c r="L138" s="99"/>
      <c r="M138" s="99"/>
      <c r="N138" s="191" t="s">
        <v>6967</v>
      </c>
      <c r="O138" s="87">
        <v>44691</v>
      </c>
      <c r="P138" s="87">
        <f t="shared" si="4"/>
        <v>44716</v>
      </c>
      <c r="Q138" s="53">
        <f t="shared" si="5"/>
        <v>335</v>
      </c>
    </row>
    <row r="139" spans="1:17" ht="16">
      <c r="A139" s="6">
        <v>138</v>
      </c>
      <c r="B139" s="191" t="s">
        <v>2852</v>
      </c>
      <c r="C139" s="191" t="s">
        <v>261</v>
      </c>
      <c r="D139" s="191" t="s">
        <v>7433</v>
      </c>
      <c r="E139" s="191" t="s">
        <v>108</v>
      </c>
      <c r="F139" s="191" t="s">
        <v>108</v>
      </c>
      <c r="G139" s="191" t="s">
        <v>109</v>
      </c>
      <c r="H139" s="191" t="s">
        <v>7434</v>
      </c>
      <c r="I139" s="191" t="s">
        <v>7435</v>
      </c>
      <c r="J139" s="191" t="s">
        <v>7436</v>
      </c>
      <c r="K139" s="191"/>
      <c r="L139" s="99">
        <v>-1.0725</v>
      </c>
      <c r="M139" s="99">
        <v>36.766489999999997</v>
      </c>
      <c r="N139" s="191" t="s">
        <v>6967</v>
      </c>
      <c r="O139" s="87">
        <v>44691</v>
      </c>
      <c r="P139" s="87">
        <f t="shared" si="4"/>
        <v>44716</v>
      </c>
      <c r="Q139" s="53">
        <f t="shared" si="5"/>
        <v>335</v>
      </c>
    </row>
    <row r="140" spans="1:17" ht="16">
      <c r="A140" s="6">
        <v>139</v>
      </c>
      <c r="B140" s="191" t="s">
        <v>7437</v>
      </c>
      <c r="C140" s="191" t="s">
        <v>262</v>
      </c>
      <c r="D140" s="191" t="s">
        <v>7438</v>
      </c>
      <c r="E140" s="191" t="s">
        <v>108</v>
      </c>
      <c r="F140" s="191" t="s">
        <v>108</v>
      </c>
      <c r="G140" s="191" t="s">
        <v>7081</v>
      </c>
      <c r="H140" s="191" t="s">
        <v>7439</v>
      </c>
      <c r="I140" s="191" t="s">
        <v>7440</v>
      </c>
      <c r="J140" s="191"/>
      <c r="K140" s="191" t="s">
        <v>6966</v>
      </c>
      <c r="L140" s="99">
        <v>-0.99744999999999995</v>
      </c>
      <c r="M140" s="99">
        <v>36.099744999999999</v>
      </c>
      <c r="N140" s="191" t="s">
        <v>6967</v>
      </c>
      <c r="O140" s="87">
        <v>44691</v>
      </c>
      <c r="P140" s="87">
        <f t="shared" si="4"/>
        <v>44716</v>
      </c>
      <c r="Q140" s="53">
        <f t="shared" si="5"/>
        <v>335</v>
      </c>
    </row>
    <row r="141" spans="1:17" ht="16">
      <c r="A141" s="6">
        <v>140</v>
      </c>
      <c r="B141" s="191" t="s">
        <v>2887</v>
      </c>
      <c r="C141" s="191" t="s">
        <v>1031</v>
      </c>
      <c r="D141" s="191" t="s">
        <v>7441</v>
      </c>
      <c r="E141" s="191" t="s">
        <v>108</v>
      </c>
      <c r="F141" s="191" t="s">
        <v>108</v>
      </c>
      <c r="G141" s="191" t="s">
        <v>109</v>
      </c>
      <c r="H141" s="191" t="s">
        <v>7442</v>
      </c>
      <c r="I141" s="191" t="s">
        <v>7443</v>
      </c>
      <c r="J141" s="191" t="s">
        <v>7444</v>
      </c>
      <c r="K141" s="191" t="s">
        <v>6975</v>
      </c>
      <c r="L141" s="99">
        <v>0.998</v>
      </c>
      <c r="M141" s="99">
        <v>36.795020000000001</v>
      </c>
      <c r="N141" s="191" t="s">
        <v>6967</v>
      </c>
      <c r="O141" s="87">
        <v>44691</v>
      </c>
      <c r="P141" s="87">
        <f t="shared" si="4"/>
        <v>44716</v>
      </c>
      <c r="Q141" s="53">
        <f t="shared" si="5"/>
        <v>335</v>
      </c>
    </row>
    <row r="142" spans="1:17" ht="16">
      <c r="A142" s="6">
        <v>141</v>
      </c>
      <c r="B142" s="191" t="s">
        <v>2919</v>
      </c>
      <c r="C142" s="191" t="s">
        <v>259</v>
      </c>
      <c r="D142" s="191" t="s">
        <v>7445</v>
      </c>
      <c r="E142" s="191" t="s">
        <v>108</v>
      </c>
      <c r="F142" s="191" t="s">
        <v>108</v>
      </c>
      <c r="G142" s="191" t="s">
        <v>7023</v>
      </c>
      <c r="H142" s="191" t="s">
        <v>7446</v>
      </c>
      <c r="I142" s="191" t="s">
        <v>7447</v>
      </c>
      <c r="J142" s="191" t="s">
        <v>7448</v>
      </c>
      <c r="K142" s="191" t="s">
        <v>7449</v>
      </c>
      <c r="L142" s="99">
        <v>-1.0945450000000001</v>
      </c>
      <c r="M142" s="99">
        <v>36.593676700000003</v>
      </c>
      <c r="N142" s="191" t="s">
        <v>6967</v>
      </c>
      <c r="O142" s="87">
        <v>44691</v>
      </c>
      <c r="P142" s="87">
        <f t="shared" si="4"/>
        <v>44716</v>
      </c>
      <c r="Q142" s="53">
        <f t="shared" si="5"/>
        <v>335</v>
      </c>
    </row>
    <row r="143" spans="1:17" ht="16">
      <c r="A143" s="6">
        <v>142</v>
      </c>
      <c r="B143" s="191" t="s">
        <v>2874</v>
      </c>
      <c r="C143" s="191" t="s">
        <v>209</v>
      </c>
      <c r="D143" s="191" t="s">
        <v>7450</v>
      </c>
      <c r="E143" s="191" t="s">
        <v>108</v>
      </c>
      <c r="F143" s="191" t="s">
        <v>108</v>
      </c>
      <c r="G143" s="191" t="s">
        <v>175</v>
      </c>
      <c r="H143" s="191" t="s">
        <v>7451</v>
      </c>
      <c r="I143" s="191" t="s">
        <v>7452</v>
      </c>
      <c r="J143" s="191" t="s">
        <v>7453</v>
      </c>
      <c r="K143" s="191" t="s">
        <v>2840</v>
      </c>
      <c r="L143" s="99">
        <v>-0.95028000000000001</v>
      </c>
      <c r="M143" s="99">
        <v>36.773919999999997</v>
      </c>
      <c r="N143" s="191" t="s">
        <v>6967</v>
      </c>
      <c r="O143" s="87">
        <v>44692</v>
      </c>
      <c r="P143" s="87">
        <f t="shared" si="4"/>
        <v>44717</v>
      </c>
      <c r="Q143" s="53">
        <f t="shared" si="5"/>
        <v>335</v>
      </c>
    </row>
    <row r="144" spans="1:17" ht="16">
      <c r="A144" s="6">
        <v>143</v>
      </c>
      <c r="B144" s="191" t="s">
        <v>2877</v>
      </c>
      <c r="C144" s="191" t="s">
        <v>815</v>
      </c>
      <c r="D144" s="191" t="s">
        <v>7454</v>
      </c>
      <c r="E144" s="191" t="s">
        <v>108</v>
      </c>
      <c r="F144" s="191" t="s">
        <v>108</v>
      </c>
      <c r="G144" s="191" t="s">
        <v>175</v>
      </c>
      <c r="H144" s="191" t="s">
        <v>7455</v>
      </c>
      <c r="I144" s="191" t="s">
        <v>7456</v>
      </c>
      <c r="J144" s="191" t="s">
        <v>7457</v>
      </c>
      <c r="K144" s="191" t="s">
        <v>2840</v>
      </c>
      <c r="L144" s="99">
        <v>-1.2365183</v>
      </c>
      <c r="M144" s="99">
        <v>36.640904999999997</v>
      </c>
      <c r="N144" s="191" t="s">
        <v>6967</v>
      </c>
      <c r="O144" s="87">
        <v>44692</v>
      </c>
      <c r="P144" s="87">
        <f t="shared" si="4"/>
        <v>44717</v>
      </c>
      <c r="Q144" s="53">
        <f t="shared" si="5"/>
        <v>335</v>
      </c>
    </row>
    <row r="145" spans="1:17" ht="16">
      <c r="A145" s="6">
        <v>144</v>
      </c>
      <c r="B145" s="191" t="s">
        <v>2899</v>
      </c>
      <c r="C145" s="191" t="s">
        <v>764</v>
      </c>
      <c r="D145" s="191" t="s">
        <v>7458</v>
      </c>
      <c r="E145" s="191" t="s">
        <v>108</v>
      </c>
      <c r="F145" s="191" t="s">
        <v>108</v>
      </c>
      <c r="G145" s="191" t="s">
        <v>7023</v>
      </c>
      <c r="H145" s="191" t="s">
        <v>7459</v>
      </c>
      <c r="I145" s="191" t="s">
        <v>7460</v>
      </c>
      <c r="J145" s="191" t="s">
        <v>7461</v>
      </c>
      <c r="K145" s="191"/>
      <c r="L145" s="99">
        <v>-0.97154850000000004</v>
      </c>
      <c r="M145" s="99">
        <v>37.078032200000003</v>
      </c>
      <c r="N145" s="191" t="s">
        <v>6967</v>
      </c>
      <c r="O145" s="87">
        <v>44692</v>
      </c>
      <c r="P145" s="87">
        <f t="shared" si="4"/>
        <v>44717</v>
      </c>
      <c r="Q145" s="53">
        <f t="shared" si="5"/>
        <v>335</v>
      </c>
    </row>
    <row r="146" spans="1:17" ht="16">
      <c r="A146" s="6">
        <v>145</v>
      </c>
      <c r="B146" s="191" t="s">
        <v>2900</v>
      </c>
      <c r="C146" s="191" t="s">
        <v>883</v>
      </c>
      <c r="D146" s="191" t="s">
        <v>7462</v>
      </c>
      <c r="E146" s="191" t="s">
        <v>108</v>
      </c>
      <c r="F146" s="191" t="s">
        <v>108</v>
      </c>
      <c r="G146" s="191" t="s">
        <v>7023</v>
      </c>
      <c r="H146" s="191" t="s">
        <v>7463</v>
      </c>
      <c r="I146" s="191" t="s">
        <v>7464</v>
      </c>
      <c r="J146" s="191" t="s">
        <v>7465</v>
      </c>
      <c r="K146" s="191"/>
      <c r="L146" s="99"/>
      <c r="M146" s="99"/>
      <c r="N146" s="191" t="s">
        <v>6967</v>
      </c>
      <c r="O146" s="87">
        <v>44692</v>
      </c>
      <c r="P146" s="87">
        <f t="shared" si="4"/>
        <v>44717</v>
      </c>
      <c r="Q146" s="53">
        <f t="shared" si="5"/>
        <v>335</v>
      </c>
    </row>
    <row r="147" spans="1:17" ht="16">
      <c r="A147" s="6">
        <v>146</v>
      </c>
      <c r="B147" s="191" t="s">
        <v>2843</v>
      </c>
      <c r="C147" s="191" t="s">
        <v>216</v>
      </c>
      <c r="D147" s="191" t="s">
        <v>7466</v>
      </c>
      <c r="E147" s="191" t="s">
        <v>108</v>
      </c>
      <c r="F147" s="191" t="s">
        <v>108</v>
      </c>
      <c r="G147" s="191" t="s">
        <v>115</v>
      </c>
      <c r="H147" s="191" t="s">
        <v>7467</v>
      </c>
      <c r="I147" s="191" t="s">
        <v>7468</v>
      </c>
      <c r="J147" s="191" t="s">
        <v>7469</v>
      </c>
      <c r="K147" s="191" t="s">
        <v>2840</v>
      </c>
      <c r="L147" s="99">
        <v>-1.1854100000000001</v>
      </c>
      <c r="M147" s="99">
        <v>36.685830000000003</v>
      </c>
      <c r="N147" s="191" t="s">
        <v>6967</v>
      </c>
      <c r="O147" s="87">
        <v>44693</v>
      </c>
      <c r="P147" s="87">
        <f t="shared" si="4"/>
        <v>44718</v>
      </c>
      <c r="Q147" s="53">
        <f t="shared" si="5"/>
        <v>335</v>
      </c>
    </row>
    <row r="148" spans="1:17" ht="16">
      <c r="A148" s="6">
        <v>147</v>
      </c>
      <c r="B148" s="191" t="s">
        <v>2870</v>
      </c>
      <c r="C148" s="191" t="s">
        <v>188</v>
      </c>
      <c r="D148" s="191" t="s">
        <v>7470</v>
      </c>
      <c r="E148" s="191" t="s">
        <v>108</v>
      </c>
      <c r="F148" s="191" t="s">
        <v>108</v>
      </c>
      <c r="G148" s="191" t="s">
        <v>108</v>
      </c>
      <c r="H148" s="191" t="s">
        <v>2512</v>
      </c>
      <c r="I148" s="191" t="s">
        <v>7471</v>
      </c>
      <c r="J148" s="191"/>
      <c r="K148" s="191" t="s">
        <v>6966</v>
      </c>
      <c r="L148" s="99">
        <v>-1.130806</v>
      </c>
      <c r="M148" s="99">
        <v>36.827446000000002</v>
      </c>
      <c r="N148" s="191" t="s">
        <v>6967</v>
      </c>
      <c r="O148" s="87">
        <v>44693</v>
      </c>
      <c r="P148" s="87">
        <f t="shared" si="4"/>
        <v>44718</v>
      </c>
      <c r="Q148" s="53">
        <f t="shared" si="5"/>
        <v>335</v>
      </c>
    </row>
    <row r="149" spans="1:17" ht="16">
      <c r="A149" s="6">
        <v>148</v>
      </c>
      <c r="B149" s="191" t="s">
        <v>2884</v>
      </c>
      <c r="C149" s="191" t="s">
        <v>682</v>
      </c>
      <c r="D149" s="191" t="s">
        <v>7472</v>
      </c>
      <c r="E149" s="191" t="s">
        <v>108</v>
      </c>
      <c r="F149" s="191" t="s">
        <v>108</v>
      </c>
      <c r="G149" s="191" t="s">
        <v>6972</v>
      </c>
      <c r="H149" s="191" t="s">
        <v>7473</v>
      </c>
      <c r="I149" s="191" t="s">
        <v>7474</v>
      </c>
      <c r="J149" s="191" t="s">
        <v>7475</v>
      </c>
      <c r="K149" s="191" t="s">
        <v>6975</v>
      </c>
      <c r="L149" s="99">
        <v>-1.2080740999999999</v>
      </c>
      <c r="M149" s="99">
        <v>36.883639100000003</v>
      </c>
      <c r="N149" s="191" t="s">
        <v>6967</v>
      </c>
      <c r="O149" s="87">
        <v>44693</v>
      </c>
      <c r="P149" s="87">
        <f t="shared" si="4"/>
        <v>44718</v>
      </c>
      <c r="Q149" s="53">
        <f t="shared" si="5"/>
        <v>335</v>
      </c>
    </row>
    <row r="150" spans="1:17" ht="16">
      <c r="A150" s="6">
        <v>149</v>
      </c>
      <c r="B150" s="191" t="s">
        <v>2849</v>
      </c>
      <c r="C150" s="191" t="s">
        <v>653</v>
      </c>
      <c r="D150" s="191" t="s">
        <v>7476</v>
      </c>
      <c r="E150" s="191" t="s">
        <v>108</v>
      </c>
      <c r="F150" s="191" t="s">
        <v>108</v>
      </c>
      <c r="G150" s="191" t="s">
        <v>115</v>
      </c>
      <c r="H150" s="191" t="s">
        <v>7477</v>
      </c>
      <c r="I150" s="191" t="s">
        <v>7478</v>
      </c>
      <c r="J150" s="191" t="s">
        <v>7479</v>
      </c>
      <c r="K150" s="191" t="s">
        <v>2840</v>
      </c>
      <c r="L150" s="99">
        <v>-0.48630800000000002</v>
      </c>
      <c r="M150" s="99">
        <v>37.254064999999997</v>
      </c>
      <c r="N150" s="191" t="s">
        <v>6967</v>
      </c>
      <c r="O150" s="87">
        <v>44694</v>
      </c>
      <c r="P150" s="87">
        <f t="shared" si="4"/>
        <v>44719</v>
      </c>
      <c r="Q150" s="53">
        <f t="shared" si="5"/>
        <v>335</v>
      </c>
    </row>
    <row r="151" spans="1:17" ht="16">
      <c r="A151" s="6">
        <v>150</v>
      </c>
      <c r="B151" s="191" t="s">
        <v>2853</v>
      </c>
      <c r="C151" s="191" t="s">
        <v>683</v>
      </c>
      <c r="D151" s="191" t="s">
        <v>7480</v>
      </c>
      <c r="E151" s="191" t="s">
        <v>108</v>
      </c>
      <c r="F151" s="191" t="s">
        <v>108</v>
      </c>
      <c r="G151" s="191" t="s">
        <v>7081</v>
      </c>
      <c r="H151" s="191" t="s">
        <v>7481</v>
      </c>
      <c r="I151" s="191" t="s">
        <v>7482</v>
      </c>
      <c r="J151" s="191" t="s">
        <v>7483</v>
      </c>
      <c r="K151" s="191" t="s">
        <v>7384</v>
      </c>
      <c r="L151" s="99">
        <v>0.59189999999999998</v>
      </c>
      <c r="M151" s="99">
        <v>36.5809</v>
      </c>
      <c r="N151" s="191" t="s">
        <v>6967</v>
      </c>
      <c r="O151" s="87">
        <v>44694</v>
      </c>
      <c r="P151" s="87">
        <f t="shared" si="4"/>
        <v>44719</v>
      </c>
      <c r="Q151" s="53">
        <f t="shared" si="5"/>
        <v>335</v>
      </c>
    </row>
    <row r="152" spans="1:17" ht="16">
      <c r="A152" s="6">
        <v>151</v>
      </c>
      <c r="B152" s="191" t="s">
        <v>2893</v>
      </c>
      <c r="C152" s="191" t="s">
        <v>952</v>
      </c>
      <c r="D152" s="191" t="s">
        <v>7484</v>
      </c>
      <c r="E152" s="191" t="s">
        <v>108</v>
      </c>
      <c r="F152" s="191" t="s">
        <v>108</v>
      </c>
      <c r="G152" s="191" t="s">
        <v>109</v>
      </c>
      <c r="H152" s="191" t="s">
        <v>7485</v>
      </c>
      <c r="I152" s="191" t="s">
        <v>7486</v>
      </c>
      <c r="J152" s="191"/>
      <c r="K152" s="191" t="s">
        <v>6966</v>
      </c>
      <c r="L152" s="99">
        <v>-1.071482</v>
      </c>
      <c r="M152" s="99">
        <v>36.813446999999996</v>
      </c>
      <c r="N152" s="191" t="s">
        <v>6967</v>
      </c>
      <c r="O152" s="87">
        <v>44694</v>
      </c>
      <c r="P152" s="87">
        <f t="shared" si="4"/>
        <v>44719</v>
      </c>
      <c r="Q152" s="53">
        <f t="shared" si="5"/>
        <v>335</v>
      </c>
    </row>
    <row r="153" spans="1:17" ht="16">
      <c r="A153" s="6">
        <v>152</v>
      </c>
      <c r="B153" s="191" t="s">
        <v>2836</v>
      </c>
      <c r="C153" s="191" t="s">
        <v>892</v>
      </c>
      <c r="D153" s="191" t="s">
        <v>7487</v>
      </c>
      <c r="E153" s="191" t="s">
        <v>108</v>
      </c>
      <c r="F153" s="191" t="s">
        <v>108</v>
      </c>
      <c r="G153" s="191" t="s">
        <v>109</v>
      </c>
      <c r="H153" s="191" t="s">
        <v>7488</v>
      </c>
      <c r="I153" s="191" t="s">
        <v>7489</v>
      </c>
      <c r="J153" s="191" t="s">
        <v>7490</v>
      </c>
      <c r="K153" s="191" t="s">
        <v>2771</v>
      </c>
      <c r="L153" s="99"/>
      <c r="M153" s="99"/>
      <c r="N153" s="191" t="s">
        <v>6967</v>
      </c>
      <c r="O153" s="87">
        <v>44697</v>
      </c>
      <c r="P153" s="87">
        <f t="shared" si="4"/>
        <v>44722</v>
      </c>
      <c r="Q153" s="53">
        <f t="shared" si="5"/>
        <v>335</v>
      </c>
    </row>
    <row r="154" spans="1:17" ht="16">
      <c r="A154" s="6">
        <v>153</v>
      </c>
      <c r="B154" s="191" t="s">
        <v>2863</v>
      </c>
      <c r="C154" s="191" t="s">
        <v>225</v>
      </c>
      <c r="D154" s="191" t="s">
        <v>7491</v>
      </c>
      <c r="E154" s="191" t="s">
        <v>108</v>
      </c>
      <c r="F154" s="191" t="s">
        <v>108</v>
      </c>
      <c r="G154" s="191" t="s">
        <v>226</v>
      </c>
      <c r="H154" s="191" t="s">
        <v>7492</v>
      </c>
      <c r="I154" s="191" t="s">
        <v>7493</v>
      </c>
      <c r="J154" s="191" t="s">
        <v>7494</v>
      </c>
      <c r="K154" s="191"/>
      <c r="L154" s="99">
        <v>-1.1599999999999999</v>
      </c>
      <c r="M154" s="99">
        <v>36.74</v>
      </c>
      <c r="N154" s="191" t="s">
        <v>6967</v>
      </c>
      <c r="O154" s="87">
        <v>44697</v>
      </c>
      <c r="P154" s="87">
        <f t="shared" si="4"/>
        <v>44722</v>
      </c>
      <c r="Q154" s="53">
        <f t="shared" si="5"/>
        <v>335</v>
      </c>
    </row>
    <row r="155" spans="1:17" ht="16">
      <c r="A155" s="6">
        <v>154</v>
      </c>
      <c r="B155" s="191" t="s">
        <v>2882</v>
      </c>
      <c r="C155" s="191" t="s">
        <v>820</v>
      </c>
      <c r="D155" s="191" t="s">
        <v>7495</v>
      </c>
      <c r="E155" s="191" t="s">
        <v>108</v>
      </c>
      <c r="F155" s="191" t="s">
        <v>108</v>
      </c>
      <c r="G155" s="191" t="s">
        <v>108</v>
      </c>
      <c r="H155" s="191" t="s">
        <v>2512</v>
      </c>
      <c r="I155" s="191" t="s">
        <v>7496</v>
      </c>
      <c r="J155" s="191"/>
      <c r="K155" s="191" t="s">
        <v>7337</v>
      </c>
      <c r="L155" s="99"/>
      <c r="M155" s="99"/>
      <c r="N155" s="191" t="s">
        <v>6967</v>
      </c>
      <c r="O155" s="87">
        <v>44697</v>
      </c>
      <c r="P155" s="87">
        <f t="shared" si="4"/>
        <v>44722</v>
      </c>
      <c r="Q155" s="53">
        <f t="shared" si="5"/>
        <v>335</v>
      </c>
    </row>
    <row r="156" spans="1:17" ht="32">
      <c r="A156" s="6">
        <v>155</v>
      </c>
      <c r="B156" s="191" t="s">
        <v>7497</v>
      </c>
      <c r="C156" s="191" t="s">
        <v>821</v>
      </c>
      <c r="D156" s="191" t="s">
        <v>7498</v>
      </c>
      <c r="E156" s="191" t="s">
        <v>108</v>
      </c>
      <c r="F156" s="191" t="s">
        <v>108</v>
      </c>
      <c r="G156" s="191" t="s">
        <v>109</v>
      </c>
      <c r="H156" s="191" t="s">
        <v>7499</v>
      </c>
      <c r="I156" s="191" t="s">
        <v>7500</v>
      </c>
      <c r="J156" s="191" t="s">
        <v>7501</v>
      </c>
      <c r="K156" s="191" t="s">
        <v>6975</v>
      </c>
      <c r="L156" s="99"/>
      <c r="M156" s="99"/>
      <c r="N156" s="191" t="s">
        <v>6967</v>
      </c>
      <c r="O156" s="87">
        <v>44697</v>
      </c>
      <c r="P156" s="87">
        <f t="shared" si="4"/>
        <v>44722</v>
      </c>
      <c r="Q156" s="53">
        <f t="shared" si="5"/>
        <v>335</v>
      </c>
    </row>
    <row r="157" spans="1:17" ht="16">
      <c r="A157" s="6">
        <v>156</v>
      </c>
      <c r="B157" s="191" t="s">
        <v>2916</v>
      </c>
      <c r="C157" s="191" t="s">
        <v>231</v>
      </c>
      <c r="D157" s="191" t="s">
        <v>7502</v>
      </c>
      <c r="E157" s="191" t="s">
        <v>108</v>
      </c>
      <c r="F157" s="191" t="s">
        <v>108</v>
      </c>
      <c r="G157" s="191" t="s">
        <v>111</v>
      </c>
      <c r="H157" s="191" t="s">
        <v>7503</v>
      </c>
      <c r="I157" s="191" t="s">
        <v>7504</v>
      </c>
      <c r="J157" s="191"/>
      <c r="K157" s="191" t="s">
        <v>6966</v>
      </c>
      <c r="L157" s="99">
        <v>-1.0328470000000001</v>
      </c>
      <c r="M157" s="99">
        <v>36.756045</v>
      </c>
      <c r="N157" s="191" t="s">
        <v>6967</v>
      </c>
      <c r="O157" s="87">
        <v>44697</v>
      </c>
      <c r="P157" s="87">
        <f t="shared" si="4"/>
        <v>44722</v>
      </c>
      <c r="Q157" s="53">
        <f t="shared" si="5"/>
        <v>335</v>
      </c>
    </row>
    <row r="158" spans="1:17" ht="16">
      <c r="A158" s="6">
        <v>157</v>
      </c>
      <c r="B158" s="191" t="s">
        <v>2921</v>
      </c>
      <c r="C158" s="191" t="s">
        <v>272</v>
      </c>
      <c r="D158" s="191" t="s">
        <v>7505</v>
      </c>
      <c r="E158" s="191" t="s">
        <v>108</v>
      </c>
      <c r="F158" s="191" t="s">
        <v>108</v>
      </c>
      <c r="G158" s="191" t="s">
        <v>175</v>
      </c>
      <c r="H158" s="191" t="s">
        <v>7506</v>
      </c>
      <c r="I158" s="191" t="s">
        <v>7507</v>
      </c>
      <c r="J158" s="191" t="s">
        <v>7508</v>
      </c>
      <c r="K158" s="191" t="s">
        <v>2840</v>
      </c>
      <c r="L158" s="99"/>
      <c r="M158" s="99"/>
      <c r="N158" s="191" t="s">
        <v>6967</v>
      </c>
      <c r="O158" s="87">
        <v>44697</v>
      </c>
      <c r="P158" s="87">
        <f t="shared" si="4"/>
        <v>44722</v>
      </c>
      <c r="Q158" s="53">
        <f t="shared" si="5"/>
        <v>335</v>
      </c>
    </row>
    <row r="159" spans="1:17" ht="16">
      <c r="A159" s="6">
        <v>158</v>
      </c>
      <c r="B159" s="191" t="s">
        <v>2844</v>
      </c>
      <c r="C159" s="191" t="s">
        <v>637</v>
      </c>
      <c r="D159" s="191" t="s">
        <v>7509</v>
      </c>
      <c r="E159" s="191" t="s">
        <v>108</v>
      </c>
      <c r="F159" s="191" t="s">
        <v>108</v>
      </c>
      <c r="G159" s="191" t="s">
        <v>6972</v>
      </c>
      <c r="H159" s="191" t="s">
        <v>7510</v>
      </c>
      <c r="I159" s="191" t="s">
        <v>7511</v>
      </c>
      <c r="J159" s="191" t="s">
        <v>7512</v>
      </c>
      <c r="K159" s="191" t="s">
        <v>6975</v>
      </c>
      <c r="L159" s="99">
        <v>-1.027013</v>
      </c>
      <c r="M159" s="99">
        <v>36.843992</v>
      </c>
      <c r="N159" s="191" t="s">
        <v>6967</v>
      </c>
      <c r="O159" s="87">
        <v>44698</v>
      </c>
      <c r="P159" s="87">
        <f t="shared" si="4"/>
        <v>44723</v>
      </c>
      <c r="Q159" s="53">
        <f t="shared" si="5"/>
        <v>335</v>
      </c>
    </row>
    <row r="160" spans="1:17" ht="16">
      <c r="A160" s="6">
        <v>159</v>
      </c>
      <c r="B160" s="191" t="s">
        <v>2883</v>
      </c>
      <c r="C160" s="191" t="s">
        <v>825</v>
      </c>
      <c r="D160" s="191" t="s">
        <v>7513</v>
      </c>
      <c r="E160" s="191" t="s">
        <v>108</v>
      </c>
      <c r="F160" s="191" t="s">
        <v>108</v>
      </c>
      <c r="G160" s="191" t="s">
        <v>6972</v>
      </c>
      <c r="H160" s="191" t="s">
        <v>7473</v>
      </c>
      <c r="I160" s="191" t="s">
        <v>7514</v>
      </c>
      <c r="J160" s="191" t="s">
        <v>7514</v>
      </c>
      <c r="K160" s="191" t="s">
        <v>6975</v>
      </c>
      <c r="L160" s="99">
        <v>-0.91794450000000005</v>
      </c>
      <c r="M160" s="99">
        <v>36.7600695</v>
      </c>
      <c r="N160" s="191" t="s">
        <v>6967</v>
      </c>
      <c r="O160" s="87">
        <v>44698</v>
      </c>
      <c r="P160" s="87">
        <f t="shared" si="4"/>
        <v>44723</v>
      </c>
      <c r="Q160" s="53">
        <f t="shared" si="5"/>
        <v>335</v>
      </c>
    </row>
    <row r="161" spans="1:17" ht="16">
      <c r="A161" s="6">
        <v>160</v>
      </c>
      <c r="B161" s="191" t="s">
        <v>7515</v>
      </c>
      <c r="C161" s="191" t="s">
        <v>824</v>
      </c>
      <c r="D161" s="191" t="s">
        <v>7516</v>
      </c>
      <c r="E161" s="191" t="s">
        <v>108</v>
      </c>
      <c r="F161" s="191" t="s">
        <v>108</v>
      </c>
      <c r="G161" s="191" t="s">
        <v>6972</v>
      </c>
      <c r="H161" s="191" t="s">
        <v>7473</v>
      </c>
      <c r="I161" s="191" t="s">
        <v>7517</v>
      </c>
      <c r="J161" s="191" t="s">
        <v>7518</v>
      </c>
      <c r="K161" s="191" t="s">
        <v>6975</v>
      </c>
      <c r="L161" s="99"/>
      <c r="M161" s="99"/>
      <c r="N161" s="191" t="s">
        <v>6967</v>
      </c>
      <c r="O161" s="87">
        <v>44698</v>
      </c>
      <c r="P161" s="87">
        <f t="shared" si="4"/>
        <v>44723</v>
      </c>
      <c r="Q161" s="53">
        <f t="shared" si="5"/>
        <v>335</v>
      </c>
    </row>
    <row r="162" spans="1:17" ht="16">
      <c r="A162" s="6">
        <v>161</v>
      </c>
      <c r="B162" s="191" t="s">
        <v>2910</v>
      </c>
      <c r="C162" s="191" t="s">
        <v>200</v>
      </c>
      <c r="D162" s="191" t="s">
        <v>7519</v>
      </c>
      <c r="E162" s="191" t="s">
        <v>108</v>
      </c>
      <c r="F162" s="191" t="s">
        <v>108</v>
      </c>
      <c r="G162" s="191" t="s">
        <v>7044</v>
      </c>
      <c r="H162" s="191" t="s">
        <v>2512</v>
      </c>
      <c r="I162" s="191" t="s">
        <v>7520</v>
      </c>
      <c r="J162" s="191" t="s">
        <v>7521</v>
      </c>
      <c r="K162" s="191" t="s">
        <v>7337</v>
      </c>
      <c r="L162" s="99"/>
      <c r="M162" s="99"/>
      <c r="N162" s="191" t="s">
        <v>6967</v>
      </c>
      <c r="O162" s="87">
        <v>44698</v>
      </c>
      <c r="P162" s="87">
        <f t="shared" si="4"/>
        <v>44723</v>
      </c>
      <c r="Q162" s="53">
        <f t="shared" si="5"/>
        <v>335</v>
      </c>
    </row>
    <row r="163" spans="1:17" ht="16">
      <c r="A163" s="6">
        <v>162</v>
      </c>
      <c r="B163" s="191" t="s">
        <v>2898</v>
      </c>
      <c r="C163" s="191" t="s">
        <v>1096</v>
      </c>
      <c r="D163" s="191" t="s">
        <v>7522</v>
      </c>
      <c r="E163" s="191" t="s">
        <v>108</v>
      </c>
      <c r="F163" s="191" t="s">
        <v>108</v>
      </c>
      <c r="G163" s="191" t="s">
        <v>7023</v>
      </c>
      <c r="H163" s="191" t="s">
        <v>7523</v>
      </c>
      <c r="I163" s="191" t="s">
        <v>7524</v>
      </c>
      <c r="J163" s="191" t="s">
        <v>7525</v>
      </c>
      <c r="K163" s="191"/>
      <c r="L163" s="99">
        <v>-1.110684</v>
      </c>
      <c r="M163" s="99">
        <v>36.648015000000001</v>
      </c>
      <c r="N163" s="191" t="s">
        <v>6967</v>
      </c>
      <c r="O163" s="87">
        <v>44699</v>
      </c>
      <c r="P163" s="87">
        <f t="shared" si="4"/>
        <v>44724</v>
      </c>
      <c r="Q163" s="53">
        <f t="shared" si="5"/>
        <v>335</v>
      </c>
    </row>
    <row r="164" spans="1:17" ht="16">
      <c r="A164" s="6">
        <v>163</v>
      </c>
      <c r="B164" s="191" t="s">
        <v>2848</v>
      </c>
      <c r="C164" s="191" t="s">
        <v>583</v>
      </c>
      <c r="D164" s="191" t="s">
        <v>7526</v>
      </c>
      <c r="E164" s="191" t="s">
        <v>108</v>
      </c>
      <c r="F164" s="191" t="s">
        <v>108</v>
      </c>
      <c r="G164" s="191" t="s">
        <v>109</v>
      </c>
      <c r="H164" s="191" t="s">
        <v>7527</v>
      </c>
      <c r="I164" s="191" t="s">
        <v>7528</v>
      </c>
      <c r="J164" s="191" t="s">
        <v>7529</v>
      </c>
      <c r="K164" s="191"/>
      <c r="L164" s="99"/>
      <c r="M164" s="99"/>
      <c r="N164" s="191" t="s">
        <v>6967</v>
      </c>
      <c r="O164" s="87">
        <v>44700</v>
      </c>
      <c r="P164" s="87">
        <f t="shared" si="4"/>
        <v>44725</v>
      </c>
      <c r="Q164" s="53">
        <f t="shared" si="5"/>
        <v>335</v>
      </c>
    </row>
    <row r="165" spans="1:17" ht="16">
      <c r="A165" s="6">
        <v>164</v>
      </c>
      <c r="B165" s="191" t="s">
        <v>2890</v>
      </c>
      <c r="C165" s="191" t="s">
        <v>204</v>
      </c>
      <c r="D165" s="191" t="s">
        <v>7530</v>
      </c>
      <c r="E165" s="191" t="s">
        <v>114</v>
      </c>
      <c r="F165" s="191" t="s">
        <v>114</v>
      </c>
      <c r="G165" s="191" t="s">
        <v>168</v>
      </c>
      <c r="H165" s="191" t="s">
        <v>7531</v>
      </c>
      <c r="I165" s="191" t="s">
        <v>7532</v>
      </c>
      <c r="J165" s="191" t="s">
        <v>7533</v>
      </c>
      <c r="K165" s="191" t="s">
        <v>7337</v>
      </c>
      <c r="L165" s="99">
        <v>-0.93311999999999995</v>
      </c>
      <c r="M165" s="99">
        <v>37.031253</v>
      </c>
      <c r="N165" s="191" t="s">
        <v>6967</v>
      </c>
      <c r="O165" s="87">
        <v>44700</v>
      </c>
      <c r="P165" s="87">
        <f t="shared" si="4"/>
        <v>44725</v>
      </c>
      <c r="Q165" s="53">
        <f t="shared" si="5"/>
        <v>335</v>
      </c>
    </row>
    <row r="166" spans="1:17" ht="16">
      <c r="A166" s="6">
        <v>165</v>
      </c>
      <c r="B166" s="191" t="s">
        <v>2891</v>
      </c>
      <c r="C166" s="191" t="s">
        <v>588</v>
      </c>
      <c r="D166" s="191" t="s">
        <v>7534</v>
      </c>
      <c r="E166" s="191" t="s">
        <v>114</v>
      </c>
      <c r="F166" s="191" t="s">
        <v>114</v>
      </c>
      <c r="G166" s="191" t="s">
        <v>168</v>
      </c>
      <c r="H166" s="191" t="s">
        <v>7535</v>
      </c>
      <c r="I166" s="191" t="s">
        <v>7536</v>
      </c>
      <c r="J166" s="191" t="s">
        <v>7537</v>
      </c>
      <c r="K166" s="191" t="s">
        <v>7337</v>
      </c>
      <c r="L166" s="99">
        <v>-1.2287999999999999</v>
      </c>
      <c r="M166" s="99">
        <v>36.867276799999999</v>
      </c>
      <c r="N166" s="191" t="s">
        <v>6967</v>
      </c>
      <c r="O166" s="87">
        <v>44700</v>
      </c>
      <c r="P166" s="87">
        <f t="shared" si="4"/>
        <v>44725</v>
      </c>
      <c r="Q166" s="53">
        <f t="shared" si="5"/>
        <v>335</v>
      </c>
    </row>
    <row r="167" spans="1:17" ht="16">
      <c r="A167" s="6">
        <v>166</v>
      </c>
      <c r="B167" s="191" t="s">
        <v>2903</v>
      </c>
      <c r="C167" s="191" t="s">
        <v>766</v>
      </c>
      <c r="D167" s="191" t="s">
        <v>7538</v>
      </c>
      <c r="E167" s="191" t="s">
        <v>108</v>
      </c>
      <c r="F167" s="191" t="s">
        <v>108</v>
      </c>
      <c r="G167" s="191" t="s">
        <v>6972</v>
      </c>
      <c r="H167" s="191" t="s">
        <v>7539</v>
      </c>
      <c r="I167" s="191" t="s">
        <v>7540</v>
      </c>
      <c r="J167" s="191" t="s">
        <v>7541</v>
      </c>
      <c r="K167" s="191" t="s">
        <v>6975</v>
      </c>
      <c r="L167" s="99"/>
      <c r="M167" s="99"/>
      <c r="N167" s="191" t="s">
        <v>6967</v>
      </c>
      <c r="O167" s="87">
        <v>44700</v>
      </c>
      <c r="P167" s="87">
        <f t="shared" si="4"/>
        <v>44725</v>
      </c>
      <c r="Q167" s="53">
        <f t="shared" si="5"/>
        <v>335</v>
      </c>
    </row>
    <row r="168" spans="1:17" ht="16">
      <c r="A168" s="6">
        <v>167</v>
      </c>
      <c r="B168" s="191" t="s">
        <v>2909</v>
      </c>
      <c r="C168" s="191" t="s">
        <v>199</v>
      </c>
      <c r="D168" s="191" t="s">
        <v>7542</v>
      </c>
      <c r="E168" s="191" t="s">
        <v>108</v>
      </c>
      <c r="F168" s="191" t="s">
        <v>108</v>
      </c>
      <c r="G168" s="191" t="s">
        <v>109</v>
      </c>
      <c r="H168" s="191" t="s">
        <v>7543</v>
      </c>
      <c r="I168" s="191" t="s">
        <v>7544</v>
      </c>
      <c r="J168" s="191"/>
      <c r="K168" s="191" t="s">
        <v>6966</v>
      </c>
      <c r="L168" s="99"/>
      <c r="M168" s="99"/>
      <c r="N168" s="191" t="s">
        <v>6967</v>
      </c>
      <c r="O168" s="87">
        <v>44700</v>
      </c>
      <c r="P168" s="87">
        <f t="shared" si="4"/>
        <v>44725</v>
      </c>
      <c r="Q168" s="53">
        <f t="shared" si="5"/>
        <v>335</v>
      </c>
    </row>
    <row r="169" spans="1:17" ht="16">
      <c r="A169" s="6">
        <v>168</v>
      </c>
      <c r="B169" s="191" t="s">
        <v>2911</v>
      </c>
      <c r="C169" s="191" t="s">
        <v>1286</v>
      </c>
      <c r="D169" s="191" t="s">
        <v>7545</v>
      </c>
      <c r="E169" s="191" t="s">
        <v>108</v>
      </c>
      <c r="F169" s="191" t="s">
        <v>108</v>
      </c>
      <c r="G169" s="191" t="s">
        <v>109</v>
      </c>
      <c r="H169" s="191" t="s">
        <v>7546</v>
      </c>
      <c r="I169" s="191" t="s">
        <v>7547</v>
      </c>
      <c r="J169" s="191" t="s">
        <v>7548</v>
      </c>
      <c r="K169" s="191"/>
      <c r="L169" s="99"/>
      <c r="M169" s="99"/>
      <c r="N169" s="191" t="s">
        <v>6967</v>
      </c>
      <c r="O169" s="87">
        <v>44700</v>
      </c>
      <c r="P169" s="87">
        <f t="shared" si="4"/>
        <v>44725</v>
      </c>
      <c r="Q169" s="53">
        <f t="shared" si="5"/>
        <v>335</v>
      </c>
    </row>
    <row r="170" spans="1:17" ht="16">
      <c r="A170" s="6">
        <v>169</v>
      </c>
      <c r="B170" s="191" t="s">
        <v>2871</v>
      </c>
      <c r="C170" s="191" t="s">
        <v>201</v>
      </c>
      <c r="D170" s="191" t="s">
        <v>7549</v>
      </c>
      <c r="E170" s="191" t="s">
        <v>108</v>
      </c>
      <c r="F170" s="191" t="s">
        <v>108</v>
      </c>
      <c r="G170" s="191" t="s">
        <v>111</v>
      </c>
      <c r="H170" s="191" t="s">
        <v>2519</v>
      </c>
      <c r="I170" s="191" t="s">
        <v>7550</v>
      </c>
      <c r="J170" s="191"/>
      <c r="K170" s="191" t="s">
        <v>6966</v>
      </c>
      <c r="L170" s="99"/>
      <c r="M170" s="99"/>
      <c r="N170" s="191" t="s">
        <v>6967</v>
      </c>
      <c r="O170" s="87">
        <v>44701</v>
      </c>
      <c r="P170" s="87">
        <f t="shared" si="4"/>
        <v>44726</v>
      </c>
      <c r="Q170" s="53">
        <f t="shared" si="5"/>
        <v>335</v>
      </c>
    </row>
    <row r="171" spans="1:17" ht="16">
      <c r="A171" s="6">
        <v>170</v>
      </c>
      <c r="B171" s="191" t="s">
        <v>2905</v>
      </c>
      <c r="C171" s="191" t="s">
        <v>853</v>
      </c>
      <c r="D171" s="191" t="s">
        <v>7551</v>
      </c>
      <c r="E171" s="191" t="s">
        <v>108</v>
      </c>
      <c r="F171" s="191" t="s">
        <v>108</v>
      </c>
      <c r="G171" s="191" t="s">
        <v>6972</v>
      </c>
      <c r="H171" s="191" t="s">
        <v>7552</v>
      </c>
      <c r="I171" s="191" t="s">
        <v>7553</v>
      </c>
      <c r="J171" s="191" t="s">
        <v>7554</v>
      </c>
      <c r="K171" s="191" t="s">
        <v>6975</v>
      </c>
      <c r="L171" s="99">
        <v>-1.0553129999999999</v>
      </c>
      <c r="M171" s="99">
        <v>36.8889</v>
      </c>
      <c r="N171" s="191" t="s">
        <v>6967</v>
      </c>
      <c r="O171" s="87">
        <v>44701</v>
      </c>
      <c r="P171" s="87">
        <f t="shared" si="4"/>
        <v>44726</v>
      </c>
      <c r="Q171" s="53">
        <f t="shared" si="5"/>
        <v>335</v>
      </c>
    </row>
    <row r="172" spans="1:17" ht="16">
      <c r="A172" s="6">
        <v>171</v>
      </c>
      <c r="B172" s="191" t="s">
        <v>2914</v>
      </c>
      <c r="C172" s="191" t="s">
        <v>649</v>
      </c>
      <c r="D172" s="191" t="s">
        <v>7555</v>
      </c>
      <c r="E172" s="191" t="s">
        <v>108</v>
      </c>
      <c r="F172" s="191" t="s">
        <v>108</v>
      </c>
      <c r="G172" s="191" t="s">
        <v>109</v>
      </c>
      <c r="H172" s="191" t="s">
        <v>7442</v>
      </c>
      <c r="I172" s="191" t="s">
        <v>7556</v>
      </c>
      <c r="J172" s="191" t="s">
        <v>7557</v>
      </c>
      <c r="K172" s="191" t="s">
        <v>6975</v>
      </c>
      <c r="L172" s="99">
        <v>-0.99514000000000002</v>
      </c>
      <c r="M172" s="99">
        <v>36.794159999999998</v>
      </c>
      <c r="N172" s="191" t="s">
        <v>6967</v>
      </c>
      <c r="O172" s="87">
        <v>44701</v>
      </c>
      <c r="P172" s="87">
        <f t="shared" si="4"/>
        <v>44726</v>
      </c>
      <c r="Q172" s="53">
        <f t="shared" si="5"/>
        <v>335</v>
      </c>
    </row>
    <row r="173" spans="1:17" ht="32">
      <c r="A173" s="6">
        <v>172</v>
      </c>
      <c r="B173" s="191" t="s">
        <v>2586</v>
      </c>
      <c r="C173" s="191" t="s">
        <v>873</v>
      </c>
      <c r="D173" s="191" t="s">
        <v>7558</v>
      </c>
      <c r="E173" s="191" t="s">
        <v>108</v>
      </c>
      <c r="F173" s="191" t="s">
        <v>108</v>
      </c>
      <c r="G173" s="191" t="s">
        <v>7081</v>
      </c>
      <c r="H173" s="191" t="s">
        <v>7559</v>
      </c>
      <c r="I173" s="191" t="s">
        <v>7560</v>
      </c>
      <c r="J173" s="191" t="s">
        <v>7561</v>
      </c>
      <c r="K173" s="191" t="s">
        <v>7384</v>
      </c>
      <c r="L173" s="99"/>
      <c r="M173" s="99"/>
      <c r="N173" s="191" t="s">
        <v>6967</v>
      </c>
      <c r="O173" s="87">
        <v>44702</v>
      </c>
      <c r="P173" s="87">
        <f t="shared" si="4"/>
        <v>44727</v>
      </c>
      <c r="Q173" s="53">
        <f t="shared" si="5"/>
        <v>335</v>
      </c>
    </row>
    <row r="174" spans="1:17" ht="16">
      <c r="A174" s="6">
        <v>173</v>
      </c>
      <c r="B174" s="191" t="s">
        <v>2904</v>
      </c>
      <c r="C174" s="191" t="s">
        <v>887</v>
      </c>
      <c r="D174" s="191" t="s">
        <v>7562</v>
      </c>
      <c r="E174" s="191" t="s">
        <v>108</v>
      </c>
      <c r="F174" s="191" t="s">
        <v>108</v>
      </c>
      <c r="G174" s="191" t="s">
        <v>6972</v>
      </c>
      <c r="H174" s="191" t="s">
        <v>7563</v>
      </c>
      <c r="I174" s="191" t="s">
        <v>7564</v>
      </c>
      <c r="J174" s="191" t="s">
        <v>7565</v>
      </c>
      <c r="K174" s="191" t="s">
        <v>6975</v>
      </c>
      <c r="L174" s="99">
        <v>-1.0097499999999999</v>
      </c>
      <c r="M174" s="99">
        <v>36.818930000000002</v>
      </c>
      <c r="N174" s="191" t="s">
        <v>6967</v>
      </c>
      <c r="O174" s="87">
        <v>44704</v>
      </c>
      <c r="P174" s="87">
        <f t="shared" si="4"/>
        <v>44729</v>
      </c>
      <c r="Q174" s="53">
        <f t="shared" si="5"/>
        <v>335</v>
      </c>
    </row>
    <row r="175" spans="1:17" ht="16">
      <c r="A175" s="6">
        <v>174</v>
      </c>
      <c r="B175" s="191" t="s">
        <v>2912</v>
      </c>
      <c r="C175" s="191" t="s">
        <v>230</v>
      </c>
      <c r="D175" s="191" t="s">
        <v>7566</v>
      </c>
      <c r="E175" s="191" t="s">
        <v>108</v>
      </c>
      <c r="F175" s="191" t="s">
        <v>108</v>
      </c>
      <c r="G175" s="191" t="s">
        <v>7237</v>
      </c>
      <c r="H175" s="191" t="s">
        <v>2512</v>
      </c>
      <c r="I175" s="191" t="s">
        <v>7567</v>
      </c>
      <c r="J175" s="191" t="s">
        <v>7568</v>
      </c>
      <c r="K175" s="191" t="s">
        <v>7337</v>
      </c>
      <c r="L175" s="99"/>
      <c r="M175" s="99"/>
      <c r="N175" s="191" t="s">
        <v>6967</v>
      </c>
      <c r="O175" s="87">
        <v>44704</v>
      </c>
      <c r="P175" s="87">
        <f t="shared" si="4"/>
        <v>44729</v>
      </c>
      <c r="Q175" s="53">
        <f t="shared" si="5"/>
        <v>335</v>
      </c>
    </row>
    <row r="176" spans="1:17" ht="16">
      <c r="A176" s="6">
        <v>175</v>
      </c>
      <c r="B176" s="191" t="s">
        <v>2917</v>
      </c>
      <c r="C176" s="191" t="s">
        <v>251</v>
      </c>
      <c r="D176" s="191" t="s">
        <v>7569</v>
      </c>
      <c r="E176" s="191" t="s">
        <v>108</v>
      </c>
      <c r="F176" s="191" t="s">
        <v>108</v>
      </c>
      <c r="G176" s="191" t="s">
        <v>6972</v>
      </c>
      <c r="H176" s="191" t="s">
        <v>7510</v>
      </c>
      <c r="I176" s="191" t="s">
        <v>7570</v>
      </c>
      <c r="J176" s="191" t="s">
        <v>7571</v>
      </c>
      <c r="K176" s="191" t="s">
        <v>6975</v>
      </c>
      <c r="L176" s="99">
        <v>-1.0101211000000001</v>
      </c>
      <c r="M176" s="99">
        <v>36.863875899999996</v>
      </c>
      <c r="N176" s="191" t="s">
        <v>6967</v>
      </c>
      <c r="O176" s="87">
        <v>44704</v>
      </c>
      <c r="P176" s="87">
        <f t="shared" si="4"/>
        <v>44729</v>
      </c>
      <c r="Q176" s="53">
        <f t="shared" si="5"/>
        <v>335</v>
      </c>
    </row>
    <row r="177" spans="1:17" ht="16">
      <c r="A177" s="6">
        <v>176</v>
      </c>
      <c r="B177" s="191" t="s">
        <v>2918</v>
      </c>
      <c r="C177" s="191" t="s">
        <v>250</v>
      </c>
      <c r="D177" s="191" t="s">
        <v>7572</v>
      </c>
      <c r="E177" s="191" t="s">
        <v>108</v>
      </c>
      <c r="F177" s="191" t="s">
        <v>108</v>
      </c>
      <c r="G177" s="191" t="s">
        <v>111</v>
      </c>
      <c r="H177" s="191" t="s">
        <v>7573</v>
      </c>
      <c r="I177" s="191" t="s">
        <v>7574</v>
      </c>
      <c r="J177" s="191"/>
      <c r="K177" s="191" t="s">
        <v>6966</v>
      </c>
      <c r="L177" s="99"/>
      <c r="M177" s="99"/>
      <c r="N177" s="191" t="s">
        <v>6967</v>
      </c>
      <c r="O177" s="87">
        <v>44704</v>
      </c>
      <c r="P177" s="87">
        <f t="shared" si="4"/>
        <v>44729</v>
      </c>
      <c r="Q177" s="53">
        <f t="shared" si="5"/>
        <v>335</v>
      </c>
    </row>
    <row r="178" spans="1:17" ht="16">
      <c r="A178" s="6">
        <v>177</v>
      </c>
      <c r="B178" s="191" t="s">
        <v>2929</v>
      </c>
      <c r="C178" s="191" t="s">
        <v>867</v>
      </c>
      <c r="D178" s="191" t="s">
        <v>7575</v>
      </c>
      <c r="E178" s="191" t="s">
        <v>108</v>
      </c>
      <c r="F178" s="191" t="s">
        <v>108</v>
      </c>
      <c r="G178" s="191" t="s">
        <v>109</v>
      </c>
      <c r="H178" s="191" t="s">
        <v>7020</v>
      </c>
      <c r="I178" s="191" t="s">
        <v>7576</v>
      </c>
      <c r="J178" s="191" t="s">
        <v>7577</v>
      </c>
      <c r="K178" s="191" t="s">
        <v>6975</v>
      </c>
      <c r="L178" s="99"/>
      <c r="M178" s="99"/>
      <c r="N178" s="191" t="s">
        <v>6967</v>
      </c>
      <c r="O178" s="87">
        <v>44705</v>
      </c>
      <c r="P178" s="87">
        <f t="shared" si="4"/>
        <v>44730</v>
      </c>
      <c r="Q178" s="53">
        <f t="shared" si="5"/>
        <v>335</v>
      </c>
    </row>
    <row r="179" spans="1:17" ht="16">
      <c r="A179" s="6">
        <v>178</v>
      </c>
      <c r="B179" s="191" t="s">
        <v>2942</v>
      </c>
      <c r="C179" s="191" t="s">
        <v>816</v>
      </c>
      <c r="D179" s="191" t="s">
        <v>7578</v>
      </c>
      <c r="E179" s="191" t="s">
        <v>108</v>
      </c>
      <c r="F179" s="191" t="s">
        <v>108</v>
      </c>
      <c r="G179" s="191" t="s">
        <v>111</v>
      </c>
      <c r="H179" s="191" t="s">
        <v>7579</v>
      </c>
      <c r="I179" s="191" t="s">
        <v>7580</v>
      </c>
      <c r="J179" s="191"/>
      <c r="K179" s="191" t="s">
        <v>6966</v>
      </c>
      <c r="L179" s="99">
        <v>-1.02105</v>
      </c>
      <c r="M179" s="99">
        <v>36.785407999999997</v>
      </c>
      <c r="N179" s="191" t="s">
        <v>6967</v>
      </c>
      <c r="O179" s="87">
        <v>44705</v>
      </c>
      <c r="P179" s="87">
        <f t="shared" si="4"/>
        <v>44730</v>
      </c>
      <c r="Q179" s="53">
        <f t="shared" si="5"/>
        <v>335</v>
      </c>
    </row>
    <row r="180" spans="1:17" ht="16">
      <c r="A180" s="6">
        <v>179</v>
      </c>
      <c r="B180" s="191" t="s">
        <v>2951</v>
      </c>
      <c r="C180" s="191" t="s">
        <v>1032</v>
      </c>
      <c r="D180" s="191" t="s">
        <v>7581</v>
      </c>
      <c r="E180" s="191" t="s">
        <v>108</v>
      </c>
      <c r="F180" s="191" t="s">
        <v>108</v>
      </c>
      <c r="G180" s="191" t="s">
        <v>6972</v>
      </c>
      <c r="H180" s="191" t="s">
        <v>7582</v>
      </c>
      <c r="I180" s="191" t="s">
        <v>7583</v>
      </c>
      <c r="J180" s="191" t="s">
        <v>7584</v>
      </c>
      <c r="K180" s="191" t="s">
        <v>6975</v>
      </c>
      <c r="L180" s="99">
        <v>-1.0192000000000001</v>
      </c>
      <c r="M180" s="99">
        <v>36.836775000000003</v>
      </c>
      <c r="N180" s="191" t="s">
        <v>6967</v>
      </c>
      <c r="O180" s="87">
        <v>44705</v>
      </c>
      <c r="P180" s="87">
        <f t="shared" si="4"/>
        <v>44730</v>
      </c>
      <c r="Q180" s="53">
        <f t="shared" si="5"/>
        <v>335</v>
      </c>
    </row>
    <row r="181" spans="1:17" ht="16">
      <c r="A181" s="6">
        <v>180</v>
      </c>
      <c r="B181" s="191" t="s">
        <v>7585</v>
      </c>
      <c r="C181" s="191" t="s">
        <v>1245</v>
      </c>
      <c r="D181" s="191" t="s">
        <v>7586</v>
      </c>
      <c r="E181" s="191" t="s">
        <v>108</v>
      </c>
      <c r="F181" s="191" t="s">
        <v>108</v>
      </c>
      <c r="G181" s="191" t="s">
        <v>175</v>
      </c>
      <c r="H181" s="191" t="s">
        <v>7587</v>
      </c>
      <c r="I181" s="191" t="s">
        <v>7588</v>
      </c>
      <c r="J181" s="191"/>
      <c r="K181" s="191" t="s">
        <v>6966</v>
      </c>
      <c r="L181" s="99">
        <v>-1.2955616999999999</v>
      </c>
      <c r="M181" s="99">
        <v>36.703318299999999</v>
      </c>
      <c r="N181" s="191" t="s">
        <v>6967</v>
      </c>
      <c r="O181" s="87">
        <v>44706</v>
      </c>
      <c r="P181" s="87">
        <f t="shared" si="4"/>
        <v>44731</v>
      </c>
      <c r="Q181" s="53">
        <f t="shared" si="5"/>
        <v>335</v>
      </c>
    </row>
    <row r="182" spans="1:17" ht="16">
      <c r="A182" s="6">
        <v>181</v>
      </c>
      <c r="B182" s="191" t="s">
        <v>2885</v>
      </c>
      <c r="C182" s="191" t="s">
        <v>879</v>
      </c>
      <c r="D182" s="191" t="s">
        <v>7589</v>
      </c>
      <c r="E182" s="191" t="s">
        <v>114</v>
      </c>
      <c r="F182" s="191" t="s">
        <v>114</v>
      </c>
      <c r="G182" s="191" t="s">
        <v>168</v>
      </c>
      <c r="H182" s="191" t="s">
        <v>7590</v>
      </c>
      <c r="I182" s="191" t="s">
        <v>7591</v>
      </c>
      <c r="J182" s="191" t="s">
        <v>7592</v>
      </c>
      <c r="K182" s="191" t="s">
        <v>7337</v>
      </c>
      <c r="L182" s="99"/>
      <c r="M182" s="99"/>
      <c r="N182" s="191" t="s">
        <v>6967</v>
      </c>
      <c r="O182" s="87">
        <v>44706</v>
      </c>
      <c r="P182" s="87">
        <f t="shared" si="4"/>
        <v>44731</v>
      </c>
      <c r="Q182" s="53">
        <f t="shared" si="5"/>
        <v>335</v>
      </c>
    </row>
    <row r="183" spans="1:17" ht="16">
      <c r="A183" s="6">
        <v>182</v>
      </c>
      <c r="B183" s="191" t="s">
        <v>2906</v>
      </c>
      <c r="C183" s="191" t="s">
        <v>762</v>
      </c>
      <c r="D183" s="191" t="s">
        <v>7593</v>
      </c>
      <c r="E183" s="191" t="s">
        <v>108</v>
      </c>
      <c r="F183" s="191" t="s">
        <v>108</v>
      </c>
      <c r="G183" s="191" t="s">
        <v>7081</v>
      </c>
      <c r="H183" s="191" t="s">
        <v>7594</v>
      </c>
      <c r="I183" s="191" t="s">
        <v>7595</v>
      </c>
      <c r="J183" s="191" t="s">
        <v>7596</v>
      </c>
      <c r="K183" s="191" t="s">
        <v>6975</v>
      </c>
      <c r="L183" s="99">
        <v>-0.96051390000000003</v>
      </c>
      <c r="M183" s="99">
        <v>36.9455423</v>
      </c>
      <c r="N183" s="191" t="s">
        <v>6967</v>
      </c>
      <c r="O183" s="87">
        <v>44706</v>
      </c>
      <c r="P183" s="87">
        <f t="shared" si="4"/>
        <v>44731</v>
      </c>
      <c r="Q183" s="53">
        <f t="shared" si="5"/>
        <v>335</v>
      </c>
    </row>
    <row r="184" spans="1:17" ht="16">
      <c r="A184" s="6">
        <v>183</v>
      </c>
      <c r="B184" s="191" t="s">
        <v>2913</v>
      </c>
      <c r="C184" s="191" t="s">
        <v>648</v>
      </c>
      <c r="D184" s="191" t="s">
        <v>7597</v>
      </c>
      <c r="E184" s="191" t="s">
        <v>108</v>
      </c>
      <c r="F184" s="191" t="s">
        <v>108</v>
      </c>
      <c r="G184" s="191" t="s">
        <v>109</v>
      </c>
      <c r="H184" s="191" t="s">
        <v>7598</v>
      </c>
      <c r="I184" s="191" t="s">
        <v>7599</v>
      </c>
      <c r="J184" s="191" t="s">
        <v>7600</v>
      </c>
      <c r="K184" s="191" t="s">
        <v>6975</v>
      </c>
      <c r="L184" s="99">
        <v>-0.98568</v>
      </c>
      <c r="M184" s="99">
        <v>36.784660000000002</v>
      </c>
      <c r="N184" s="191" t="s">
        <v>6967</v>
      </c>
      <c r="O184" s="87">
        <v>44706</v>
      </c>
      <c r="P184" s="87">
        <f t="shared" si="4"/>
        <v>44731</v>
      </c>
      <c r="Q184" s="53">
        <f t="shared" si="5"/>
        <v>335</v>
      </c>
    </row>
    <row r="185" spans="1:17" ht="16">
      <c r="A185" s="6">
        <v>184</v>
      </c>
      <c r="B185" s="191" t="s">
        <v>2928</v>
      </c>
      <c r="C185" s="191" t="s">
        <v>869</v>
      </c>
      <c r="D185" s="191" t="s">
        <v>7601</v>
      </c>
      <c r="E185" s="191" t="s">
        <v>114</v>
      </c>
      <c r="F185" s="191" t="s">
        <v>114</v>
      </c>
      <c r="G185" s="191" t="s">
        <v>168</v>
      </c>
      <c r="H185" s="191" t="s">
        <v>7602</v>
      </c>
      <c r="I185" s="191" t="s">
        <v>7603</v>
      </c>
      <c r="J185" s="191" t="s">
        <v>7604</v>
      </c>
      <c r="K185" s="191" t="s">
        <v>7337</v>
      </c>
      <c r="L185" s="99"/>
      <c r="M185" s="99"/>
      <c r="N185" s="191" t="s">
        <v>6967</v>
      </c>
      <c r="O185" s="87">
        <v>44706</v>
      </c>
      <c r="P185" s="87">
        <f t="shared" si="4"/>
        <v>44731</v>
      </c>
      <c r="Q185" s="53">
        <f t="shared" si="5"/>
        <v>335</v>
      </c>
    </row>
    <row r="186" spans="1:17" ht="16">
      <c r="A186" s="6">
        <v>185</v>
      </c>
      <c r="B186" s="191" t="s">
        <v>2585</v>
      </c>
      <c r="C186" s="191" t="s">
        <v>998</v>
      </c>
      <c r="D186" s="191" t="s">
        <v>7605</v>
      </c>
      <c r="E186" s="191" t="s">
        <v>108</v>
      </c>
      <c r="F186" s="191" t="s">
        <v>108</v>
      </c>
      <c r="G186" s="191" t="s">
        <v>175</v>
      </c>
      <c r="H186" s="191" t="s">
        <v>7606</v>
      </c>
      <c r="I186" s="191" t="s">
        <v>7607</v>
      </c>
      <c r="J186" s="191"/>
      <c r="K186" s="191" t="s">
        <v>6966</v>
      </c>
      <c r="L186" s="99">
        <v>-1.2351380000000001</v>
      </c>
      <c r="M186" s="99">
        <v>36.696326999999997</v>
      </c>
      <c r="N186" s="191" t="s">
        <v>6967</v>
      </c>
      <c r="O186" s="87">
        <v>44707</v>
      </c>
      <c r="P186" s="87">
        <f t="shared" si="4"/>
        <v>44732</v>
      </c>
      <c r="Q186" s="53">
        <f t="shared" si="5"/>
        <v>335</v>
      </c>
    </row>
    <row r="187" spans="1:17" ht="16">
      <c r="A187" s="6">
        <v>186</v>
      </c>
      <c r="B187" s="191" t="s">
        <v>2927</v>
      </c>
      <c r="C187" s="191" t="s">
        <v>863</v>
      </c>
      <c r="D187" s="191" t="s">
        <v>7608</v>
      </c>
      <c r="E187" s="191" t="s">
        <v>114</v>
      </c>
      <c r="F187" s="191" t="s">
        <v>114</v>
      </c>
      <c r="G187" s="191" t="s">
        <v>156</v>
      </c>
      <c r="H187" s="191" t="s">
        <v>7609</v>
      </c>
      <c r="I187" s="191" t="s">
        <v>7610</v>
      </c>
      <c r="J187" s="191" t="s">
        <v>7611</v>
      </c>
      <c r="K187" s="191" t="s">
        <v>7337</v>
      </c>
      <c r="L187" s="99"/>
      <c r="M187" s="99"/>
      <c r="N187" s="191" t="s">
        <v>6967</v>
      </c>
      <c r="O187" s="87">
        <v>44707</v>
      </c>
      <c r="P187" s="87">
        <f t="shared" si="4"/>
        <v>44732</v>
      </c>
      <c r="Q187" s="53">
        <f t="shared" si="5"/>
        <v>335</v>
      </c>
    </row>
    <row r="188" spans="1:17" ht="16">
      <c r="A188" s="6">
        <v>187</v>
      </c>
      <c r="B188" s="191" t="s">
        <v>2933</v>
      </c>
      <c r="C188" s="191" t="s">
        <v>804</v>
      </c>
      <c r="D188" s="191" t="s">
        <v>7612</v>
      </c>
      <c r="E188" s="191" t="s">
        <v>108</v>
      </c>
      <c r="F188" s="191" t="s">
        <v>108</v>
      </c>
      <c r="G188" s="191" t="s">
        <v>6972</v>
      </c>
      <c r="H188" s="191" t="s">
        <v>7613</v>
      </c>
      <c r="I188" s="191" t="s">
        <v>7614</v>
      </c>
      <c r="J188" s="191"/>
      <c r="K188" s="191" t="s">
        <v>6966</v>
      </c>
      <c r="L188" s="99">
        <v>-0.98087299999999999</v>
      </c>
      <c r="M188" s="99">
        <v>36.806061999999997</v>
      </c>
      <c r="N188" s="191" t="s">
        <v>6967</v>
      </c>
      <c r="O188" s="87">
        <v>44707</v>
      </c>
      <c r="P188" s="87">
        <f t="shared" si="4"/>
        <v>44732</v>
      </c>
      <c r="Q188" s="53">
        <f t="shared" si="5"/>
        <v>335</v>
      </c>
    </row>
    <row r="189" spans="1:17" ht="16">
      <c r="A189" s="6">
        <v>188</v>
      </c>
      <c r="B189" s="191" t="s">
        <v>2895</v>
      </c>
      <c r="C189" s="191" t="s">
        <v>956</v>
      </c>
      <c r="D189" s="191" t="s">
        <v>7615</v>
      </c>
      <c r="E189" s="191" t="s">
        <v>108</v>
      </c>
      <c r="F189" s="191" t="s">
        <v>108</v>
      </c>
      <c r="G189" s="191" t="s">
        <v>109</v>
      </c>
      <c r="H189" s="191" t="s">
        <v>7488</v>
      </c>
      <c r="I189" s="191" t="s">
        <v>7616</v>
      </c>
      <c r="J189" s="191" t="s">
        <v>7617</v>
      </c>
      <c r="K189" s="191"/>
      <c r="L189" s="99">
        <v>-1.093861</v>
      </c>
      <c r="M189" s="99">
        <v>36.821278</v>
      </c>
      <c r="N189" s="191" t="s">
        <v>6967</v>
      </c>
      <c r="O189" s="87">
        <v>44708</v>
      </c>
      <c r="P189" s="87">
        <f t="shared" si="4"/>
        <v>44733</v>
      </c>
      <c r="Q189" s="53">
        <f t="shared" si="5"/>
        <v>335</v>
      </c>
    </row>
    <row r="190" spans="1:17" ht="16">
      <c r="A190" s="6">
        <v>189</v>
      </c>
      <c r="B190" s="191" t="s">
        <v>2907</v>
      </c>
      <c r="C190" s="191" t="s">
        <v>1282</v>
      </c>
      <c r="D190" s="191" t="s">
        <v>7618</v>
      </c>
      <c r="E190" s="191" t="s">
        <v>108</v>
      </c>
      <c r="F190" s="191" t="s">
        <v>108</v>
      </c>
      <c r="G190" s="191" t="s">
        <v>111</v>
      </c>
      <c r="H190" s="191" t="s">
        <v>7619</v>
      </c>
      <c r="I190" s="191" t="s">
        <v>7620</v>
      </c>
      <c r="J190" s="191"/>
      <c r="K190" s="191" t="s">
        <v>6966</v>
      </c>
      <c r="L190" s="99">
        <v>-1.022122</v>
      </c>
      <c r="M190" s="99">
        <v>36.772846999999999</v>
      </c>
      <c r="N190" s="191" t="s">
        <v>6967</v>
      </c>
      <c r="O190" s="87">
        <v>44708</v>
      </c>
      <c r="P190" s="87">
        <f t="shared" si="4"/>
        <v>44733</v>
      </c>
      <c r="Q190" s="53">
        <f t="shared" si="5"/>
        <v>335</v>
      </c>
    </row>
    <row r="191" spans="1:17" ht="16">
      <c r="A191" s="6">
        <v>190</v>
      </c>
      <c r="B191" s="191" t="s">
        <v>2949</v>
      </c>
      <c r="C191" s="191" t="s">
        <v>1100</v>
      </c>
      <c r="D191" s="191" t="s">
        <v>7621</v>
      </c>
      <c r="E191" s="191" t="s">
        <v>108</v>
      </c>
      <c r="F191" s="191" t="s">
        <v>108</v>
      </c>
      <c r="G191" s="191" t="s">
        <v>7023</v>
      </c>
      <c r="H191" s="191" t="s">
        <v>7622</v>
      </c>
      <c r="I191" s="191" t="s">
        <v>7623</v>
      </c>
      <c r="J191" s="191" t="s">
        <v>7623</v>
      </c>
      <c r="K191" s="191" t="s">
        <v>6975</v>
      </c>
      <c r="L191" s="99">
        <v>-1.1500817000000001</v>
      </c>
      <c r="M191" s="99">
        <v>36.619860000000003</v>
      </c>
      <c r="N191" s="191" t="s">
        <v>6967</v>
      </c>
      <c r="O191" s="87">
        <v>44708</v>
      </c>
      <c r="P191" s="87">
        <f t="shared" si="4"/>
        <v>44733</v>
      </c>
      <c r="Q191" s="53">
        <f t="shared" si="5"/>
        <v>335</v>
      </c>
    </row>
    <row r="192" spans="1:17" ht="16">
      <c r="A192" s="6">
        <v>191</v>
      </c>
      <c r="B192" s="191" t="s">
        <v>2940</v>
      </c>
      <c r="C192" s="191" t="s">
        <v>673</v>
      </c>
      <c r="D192" s="191" t="s">
        <v>7624</v>
      </c>
      <c r="E192" s="191" t="s">
        <v>108</v>
      </c>
      <c r="F192" s="191" t="s">
        <v>108</v>
      </c>
      <c r="G192" s="191" t="s">
        <v>6972</v>
      </c>
      <c r="H192" s="191" t="s">
        <v>7170</v>
      </c>
      <c r="I192" s="191" t="s">
        <v>7625</v>
      </c>
      <c r="J192" s="191" t="s">
        <v>7626</v>
      </c>
      <c r="K192" s="191" t="s">
        <v>6975</v>
      </c>
      <c r="L192" s="99">
        <v>-0.99136060000000004</v>
      </c>
      <c r="M192" s="99">
        <v>36.807698600000002</v>
      </c>
      <c r="N192" s="191" t="s">
        <v>6967</v>
      </c>
      <c r="O192" s="87">
        <v>44710</v>
      </c>
      <c r="P192" s="87">
        <f t="shared" si="4"/>
        <v>44735</v>
      </c>
      <c r="Q192" s="53">
        <f t="shared" si="5"/>
        <v>335</v>
      </c>
    </row>
    <row r="193" spans="1:17" ht="16">
      <c r="A193" s="6">
        <v>192</v>
      </c>
      <c r="B193" s="191" t="s">
        <v>2880</v>
      </c>
      <c r="C193" s="191" t="s">
        <v>818</v>
      </c>
      <c r="D193" s="191" t="s">
        <v>7627</v>
      </c>
      <c r="E193" s="191" t="s">
        <v>108</v>
      </c>
      <c r="F193" s="191" t="s">
        <v>108</v>
      </c>
      <c r="G193" s="191" t="s">
        <v>6972</v>
      </c>
      <c r="H193" s="191" t="s">
        <v>7628</v>
      </c>
      <c r="I193" s="191" t="s">
        <v>7629</v>
      </c>
      <c r="J193" s="191" t="s">
        <v>7630</v>
      </c>
      <c r="K193" s="191" t="s">
        <v>6975</v>
      </c>
      <c r="L193" s="99">
        <v>-0.98130799999999996</v>
      </c>
      <c r="M193" s="99">
        <v>36.846212000000001</v>
      </c>
      <c r="N193" s="191" t="s">
        <v>6967</v>
      </c>
      <c r="O193" s="87">
        <v>44711</v>
      </c>
      <c r="P193" s="87">
        <f t="shared" si="4"/>
        <v>44736</v>
      </c>
      <c r="Q193" s="53">
        <f t="shared" si="5"/>
        <v>335</v>
      </c>
    </row>
    <row r="194" spans="1:17" ht="16">
      <c r="A194" s="6">
        <v>193</v>
      </c>
      <c r="B194" s="191" t="s">
        <v>2896</v>
      </c>
      <c r="C194" s="191" t="s">
        <v>961</v>
      </c>
      <c r="D194" s="191" t="s">
        <v>7631</v>
      </c>
      <c r="E194" s="191" t="s">
        <v>108</v>
      </c>
      <c r="F194" s="191" t="s">
        <v>108</v>
      </c>
      <c r="G194" s="191" t="s">
        <v>109</v>
      </c>
      <c r="H194" s="191" t="s">
        <v>7632</v>
      </c>
      <c r="I194" s="191" t="s">
        <v>7633</v>
      </c>
      <c r="J194" s="191" t="s">
        <v>7634</v>
      </c>
      <c r="K194" s="191" t="s">
        <v>7384</v>
      </c>
      <c r="L194" s="99">
        <v>-1.1575599999999999</v>
      </c>
      <c r="M194" s="99">
        <v>36.618670000000002</v>
      </c>
      <c r="N194" s="191" t="s">
        <v>6967</v>
      </c>
      <c r="O194" s="87">
        <v>44711</v>
      </c>
      <c r="P194" s="87">
        <f t="shared" si="4"/>
        <v>44736</v>
      </c>
      <c r="Q194" s="53">
        <f t="shared" si="5"/>
        <v>335</v>
      </c>
    </row>
    <row r="195" spans="1:17" ht="16">
      <c r="A195" s="6">
        <v>194</v>
      </c>
      <c r="B195" s="191" t="s">
        <v>2915</v>
      </c>
      <c r="C195" s="191" t="s">
        <v>650</v>
      </c>
      <c r="D195" s="191" t="s">
        <v>7635</v>
      </c>
      <c r="E195" s="191" t="s">
        <v>108</v>
      </c>
      <c r="F195" s="191" t="s">
        <v>108</v>
      </c>
      <c r="G195" s="191" t="s">
        <v>109</v>
      </c>
      <c r="H195" s="191" t="s">
        <v>2509</v>
      </c>
      <c r="I195" s="191" t="s">
        <v>7636</v>
      </c>
      <c r="J195" s="191"/>
      <c r="K195" s="191"/>
      <c r="L195" s="99"/>
      <c r="M195" s="99"/>
      <c r="N195" s="191" t="s">
        <v>6967</v>
      </c>
      <c r="O195" s="87">
        <v>44711</v>
      </c>
      <c r="P195" s="87">
        <f t="shared" ref="P195:P258" si="6">O195+25</f>
        <v>44736</v>
      </c>
      <c r="Q195" s="53">
        <f t="shared" ref="Q195:Q258" si="7">IF(P195&lt;$T$2,$V$2,$U$2-P195+1)</f>
        <v>335</v>
      </c>
    </row>
    <row r="196" spans="1:17" ht="16">
      <c r="A196" s="6">
        <v>195</v>
      </c>
      <c r="B196" s="191" t="s">
        <v>2931</v>
      </c>
      <c r="C196" s="191" t="s">
        <v>864</v>
      </c>
      <c r="D196" s="191" t="s">
        <v>7637</v>
      </c>
      <c r="E196" s="191" t="s">
        <v>108</v>
      </c>
      <c r="F196" s="191" t="s">
        <v>108</v>
      </c>
      <c r="G196" s="191" t="s">
        <v>109</v>
      </c>
      <c r="H196" s="191" t="s">
        <v>7638</v>
      </c>
      <c r="I196" s="191" t="s">
        <v>7639</v>
      </c>
      <c r="J196" s="191"/>
      <c r="K196" s="191" t="s">
        <v>6966</v>
      </c>
      <c r="L196" s="99">
        <v>22.021014900000001</v>
      </c>
      <c r="M196" s="99">
        <v>79.982314900000006</v>
      </c>
      <c r="N196" s="191" t="s">
        <v>6967</v>
      </c>
      <c r="O196" s="87">
        <v>44711</v>
      </c>
      <c r="P196" s="87">
        <f t="shared" si="6"/>
        <v>44736</v>
      </c>
      <c r="Q196" s="53">
        <f t="shared" si="7"/>
        <v>335</v>
      </c>
    </row>
    <row r="197" spans="1:17" ht="16">
      <c r="A197" s="6">
        <v>196</v>
      </c>
      <c r="B197" s="191" t="s">
        <v>2937</v>
      </c>
      <c r="C197" s="191" t="s">
        <v>875</v>
      </c>
      <c r="D197" s="191" t="s">
        <v>7640</v>
      </c>
      <c r="E197" s="191" t="s">
        <v>108</v>
      </c>
      <c r="F197" s="191" t="s">
        <v>108</v>
      </c>
      <c r="G197" s="191" t="s">
        <v>109</v>
      </c>
      <c r="H197" s="191" t="s">
        <v>7020</v>
      </c>
      <c r="I197" s="191" t="s">
        <v>7641</v>
      </c>
      <c r="J197" s="191" t="s">
        <v>7642</v>
      </c>
      <c r="K197" s="191" t="s">
        <v>6975</v>
      </c>
      <c r="L197" s="99">
        <v>-1.00624</v>
      </c>
      <c r="M197" s="99">
        <v>36.804245000000002</v>
      </c>
      <c r="N197" s="191" t="s">
        <v>6967</v>
      </c>
      <c r="O197" s="87">
        <v>44711</v>
      </c>
      <c r="P197" s="87">
        <f t="shared" si="6"/>
        <v>44736</v>
      </c>
      <c r="Q197" s="53">
        <f t="shared" si="7"/>
        <v>335</v>
      </c>
    </row>
    <row r="198" spans="1:17" ht="16">
      <c r="A198" s="6">
        <v>197</v>
      </c>
      <c r="B198" s="191" t="s">
        <v>2943</v>
      </c>
      <c r="C198" s="191" t="s">
        <v>1009</v>
      </c>
      <c r="D198" s="191" t="s">
        <v>7643</v>
      </c>
      <c r="E198" s="191" t="s">
        <v>108</v>
      </c>
      <c r="F198" s="191" t="s">
        <v>108</v>
      </c>
      <c r="G198" s="191" t="s">
        <v>6972</v>
      </c>
      <c r="H198" s="191" t="s">
        <v>7644</v>
      </c>
      <c r="I198" s="191" t="s">
        <v>7645</v>
      </c>
      <c r="J198" s="191" t="s">
        <v>7646</v>
      </c>
      <c r="K198" s="191" t="s">
        <v>6966</v>
      </c>
      <c r="L198" s="99"/>
      <c r="M198" s="99"/>
      <c r="N198" s="191" t="s">
        <v>6967</v>
      </c>
      <c r="O198" s="87">
        <v>44711</v>
      </c>
      <c r="P198" s="87">
        <f t="shared" si="6"/>
        <v>44736</v>
      </c>
      <c r="Q198" s="53">
        <f t="shared" si="7"/>
        <v>335</v>
      </c>
    </row>
    <row r="199" spans="1:17" ht="16">
      <c r="A199" s="6">
        <v>198</v>
      </c>
      <c r="B199" s="191" t="s">
        <v>2920</v>
      </c>
      <c r="C199" s="191" t="s">
        <v>681</v>
      </c>
      <c r="D199" s="191" t="s">
        <v>7647</v>
      </c>
      <c r="E199" s="191" t="s">
        <v>108</v>
      </c>
      <c r="F199" s="191" t="s">
        <v>108</v>
      </c>
      <c r="G199" s="191" t="s">
        <v>111</v>
      </c>
      <c r="H199" s="191" t="s">
        <v>7230</v>
      </c>
      <c r="I199" s="191" t="s">
        <v>7648</v>
      </c>
      <c r="J199" s="191"/>
      <c r="K199" s="191" t="s">
        <v>6966</v>
      </c>
      <c r="L199" s="99"/>
      <c r="M199" s="99"/>
      <c r="N199" s="191" t="s">
        <v>6967</v>
      </c>
      <c r="O199" s="87">
        <v>44712</v>
      </c>
      <c r="P199" s="87">
        <f t="shared" si="6"/>
        <v>44737</v>
      </c>
      <c r="Q199" s="53">
        <f t="shared" si="7"/>
        <v>335</v>
      </c>
    </row>
    <row r="200" spans="1:17" ht="16">
      <c r="A200" s="6">
        <v>199</v>
      </c>
      <c r="B200" s="191" t="s">
        <v>2924</v>
      </c>
      <c r="C200" s="191" t="s">
        <v>273</v>
      </c>
      <c r="D200" s="191" t="s">
        <v>7649</v>
      </c>
      <c r="E200" s="191" t="s">
        <v>108</v>
      </c>
      <c r="F200" s="191" t="s">
        <v>108</v>
      </c>
      <c r="G200" s="191" t="s">
        <v>7380</v>
      </c>
      <c r="H200" s="191" t="s">
        <v>7650</v>
      </c>
      <c r="I200" s="191" t="s">
        <v>7651</v>
      </c>
      <c r="J200" s="191" t="s">
        <v>7652</v>
      </c>
      <c r="K200" s="191" t="s">
        <v>7384</v>
      </c>
      <c r="L200" s="99"/>
      <c r="M200" s="99"/>
      <c r="N200" s="191" t="s">
        <v>6967</v>
      </c>
      <c r="O200" s="87">
        <v>44712</v>
      </c>
      <c r="P200" s="87">
        <f t="shared" si="6"/>
        <v>44737</v>
      </c>
      <c r="Q200" s="53">
        <f t="shared" si="7"/>
        <v>335</v>
      </c>
    </row>
    <row r="201" spans="1:17" ht="16">
      <c r="A201" s="6">
        <v>200</v>
      </c>
      <c r="B201" s="191" t="s">
        <v>2936</v>
      </c>
      <c r="C201" s="191" t="s">
        <v>876</v>
      </c>
      <c r="D201" s="191" t="s">
        <v>7653</v>
      </c>
      <c r="E201" s="191" t="s">
        <v>108</v>
      </c>
      <c r="F201" s="191" t="s">
        <v>108</v>
      </c>
      <c r="G201" s="191" t="s">
        <v>115</v>
      </c>
      <c r="H201" s="191" t="s">
        <v>7654</v>
      </c>
      <c r="I201" s="191" t="s">
        <v>7655</v>
      </c>
      <c r="J201" s="191" t="s">
        <v>7656</v>
      </c>
      <c r="K201" s="191" t="s">
        <v>2840</v>
      </c>
      <c r="L201" s="99">
        <v>-1.196545</v>
      </c>
      <c r="M201" s="99">
        <v>36.707957</v>
      </c>
      <c r="N201" s="191" t="s">
        <v>6967</v>
      </c>
      <c r="O201" s="87">
        <v>44712</v>
      </c>
      <c r="P201" s="87">
        <f t="shared" si="6"/>
        <v>44737</v>
      </c>
      <c r="Q201" s="53">
        <f t="shared" si="7"/>
        <v>335</v>
      </c>
    </row>
    <row r="202" spans="1:17" ht="16">
      <c r="A202" s="6">
        <v>201</v>
      </c>
      <c r="B202" s="191" t="s">
        <v>2939</v>
      </c>
      <c r="C202" s="191" t="s">
        <v>872</v>
      </c>
      <c r="D202" s="191" t="s">
        <v>7657</v>
      </c>
      <c r="E202" s="191" t="s">
        <v>108</v>
      </c>
      <c r="F202" s="191" t="s">
        <v>108</v>
      </c>
      <c r="G202" s="191" t="s">
        <v>7023</v>
      </c>
      <c r="H202" s="191" t="s">
        <v>7446</v>
      </c>
      <c r="I202" s="191" t="s">
        <v>7658</v>
      </c>
      <c r="J202" s="191" t="s">
        <v>7658</v>
      </c>
      <c r="K202" s="191"/>
      <c r="L202" s="99">
        <v>-1.0986400000000001</v>
      </c>
      <c r="M202" s="99">
        <v>36.594070000000002</v>
      </c>
      <c r="N202" s="191" t="s">
        <v>6967</v>
      </c>
      <c r="O202" s="87">
        <v>44712</v>
      </c>
      <c r="P202" s="87">
        <f t="shared" si="6"/>
        <v>44737</v>
      </c>
      <c r="Q202" s="53">
        <f t="shared" si="7"/>
        <v>335</v>
      </c>
    </row>
    <row r="203" spans="1:17" ht="16">
      <c r="A203" s="6">
        <v>202</v>
      </c>
      <c r="B203" s="191" t="s">
        <v>2360</v>
      </c>
      <c r="C203" s="191" t="s">
        <v>878</v>
      </c>
      <c r="D203" s="191" t="s">
        <v>7659</v>
      </c>
      <c r="E203" s="191" t="s">
        <v>114</v>
      </c>
      <c r="F203" s="191" t="s">
        <v>114</v>
      </c>
      <c r="G203" s="191" t="s">
        <v>168</v>
      </c>
      <c r="H203" s="191" t="s">
        <v>2473</v>
      </c>
      <c r="I203" s="191" t="s">
        <v>7660</v>
      </c>
      <c r="J203" s="191" t="s">
        <v>7661</v>
      </c>
      <c r="K203" s="191" t="s">
        <v>7337</v>
      </c>
      <c r="L203" s="99"/>
      <c r="M203" s="99"/>
      <c r="N203" s="191" t="s">
        <v>6967</v>
      </c>
      <c r="O203" s="87">
        <v>44712</v>
      </c>
      <c r="P203" s="87">
        <f t="shared" si="6"/>
        <v>44737</v>
      </c>
      <c r="Q203" s="53">
        <f t="shared" si="7"/>
        <v>335</v>
      </c>
    </row>
    <row r="204" spans="1:17" ht="16">
      <c r="A204" s="6">
        <v>203</v>
      </c>
      <c r="B204" s="191" t="s">
        <v>7662</v>
      </c>
      <c r="C204" s="191" t="s">
        <v>966</v>
      </c>
      <c r="D204" s="191" t="s">
        <v>7663</v>
      </c>
      <c r="E204" s="191" t="s">
        <v>108</v>
      </c>
      <c r="F204" s="191" t="s">
        <v>108</v>
      </c>
      <c r="G204" s="191" t="s">
        <v>115</v>
      </c>
      <c r="H204" s="191" t="s">
        <v>7664</v>
      </c>
      <c r="I204" s="191" t="s">
        <v>7665</v>
      </c>
      <c r="J204" s="191" t="s">
        <v>7666</v>
      </c>
      <c r="K204" s="191" t="s">
        <v>2840</v>
      </c>
      <c r="L204" s="99">
        <v>-1.205708</v>
      </c>
      <c r="M204" s="99">
        <v>36.676257</v>
      </c>
      <c r="N204" s="191" t="s">
        <v>6967</v>
      </c>
      <c r="O204" s="87">
        <v>44712</v>
      </c>
      <c r="P204" s="87">
        <f t="shared" si="6"/>
        <v>44737</v>
      </c>
      <c r="Q204" s="53">
        <f t="shared" si="7"/>
        <v>335</v>
      </c>
    </row>
    <row r="205" spans="1:17" ht="16">
      <c r="A205" s="6">
        <v>204</v>
      </c>
      <c r="B205" s="191" t="s">
        <v>2548</v>
      </c>
      <c r="C205" s="191" t="s">
        <v>195</v>
      </c>
      <c r="D205" s="191" t="s">
        <v>7667</v>
      </c>
      <c r="E205" s="191" t="s">
        <v>108</v>
      </c>
      <c r="F205" s="191" t="s">
        <v>108</v>
      </c>
      <c r="G205" s="191" t="s">
        <v>6972</v>
      </c>
      <c r="H205" s="191" t="s">
        <v>2549</v>
      </c>
      <c r="I205" s="191" t="s">
        <v>7668</v>
      </c>
      <c r="J205" s="191" t="s">
        <v>7669</v>
      </c>
      <c r="K205" s="191" t="s">
        <v>6966</v>
      </c>
      <c r="L205" s="99">
        <v>1.03555</v>
      </c>
      <c r="M205" s="99">
        <v>36.935476000000001</v>
      </c>
      <c r="N205" s="191" t="s">
        <v>6967</v>
      </c>
      <c r="O205" s="87">
        <v>44713</v>
      </c>
      <c r="P205" s="87">
        <f t="shared" si="6"/>
        <v>44738</v>
      </c>
      <c r="Q205" s="53">
        <f t="shared" si="7"/>
        <v>335</v>
      </c>
    </row>
    <row r="206" spans="1:17" ht="16">
      <c r="A206" s="6">
        <v>205</v>
      </c>
      <c r="B206" s="191" t="s">
        <v>2781</v>
      </c>
      <c r="C206" s="191" t="s">
        <v>1042</v>
      </c>
      <c r="D206" s="191" t="s">
        <v>7670</v>
      </c>
      <c r="E206" s="191" t="s">
        <v>108</v>
      </c>
      <c r="F206" s="191" t="s">
        <v>108</v>
      </c>
      <c r="G206" s="191" t="s">
        <v>7081</v>
      </c>
      <c r="H206" s="191" t="s">
        <v>7671</v>
      </c>
      <c r="I206" s="191" t="s">
        <v>7672</v>
      </c>
      <c r="J206" s="191" t="s">
        <v>7673</v>
      </c>
      <c r="K206" s="191" t="s">
        <v>6975</v>
      </c>
      <c r="L206" s="99">
        <v>-0.96267170000000002</v>
      </c>
      <c r="M206" s="99">
        <v>36.907823299999997</v>
      </c>
      <c r="N206" s="191" t="s">
        <v>6967</v>
      </c>
      <c r="O206" s="87">
        <v>44714</v>
      </c>
      <c r="P206" s="87">
        <f t="shared" si="6"/>
        <v>44739</v>
      </c>
      <c r="Q206" s="53">
        <f t="shared" si="7"/>
        <v>335</v>
      </c>
    </row>
    <row r="207" spans="1:17" ht="16">
      <c r="A207" s="6">
        <v>206</v>
      </c>
      <c r="B207" s="191" t="s">
        <v>2925</v>
      </c>
      <c r="C207" s="191" t="s">
        <v>868</v>
      </c>
      <c r="D207" s="191" t="s">
        <v>7674</v>
      </c>
      <c r="E207" s="191" t="s">
        <v>108</v>
      </c>
      <c r="F207" s="191" t="s">
        <v>108</v>
      </c>
      <c r="G207" s="191" t="s">
        <v>6972</v>
      </c>
      <c r="H207" s="191" t="s">
        <v>7473</v>
      </c>
      <c r="I207" s="191" t="s">
        <v>7675</v>
      </c>
      <c r="J207" s="191" t="s">
        <v>7676</v>
      </c>
      <c r="K207" s="191" t="s">
        <v>6975</v>
      </c>
      <c r="L207" s="99"/>
      <c r="M207" s="99"/>
      <c r="N207" s="191" t="s">
        <v>6967</v>
      </c>
      <c r="O207" s="87">
        <v>44714</v>
      </c>
      <c r="P207" s="87">
        <f t="shared" si="6"/>
        <v>44739</v>
      </c>
      <c r="Q207" s="53">
        <f t="shared" si="7"/>
        <v>335</v>
      </c>
    </row>
    <row r="208" spans="1:17" ht="16">
      <c r="A208" s="6">
        <v>207</v>
      </c>
      <c r="B208" s="191" t="s">
        <v>2935</v>
      </c>
      <c r="C208" s="191" t="s">
        <v>809</v>
      </c>
      <c r="D208" s="191" t="s">
        <v>7677</v>
      </c>
      <c r="E208" s="191" t="s">
        <v>108</v>
      </c>
      <c r="F208" s="191" t="s">
        <v>108</v>
      </c>
      <c r="G208" s="191" t="s">
        <v>6972</v>
      </c>
      <c r="H208" s="191" t="s">
        <v>7678</v>
      </c>
      <c r="I208" s="191" t="s">
        <v>7679</v>
      </c>
      <c r="J208" s="191" t="s">
        <v>7680</v>
      </c>
      <c r="K208" s="191" t="s">
        <v>2840</v>
      </c>
      <c r="L208" s="99"/>
      <c r="M208" s="99"/>
      <c r="N208" s="191" t="s">
        <v>6967</v>
      </c>
      <c r="O208" s="87">
        <v>44714</v>
      </c>
      <c r="P208" s="87">
        <f t="shared" si="6"/>
        <v>44739</v>
      </c>
      <c r="Q208" s="53">
        <f t="shared" si="7"/>
        <v>335</v>
      </c>
    </row>
    <row r="209" spans="1:17" ht="16">
      <c r="A209" s="6">
        <v>208</v>
      </c>
      <c r="B209" s="191" t="s">
        <v>2948</v>
      </c>
      <c r="C209" s="191" t="s">
        <v>1037</v>
      </c>
      <c r="D209" s="191" t="s">
        <v>7681</v>
      </c>
      <c r="E209" s="191" t="s">
        <v>108</v>
      </c>
      <c r="F209" s="191" t="s">
        <v>108</v>
      </c>
      <c r="G209" s="191" t="s">
        <v>7081</v>
      </c>
      <c r="H209" s="191" t="s">
        <v>7682</v>
      </c>
      <c r="I209" s="191" t="s">
        <v>7683</v>
      </c>
      <c r="J209" s="191" t="s">
        <v>7684</v>
      </c>
      <c r="K209" s="191" t="s">
        <v>6975</v>
      </c>
      <c r="L209" s="99">
        <v>-0.95401000000000002</v>
      </c>
      <c r="M209" s="99">
        <v>36.932879999999997</v>
      </c>
      <c r="N209" s="191" t="s">
        <v>6967</v>
      </c>
      <c r="O209" s="87">
        <v>44714</v>
      </c>
      <c r="P209" s="87">
        <f t="shared" si="6"/>
        <v>44739</v>
      </c>
      <c r="Q209" s="53">
        <f t="shared" si="7"/>
        <v>335</v>
      </c>
    </row>
    <row r="210" spans="1:17" ht="16">
      <c r="A210" s="6">
        <v>209</v>
      </c>
      <c r="B210" s="191" t="s">
        <v>2889</v>
      </c>
      <c r="C210" s="191" t="s">
        <v>575</v>
      </c>
      <c r="D210" s="191" t="s">
        <v>7685</v>
      </c>
      <c r="E210" s="191" t="s">
        <v>108</v>
      </c>
      <c r="F210" s="191" t="s">
        <v>108</v>
      </c>
      <c r="G210" s="191" t="s">
        <v>7201</v>
      </c>
      <c r="H210" s="191" t="s">
        <v>7686</v>
      </c>
      <c r="I210" s="191" t="s">
        <v>7687</v>
      </c>
      <c r="J210" s="191" t="s">
        <v>7688</v>
      </c>
      <c r="K210" s="191" t="s">
        <v>6975</v>
      </c>
      <c r="L210" s="99">
        <v>-1.0973059999999999</v>
      </c>
      <c r="M210" s="99">
        <v>37.054222000000003</v>
      </c>
      <c r="N210" s="191" t="s">
        <v>6967</v>
      </c>
      <c r="O210" s="87">
        <v>44718</v>
      </c>
      <c r="P210" s="87">
        <f t="shared" si="6"/>
        <v>44743</v>
      </c>
      <c r="Q210" s="53">
        <f t="shared" si="7"/>
        <v>335</v>
      </c>
    </row>
    <row r="211" spans="1:17" ht="16">
      <c r="A211" s="6">
        <v>210</v>
      </c>
      <c r="B211" s="191" t="s">
        <v>2902</v>
      </c>
      <c r="C211" s="191" t="s">
        <v>761</v>
      </c>
      <c r="D211" s="191" t="s">
        <v>7689</v>
      </c>
      <c r="E211" s="191" t="s">
        <v>108</v>
      </c>
      <c r="F211" s="191" t="s">
        <v>108</v>
      </c>
      <c r="G211" s="191" t="s">
        <v>7081</v>
      </c>
      <c r="H211" s="191" t="s">
        <v>7690</v>
      </c>
      <c r="I211" s="191" t="s">
        <v>7691</v>
      </c>
      <c r="J211" s="191" t="s">
        <v>7692</v>
      </c>
      <c r="K211" s="191" t="s">
        <v>6975</v>
      </c>
      <c r="L211" s="99">
        <v>-0.93396699999999999</v>
      </c>
      <c r="M211" s="99">
        <v>36.916800000000002</v>
      </c>
      <c r="N211" s="191" t="s">
        <v>6967</v>
      </c>
      <c r="O211" s="87">
        <v>44718</v>
      </c>
      <c r="P211" s="87">
        <f t="shared" si="6"/>
        <v>44743</v>
      </c>
      <c r="Q211" s="53">
        <f t="shared" si="7"/>
        <v>335</v>
      </c>
    </row>
    <row r="212" spans="1:17" ht="16">
      <c r="A212" s="6">
        <v>211</v>
      </c>
      <c r="B212" s="191" t="s">
        <v>2934</v>
      </c>
      <c r="C212" s="191" t="s">
        <v>810</v>
      </c>
      <c r="D212" s="191" t="s">
        <v>7693</v>
      </c>
      <c r="E212" s="191" t="s">
        <v>108</v>
      </c>
      <c r="F212" s="191" t="s">
        <v>108</v>
      </c>
      <c r="G212" s="191" t="s">
        <v>111</v>
      </c>
      <c r="H212" s="191" t="s">
        <v>7694</v>
      </c>
      <c r="I212" s="191" t="s">
        <v>7695</v>
      </c>
      <c r="J212" s="191" t="s">
        <v>7696</v>
      </c>
      <c r="K212" s="191" t="s">
        <v>6966</v>
      </c>
      <c r="L212" s="99">
        <v>-0.99678299999999997</v>
      </c>
      <c r="M212" s="99">
        <v>36.688436000000003</v>
      </c>
      <c r="N212" s="191" t="s">
        <v>6967</v>
      </c>
      <c r="O212" s="87">
        <v>44718</v>
      </c>
      <c r="P212" s="87">
        <f t="shared" si="6"/>
        <v>44743</v>
      </c>
      <c r="Q212" s="53">
        <f t="shared" si="7"/>
        <v>335</v>
      </c>
    </row>
    <row r="213" spans="1:17" ht="16">
      <c r="A213" s="6">
        <v>212</v>
      </c>
      <c r="B213" s="191" t="s">
        <v>2945</v>
      </c>
      <c r="C213" s="191" t="s">
        <v>1010</v>
      </c>
      <c r="D213" s="191" t="s">
        <v>7697</v>
      </c>
      <c r="E213" s="191" t="s">
        <v>108</v>
      </c>
      <c r="F213" s="191" t="s">
        <v>108</v>
      </c>
      <c r="G213" s="191" t="s">
        <v>109</v>
      </c>
      <c r="H213" s="191" t="s">
        <v>2477</v>
      </c>
      <c r="I213" s="191" t="s">
        <v>7698</v>
      </c>
      <c r="J213" s="191" t="s">
        <v>7699</v>
      </c>
      <c r="K213" s="191" t="s">
        <v>7384</v>
      </c>
      <c r="L213" s="99"/>
      <c r="M213" s="99"/>
      <c r="N213" s="191" t="s">
        <v>6967</v>
      </c>
      <c r="O213" s="87">
        <v>44718</v>
      </c>
      <c r="P213" s="87">
        <f t="shared" si="6"/>
        <v>44743</v>
      </c>
      <c r="Q213" s="53">
        <f t="shared" si="7"/>
        <v>335</v>
      </c>
    </row>
    <row r="214" spans="1:17" ht="16">
      <c r="A214" s="6">
        <v>213</v>
      </c>
      <c r="B214" s="191" t="s">
        <v>2952</v>
      </c>
      <c r="C214" s="191" t="s">
        <v>566</v>
      </c>
      <c r="D214" s="191" t="s">
        <v>7700</v>
      </c>
      <c r="E214" s="191" t="s">
        <v>108</v>
      </c>
      <c r="F214" s="191" t="s">
        <v>108</v>
      </c>
      <c r="G214" s="191" t="s">
        <v>7081</v>
      </c>
      <c r="H214" s="191" t="s">
        <v>7701</v>
      </c>
      <c r="I214" s="191" t="s">
        <v>7702</v>
      </c>
      <c r="J214" s="191" t="s">
        <v>7703</v>
      </c>
      <c r="K214" s="191" t="s">
        <v>7384</v>
      </c>
      <c r="L214" s="99">
        <v>-0.94928500000000005</v>
      </c>
      <c r="M214" s="99">
        <v>36.868344</v>
      </c>
      <c r="N214" s="191" t="s">
        <v>6967</v>
      </c>
      <c r="O214" s="87">
        <v>44718</v>
      </c>
      <c r="P214" s="87">
        <f t="shared" si="6"/>
        <v>44743</v>
      </c>
      <c r="Q214" s="53">
        <f t="shared" si="7"/>
        <v>335</v>
      </c>
    </row>
    <row r="215" spans="1:17" ht="16">
      <c r="A215" s="6">
        <v>214</v>
      </c>
      <c r="B215" s="191" t="s">
        <v>2985</v>
      </c>
      <c r="C215" s="191" t="s">
        <v>1135</v>
      </c>
      <c r="D215" s="191" t="s">
        <v>7704</v>
      </c>
      <c r="E215" s="191" t="s">
        <v>108</v>
      </c>
      <c r="F215" s="191" t="s">
        <v>108</v>
      </c>
      <c r="G215" s="191" t="s">
        <v>7023</v>
      </c>
      <c r="H215" s="191" t="s">
        <v>7281</v>
      </c>
      <c r="I215" s="191" t="s">
        <v>7705</v>
      </c>
      <c r="J215" s="191" t="s">
        <v>7706</v>
      </c>
      <c r="K215" s="191"/>
      <c r="L215" s="99"/>
      <c r="M215" s="99"/>
      <c r="N215" s="191" t="s">
        <v>6967</v>
      </c>
      <c r="O215" s="87">
        <v>44718</v>
      </c>
      <c r="P215" s="87">
        <f t="shared" si="6"/>
        <v>44743</v>
      </c>
      <c r="Q215" s="53">
        <f t="shared" si="7"/>
        <v>335</v>
      </c>
    </row>
    <row r="216" spans="1:17" ht="16">
      <c r="A216" s="6">
        <v>215</v>
      </c>
      <c r="B216" s="191" t="s">
        <v>2926</v>
      </c>
      <c r="C216" s="191" t="s">
        <v>870</v>
      </c>
      <c r="D216" s="191" t="s">
        <v>7707</v>
      </c>
      <c r="E216" s="191" t="s">
        <v>114</v>
      </c>
      <c r="F216" s="191" t="s">
        <v>114</v>
      </c>
      <c r="G216" s="191" t="s">
        <v>168</v>
      </c>
      <c r="H216" s="191" t="s">
        <v>7708</v>
      </c>
      <c r="I216" s="191" t="s">
        <v>7709</v>
      </c>
      <c r="J216" s="191" t="s">
        <v>7710</v>
      </c>
      <c r="K216" s="191" t="s">
        <v>7337</v>
      </c>
      <c r="L216" s="99">
        <v>-0.89424490000000001</v>
      </c>
      <c r="M216" s="99">
        <v>37.0761866</v>
      </c>
      <c r="N216" s="191" t="s">
        <v>6967</v>
      </c>
      <c r="O216" s="87">
        <v>44719</v>
      </c>
      <c r="P216" s="87">
        <f t="shared" si="6"/>
        <v>44744</v>
      </c>
      <c r="Q216" s="53">
        <f t="shared" si="7"/>
        <v>335</v>
      </c>
    </row>
    <row r="217" spans="1:17" ht="16">
      <c r="A217" s="6">
        <v>216</v>
      </c>
      <c r="B217" s="191" t="s">
        <v>2941</v>
      </c>
      <c r="C217" s="191" t="s">
        <v>814</v>
      </c>
      <c r="D217" s="191" t="s">
        <v>7711</v>
      </c>
      <c r="E217" s="191" t="s">
        <v>114</v>
      </c>
      <c r="F217" s="191" t="s">
        <v>114</v>
      </c>
      <c r="G217" s="191" t="s">
        <v>156</v>
      </c>
      <c r="H217" s="191" t="s">
        <v>7712</v>
      </c>
      <c r="I217" s="191" t="s">
        <v>7713</v>
      </c>
      <c r="J217" s="191" t="s">
        <v>7714</v>
      </c>
      <c r="K217" s="191" t="s">
        <v>7337</v>
      </c>
      <c r="L217" s="99">
        <v>-0.93956499999999998</v>
      </c>
      <c r="M217" s="99">
        <v>36.968592999999998</v>
      </c>
      <c r="N217" s="191" t="s">
        <v>6967</v>
      </c>
      <c r="O217" s="87">
        <v>44719</v>
      </c>
      <c r="P217" s="87">
        <f t="shared" si="6"/>
        <v>44744</v>
      </c>
      <c r="Q217" s="53">
        <f t="shared" si="7"/>
        <v>335</v>
      </c>
    </row>
    <row r="218" spans="1:17" ht="16">
      <c r="A218" s="6">
        <v>217</v>
      </c>
      <c r="B218" s="191" t="s">
        <v>2901</v>
      </c>
      <c r="C218" s="191" t="s">
        <v>847</v>
      </c>
      <c r="D218" s="191" t="s">
        <v>7715</v>
      </c>
      <c r="E218" s="191" t="s">
        <v>114</v>
      </c>
      <c r="F218" s="191" t="s">
        <v>114</v>
      </c>
      <c r="G218" s="191" t="s">
        <v>168</v>
      </c>
      <c r="H218" s="191" t="s">
        <v>7716</v>
      </c>
      <c r="I218" s="191" t="s">
        <v>7717</v>
      </c>
      <c r="J218" s="191" t="s">
        <v>7718</v>
      </c>
      <c r="K218" s="191" t="s">
        <v>7337</v>
      </c>
      <c r="L218" s="99">
        <v>-0.86470279999999999</v>
      </c>
      <c r="M218" s="99">
        <v>36.960319900000002</v>
      </c>
      <c r="N218" s="191" t="s">
        <v>6967</v>
      </c>
      <c r="O218" s="87">
        <v>44720</v>
      </c>
      <c r="P218" s="87">
        <f t="shared" si="6"/>
        <v>44745</v>
      </c>
      <c r="Q218" s="53">
        <f t="shared" si="7"/>
        <v>335</v>
      </c>
    </row>
    <row r="219" spans="1:17" ht="16">
      <c r="A219" s="6">
        <v>218</v>
      </c>
      <c r="B219" s="191" t="s">
        <v>2938</v>
      </c>
      <c r="C219" s="191" t="s">
        <v>813</v>
      </c>
      <c r="D219" s="191" t="s">
        <v>7719</v>
      </c>
      <c r="E219" s="191" t="s">
        <v>108</v>
      </c>
      <c r="F219" s="191" t="s">
        <v>108</v>
      </c>
      <c r="G219" s="191" t="s">
        <v>175</v>
      </c>
      <c r="H219" s="191" t="s">
        <v>7720</v>
      </c>
      <c r="I219" s="191" t="s">
        <v>7721</v>
      </c>
      <c r="J219" s="191" t="s">
        <v>7722</v>
      </c>
      <c r="K219" s="191"/>
      <c r="L219" s="99">
        <v>-1.2933330000000001</v>
      </c>
      <c r="M219" s="99">
        <v>36.718611000000003</v>
      </c>
      <c r="N219" s="191" t="s">
        <v>6967</v>
      </c>
      <c r="O219" s="87">
        <v>44720</v>
      </c>
      <c r="P219" s="87">
        <f t="shared" si="6"/>
        <v>44745</v>
      </c>
      <c r="Q219" s="53">
        <f t="shared" si="7"/>
        <v>335</v>
      </c>
    </row>
    <row r="220" spans="1:17" ht="16">
      <c r="A220" s="6">
        <v>219</v>
      </c>
      <c r="B220" s="191" t="s">
        <v>2950</v>
      </c>
      <c r="C220" s="191" t="s">
        <v>1101</v>
      </c>
      <c r="D220" s="191" t="s">
        <v>7723</v>
      </c>
      <c r="E220" s="191" t="s">
        <v>108</v>
      </c>
      <c r="F220" s="191" t="s">
        <v>108</v>
      </c>
      <c r="G220" s="191" t="s">
        <v>7023</v>
      </c>
      <c r="H220" s="191" t="s">
        <v>7724</v>
      </c>
      <c r="I220" s="191" t="s">
        <v>7725</v>
      </c>
      <c r="J220" s="191" t="s">
        <v>7726</v>
      </c>
      <c r="K220" s="191" t="s">
        <v>6975</v>
      </c>
      <c r="L220" s="99">
        <v>-1.145858</v>
      </c>
      <c r="M220" s="99">
        <v>36.619838000000001</v>
      </c>
      <c r="N220" s="191" t="s">
        <v>6967</v>
      </c>
      <c r="O220" s="87">
        <v>44720</v>
      </c>
      <c r="P220" s="87">
        <f t="shared" si="6"/>
        <v>44745</v>
      </c>
      <c r="Q220" s="53">
        <f t="shared" si="7"/>
        <v>335</v>
      </c>
    </row>
    <row r="221" spans="1:17" ht="16">
      <c r="A221" s="6">
        <v>220</v>
      </c>
      <c r="B221" s="191" t="s">
        <v>2974</v>
      </c>
      <c r="C221" s="191" t="s">
        <v>1390</v>
      </c>
      <c r="D221" s="191" t="s">
        <v>7727</v>
      </c>
      <c r="E221" s="191" t="s">
        <v>108</v>
      </c>
      <c r="F221" s="191" t="s">
        <v>108</v>
      </c>
      <c r="G221" s="191" t="s">
        <v>7380</v>
      </c>
      <c r="H221" s="191" t="s">
        <v>7398</v>
      </c>
      <c r="I221" s="191" t="s">
        <v>7728</v>
      </c>
      <c r="J221" s="191" t="s">
        <v>7729</v>
      </c>
      <c r="K221" s="191" t="s">
        <v>7384</v>
      </c>
      <c r="L221" s="99"/>
      <c r="M221" s="99"/>
      <c r="N221" s="191" t="s">
        <v>6967</v>
      </c>
      <c r="O221" s="87">
        <v>44720</v>
      </c>
      <c r="P221" s="87">
        <f t="shared" si="6"/>
        <v>44745</v>
      </c>
      <c r="Q221" s="53">
        <f t="shared" si="7"/>
        <v>335</v>
      </c>
    </row>
    <row r="222" spans="1:17" ht="16">
      <c r="A222" s="6">
        <v>221</v>
      </c>
      <c r="B222" s="191" t="s">
        <v>7730</v>
      </c>
      <c r="C222" s="191" t="s">
        <v>1086</v>
      </c>
      <c r="D222" s="191" t="s">
        <v>7731</v>
      </c>
      <c r="E222" s="191" t="s">
        <v>108</v>
      </c>
      <c r="F222" s="191" t="s">
        <v>108</v>
      </c>
      <c r="G222" s="191" t="s">
        <v>109</v>
      </c>
      <c r="H222" s="191" t="s">
        <v>7543</v>
      </c>
      <c r="I222" s="191" t="s">
        <v>7732</v>
      </c>
      <c r="J222" s="191" t="s">
        <v>7733</v>
      </c>
      <c r="K222" s="191"/>
      <c r="L222" s="99"/>
      <c r="M222" s="99"/>
      <c r="N222" s="191" t="s">
        <v>6967</v>
      </c>
      <c r="O222" s="87">
        <v>44721</v>
      </c>
      <c r="P222" s="87">
        <f t="shared" si="6"/>
        <v>44746</v>
      </c>
      <c r="Q222" s="53">
        <f t="shared" si="7"/>
        <v>335</v>
      </c>
    </row>
    <row r="223" spans="1:17" ht="16">
      <c r="A223" s="6">
        <v>222</v>
      </c>
      <c r="B223" s="191" t="s">
        <v>2922</v>
      </c>
      <c r="C223" s="191" t="s">
        <v>271</v>
      </c>
      <c r="D223" s="191" t="s">
        <v>7734</v>
      </c>
      <c r="E223" s="191" t="s">
        <v>108</v>
      </c>
      <c r="F223" s="191" t="s">
        <v>108</v>
      </c>
      <c r="G223" s="191" t="s">
        <v>7380</v>
      </c>
      <c r="H223" s="191" t="s">
        <v>7735</v>
      </c>
      <c r="I223" s="191" t="s">
        <v>7736</v>
      </c>
      <c r="J223" s="191" t="s">
        <v>7737</v>
      </c>
      <c r="K223" s="191" t="s">
        <v>7384</v>
      </c>
      <c r="L223" s="99">
        <v>-1.0451189999999999</v>
      </c>
      <c r="M223" s="99">
        <v>37.042963</v>
      </c>
      <c r="N223" s="191" t="s">
        <v>6967</v>
      </c>
      <c r="O223" s="87">
        <v>44721</v>
      </c>
      <c r="P223" s="87">
        <f t="shared" si="6"/>
        <v>44746</v>
      </c>
      <c r="Q223" s="53">
        <f t="shared" si="7"/>
        <v>335</v>
      </c>
    </row>
    <row r="224" spans="1:17" ht="16">
      <c r="A224" s="6">
        <v>223</v>
      </c>
      <c r="B224" s="191" t="s">
        <v>2968</v>
      </c>
      <c r="C224" s="191" t="s">
        <v>890</v>
      </c>
      <c r="D224" s="191" t="s">
        <v>7738</v>
      </c>
      <c r="E224" s="191" t="s">
        <v>114</v>
      </c>
      <c r="F224" s="191" t="s">
        <v>114</v>
      </c>
      <c r="G224" s="191" t="s">
        <v>168</v>
      </c>
      <c r="H224" s="191" t="s">
        <v>7739</v>
      </c>
      <c r="I224" s="191" t="s">
        <v>7740</v>
      </c>
      <c r="J224" s="191" t="s">
        <v>7741</v>
      </c>
      <c r="K224" s="191" t="s">
        <v>7337</v>
      </c>
      <c r="L224" s="99">
        <v>-0.90106269999999999</v>
      </c>
      <c r="M224" s="99">
        <v>37.064706299999997</v>
      </c>
      <c r="N224" s="191" t="s">
        <v>6967</v>
      </c>
      <c r="O224" s="87">
        <v>44721</v>
      </c>
      <c r="P224" s="87">
        <f t="shared" si="6"/>
        <v>44746</v>
      </c>
      <c r="Q224" s="53">
        <f t="shared" si="7"/>
        <v>335</v>
      </c>
    </row>
    <row r="225" spans="1:17" ht="16">
      <c r="A225" s="6">
        <v>224</v>
      </c>
      <c r="B225" s="191" t="s">
        <v>2984</v>
      </c>
      <c r="C225" s="191" t="s">
        <v>1136</v>
      </c>
      <c r="D225" s="191" t="s">
        <v>7742</v>
      </c>
      <c r="E225" s="191" t="s">
        <v>108</v>
      </c>
      <c r="F225" s="191" t="s">
        <v>108</v>
      </c>
      <c r="G225" s="191" t="s">
        <v>7023</v>
      </c>
      <c r="H225" s="191" t="s">
        <v>7281</v>
      </c>
      <c r="I225" s="191" t="s">
        <v>7743</v>
      </c>
      <c r="J225" s="191" t="s">
        <v>7744</v>
      </c>
      <c r="K225" s="191"/>
      <c r="L225" s="99"/>
      <c r="M225" s="99"/>
      <c r="N225" s="191" t="s">
        <v>6967</v>
      </c>
      <c r="O225" s="87">
        <v>44721</v>
      </c>
      <c r="P225" s="87">
        <f t="shared" si="6"/>
        <v>44746</v>
      </c>
      <c r="Q225" s="53">
        <f t="shared" si="7"/>
        <v>335</v>
      </c>
    </row>
    <row r="226" spans="1:17" ht="16">
      <c r="A226" s="6">
        <v>225</v>
      </c>
      <c r="B226" s="191" t="s">
        <v>2588</v>
      </c>
      <c r="C226" s="191" t="s">
        <v>954</v>
      </c>
      <c r="D226" s="191" t="s">
        <v>7745</v>
      </c>
      <c r="E226" s="191" t="s">
        <v>114</v>
      </c>
      <c r="F226" s="191" t="s">
        <v>114</v>
      </c>
      <c r="G226" s="191" t="s">
        <v>168</v>
      </c>
      <c r="H226" s="191" t="s">
        <v>7746</v>
      </c>
      <c r="I226" s="191" t="s">
        <v>7747</v>
      </c>
      <c r="J226" s="191" t="s">
        <v>7748</v>
      </c>
      <c r="K226" s="191" t="s">
        <v>7337</v>
      </c>
      <c r="L226" s="99">
        <v>-0.85668</v>
      </c>
      <c r="M226" s="99">
        <v>36.949910000000003</v>
      </c>
      <c r="N226" s="191" t="s">
        <v>6967</v>
      </c>
      <c r="O226" s="87">
        <v>44721</v>
      </c>
      <c r="P226" s="87">
        <f t="shared" si="6"/>
        <v>44746</v>
      </c>
      <c r="Q226" s="53">
        <f t="shared" si="7"/>
        <v>335</v>
      </c>
    </row>
    <row r="227" spans="1:17" ht="16">
      <c r="A227" s="6">
        <v>226</v>
      </c>
      <c r="B227" s="191" t="s">
        <v>2876</v>
      </c>
      <c r="C227" s="191" t="s">
        <v>877</v>
      </c>
      <c r="D227" s="191" t="s">
        <v>7749</v>
      </c>
      <c r="E227" s="191"/>
      <c r="F227" s="191"/>
      <c r="G227" s="191"/>
      <c r="H227" s="191"/>
      <c r="I227" s="191" t="s">
        <v>7750</v>
      </c>
      <c r="J227" s="191" t="s">
        <v>7751</v>
      </c>
      <c r="K227" s="191" t="s">
        <v>6975</v>
      </c>
      <c r="L227" s="99"/>
      <c r="M227" s="99"/>
      <c r="N227" s="191" t="s">
        <v>6967</v>
      </c>
      <c r="O227" s="87">
        <v>44722</v>
      </c>
      <c r="P227" s="87">
        <f t="shared" si="6"/>
        <v>44747</v>
      </c>
      <c r="Q227" s="53">
        <f t="shared" si="7"/>
        <v>335</v>
      </c>
    </row>
    <row r="228" spans="1:17" ht="16">
      <c r="A228" s="6">
        <v>227</v>
      </c>
      <c r="B228" s="191" t="s">
        <v>2932</v>
      </c>
      <c r="C228" s="191" t="s">
        <v>811</v>
      </c>
      <c r="D228" s="191" t="s">
        <v>7752</v>
      </c>
      <c r="E228" s="191" t="s">
        <v>108</v>
      </c>
      <c r="F228" s="191" t="s">
        <v>108</v>
      </c>
      <c r="G228" s="191" t="s">
        <v>111</v>
      </c>
      <c r="H228" s="191" t="s">
        <v>7753</v>
      </c>
      <c r="I228" s="191" t="s">
        <v>7754</v>
      </c>
      <c r="J228" s="191"/>
      <c r="K228" s="191" t="s">
        <v>6966</v>
      </c>
      <c r="L228" s="99">
        <v>-1.043221</v>
      </c>
      <c r="M228" s="99">
        <v>36.729801999999999</v>
      </c>
      <c r="N228" s="191" t="s">
        <v>6967</v>
      </c>
      <c r="O228" s="87">
        <v>44722</v>
      </c>
      <c r="P228" s="87">
        <f t="shared" si="6"/>
        <v>44747</v>
      </c>
      <c r="Q228" s="53">
        <f t="shared" si="7"/>
        <v>335</v>
      </c>
    </row>
    <row r="229" spans="1:17" ht="16">
      <c r="A229" s="6">
        <v>228</v>
      </c>
      <c r="B229" s="191" t="s">
        <v>2944</v>
      </c>
      <c r="C229" s="191" t="s">
        <v>1008</v>
      </c>
      <c r="D229" s="191" t="s">
        <v>7755</v>
      </c>
      <c r="E229" s="191" t="s">
        <v>108</v>
      </c>
      <c r="F229" s="191" t="s">
        <v>108</v>
      </c>
      <c r="G229" s="191" t="s">
        <v>6972</v>
      </c>
      <c r="H229" s="191" t="s">
        <v>7756</v>
      </c>
      <c r="I229" s="191" t="s">
        <v>7757</v>
      </c>
      <c r="J229" s="191"/>
      <c r="K229" s="191" t="s">
        <v>6966</v>
      </c>
      <c r="L229" s="99">
        <v>-0.99825609999999998</v>
      </c>
      <c r="M229" s="99">
        <v>36.860228999999997</v>
      </c>
      <c r="N229" s="191" t="s">
        <v>6967</v>
      </c>
      <c r="O229" s="87">
        <v>44722</v>
      </c>
      <c r="P229" s="87">
        <f t="shared" si="6"/>
        <v>44747</v>
      </c>
      <c r="Q229" s="53">
        <f t="shared" si="7"/>
        <v>335</v>
      </c>
    </row>
    <row r="230" spans="1:17" ht="16">
      <c r="A230" s="6">
        <v>229</v>
      </c>
      <c r="B230" s="191" t="s">
        <v>2958</v>
      </c>
      <c r="C230" s="191" t="s">
        <v>918</v>
      </c>
      <c r="D230" s="191" t="s">
        <v>7758</v>
      </c>
      <c r="E230" s="191" t="s">
        <v>108</v>
      </c>
      <c r="F230" s="191" t="s">
        <v>108</v>
      </c>
      <c r="G230" s="191" t="s">
        <v>7237</v>
      </c>
      <c r="H230" s="191" t="s">
        <v>7759</v>
      </c>
      <c r="I230" s="191" t="s">
        <v>7760</v>
      </c>
      <c r="J230" s="191" t="s">
        <v>7761</v>
      </c>
      <c r="K230" s="191" t="s">
        <v>2840</v>
      </c>
      <c r="L230" s="99">
        <v>-1.147214</v>
      </c>
      <c r="M230" s="99">
        <v>36.799999999999997</v>
      </c>
      <c r="N230" s="191" t="s">
        <v>6967</v>
      </c>
      <c r="O230" s="87">
        <v>44722</v>
      </c>
      <c r="P230" s="87">
        <f t="shared" si="6"/>
        <v>44747</v>
      </c>
      <c r="Q230" s="53">
        <f t="shared" si="7"/>
        <v>335</v>
      </c>
    </row>
    <row r="231" spans="1:17" ht="16">
      <c r="A231" s="6">
        <v>230</v>
      </c>
      <c r="B231" s="191" t="s">
        <v>2978</v>
      </c>
      <c r="C231" s="191" t="s">
        <v>593</v>
      </c>
      <c r="D231" s="191" t="s">
        <v>7762</v>
      </c>
      <c r="E231" s="191" t="s">
        <v>108</v>
      </c>
      <c r="F231" s="191" t="s">
        <v>108</v>
      </c>
      <c r="G231" s="191" t="s">
        <v>109</v>
      </c>
      <c r="H231" s="191" t="s">
        <v>7763</v>
      </c>
      <c r="I231" s="191" t="s">
        <v>7764</v>
      </c>
      <c r="J231" s="191"/>
      <c r="K231" s="191" t="s">
        <v>6966</v>
      </c>
      <c r="L231" s="99">
        <v>-1.0163329999999999</v>
      </c>
      <c r="M231" s="99">
        <v>36.814810000000001</v>
      </c>
      <c r="N231" s="191" t="s">
        <v>6967</v>
      </c>
      <c r="O231" s="87">
        <v>44722</v>
      </c>
      <c r="P231" s="87">
        <f t="shared" si="6"/>
        <v>44747</v>
      </c>
      <c r="Q231" s="53">
        <f t="shared" si="7"/>
        <v>335</v>
      </c>
    </row>
    <row r="232" spans="1:17" ht="16">
      <c r="A232" s="6">
        <v>231</v>
      </c>
      <c r="B232" s="191" t="s">
        <v>2986</v>
      </c>
      <c r="C232" s="191" t="s">
        <v>228</v>
      </c>
      <c r="D232" s="191" t="s">
        <v>7765</v>
      </c>
      <c r="E232" s="191" t="s">
        <v>108</v>
      </c>
      <c r="F232" s="191" t="s">
        <v>108</v>
      </c>
      <c r="G232" s="191" t="s">
        <v>115</v>
      </c>
      <c r="H232" s="191" t="s">
        <v>7766</v>
      </c>
      <c r="I232" s="191" t="s">
        <v>7767</v>
      </c>
      <c r="J232" s="191" t="s">
        <v>7768</v>
      </c>
      <c r="K232" s="191" t="s">
        <v>2840</v>
      </c>
      <c r="L232" s="99">
        <v>-1.204855</v>
      </c>
      <c r="M232" s="99">
        <v>36.676527999999998</v>
      </c>
      <c r="N232" s="191" t="s">
        <v>6967</v>
      </c>
      <c r="O232" s="87">
        <v>44722</v>
      </c>
      <c r="P232" s="87">
        <f t="shared" si="6"/>
        <v>44747</v>
      </c>
      <c r="Q232" s="53">
        <f t="shared" si="7"/>
        <v>335</v>
      </c>
    </row>
    <row r="233" spans="1:17" ht="16">
      <c r="A233" s="6">
        <v>232</v>
      </c>
      <c r="B233" s="191" t="s">
        <v>2908</v>
      </c>
      <c r="C233" s="191" t="s">
        <v>198</v>
      </c>
      <c r="D233" s="191" t="s">
        <v>7769</v>
      </c>
      <c r="E233" s="191" t="s">
        <v>108</v>
      </c>
      <c r="F233" s="191" t="s">
        <v>108</v>
      </c>
      <c r="G233" s="191" t="s">
        <v>111</v>
      </c>
      <c r="H233" s="191" t="s">
        <v>7619</v>
      </c>
      <c r="I233" s="191" t="s">
        <v>7770</v>
      </c>
      <c r="J233" s="191"/>
      <c r="K233" s="191" t="s">
        <v>6966</v>
      </c>
      <c r="L233" s="99">
        <v>-1.0228699999999999</v>
      </c>
      <c r="M233" s="99">
        <v>36.781579999999998</v>
      </c>
      <c r="N233" s="191" t="s">
        <v>6967</v>
      </c>
      <c r="O233" s="87">
        <v>44725</v>
      </c>
      <c r="P233" s="87">
        <f t="shared" si="6"/>
        <v>44750</v>
      </c>
      <c r="Q233" s="53">
        <f t="shared" si="7"/>
        <v>335</v>
      </c>
    </row>
    <row r="234" spans="1:17" ht="16">
      <c r="A234" s="6">
        <v>233</v>
      </c>
      <c r="B234" s="191" t="s">
        <v>2954</v>
      </c>
      <c r="C234" s="191" t="s">
        <v>901</v>
      </c>
      <c r="D234" s="191" t="s">
        <v>7771</v>
      </c>
      <c r="E234" s="191" t="s">
        <v>108</v>
      </c>
      <c r="F234" s="191" t="s">
        <v>108</v>
      </c>
      <c r="G234" s="191" t="s">
        <v>7023</v>
      </c>
      <c r="H234" s="191" t="s">
        <v>7772</v>
      </c>
      <c r="I234" s="191" t="s">
        <v>7773</v>
      </c>
      <c r="J234" s="191" t="s">
        <v>7774</v>
      </c>
      <c r="K234" s="191" t="s">
        <v>7157</v>
      </c>
      <c r="L234" s="99">
        <v>-1.20164</v>
      </c>
      <c r="M234" s="99">
        <v>36.607219999999998</v>
      </c>
      <c r="N234" s="191" t="s">
        <v>6967</v>
      </c>
      <c r="O234" s="87">
        <v>44725</v>
      </c>
      <c r="P234" s="87">
        <f t="shared" si="6"/>
        <v>44750</v>
      </c>
      <c r="Q234" s="53">
        <f t="shared" si="7"/>
        <v>335</v>
      </c>
    </row>
    <row r="235" spans="1:17" ht="16">
      <c r="A235" s="6">
        <v>234</v>
      </c>
      <c r="B235" s="191" t="s">
        <v>2983</v>
      </c>
      <c r="C235" s="191" t="s">
        <v>903</v>
      </c>
      <c r="D235" s="191" t="s">
        <v>7775</v>
      </c>
      <c r="E235" s="191" t="s">
        <v>108</v>
      </c>
      <c r="F235" s="191" t="s">
        <v>108</v>
      </c>
      <c r="G235" s="191" t="s">
        <v>7023</v>
      </c>
      <c r="H235" s="191" t="s">
        <v>7776</v>
      </c>
      <c r="I235" s="191" t="s">
        <v>7777</v>
      </c>
      <c r="J235" s="191" t="s">
        <v>7778</v>
      </c>
      <c r="K235" s="191"/>
      <c r="L235" s="99">
        <v>-1.1689659999999999</v>
      </c>
      <c r="M235" s="99">
        <v>36.609279999999998</v>
      </c>
      <c r="N235" s="191" t="s">
        <v>6967</v>
      </c>
      <c r="O235" s="87">
        <v>44725</v>
      </c>
      <c r="P235" s="87">
        <f t="shared" si="6"/>
        <v>44750</v>
      </c>
      <c r="Q235" s="53">
        <f t="shared" si="7"/>
        <v>335</v>
      </c>
    </row>
    <row r="236" spans="1:17" ht="16">
      <c r="A236" s="6">
        <v>235</v>
      </c>
      <c r="B236" s="191" t="s">
        <v>3005</v>
      </c>
      <c r="C236" s="191" t="s">
        <v>1084</v>
      </c>
      <c r="D236" s="191" t="s">
        <v>7779</v>
      </c>
      <c r="E236" s="191" t="s">
        <v>108</v>
      </c>
      <c r="F236" s="191" t="s">
        <v>108</v>
      </c>
      <c r="G236" s="191" t="s">
        <v>7023</v>
      </c>
      <c r="H236" s="191" t="s">
        <v>7780</v>
      </c>
      <c r="I236" s="191" t="s">
        <v>7781</v>
      </c>
      <c r="J236" s="191" t="s">
        <v>7782</v>
      </c>
      <c r="K236" s="191"/>
      <c r="L236" s="99">
        <v>-1.1831940000000001</v>
      </c>
      <c r="M236" s="99">
        <v>36.601351000000001</v>
      </c>
      <c r="N236" s="191" t="s">
        <v>6967</v>
      </c>
      <c r="O236" s="87">
        <v>44725</v>
      </c>
      <c r="P236" s="87">
        <f t="shared" si="6"/>
        <v>44750</v>
      </c>
      <c r="Q236" s="53">
        <f t="shared" si="7"/>
        <v>335</v>
      </c>
    </row>
    <row r="237" spans="1:17" ht="16">
      <c r="A237" s="6">
        <v>236</v>
      </c>
      <c r="B237" s="191" t="s">
        <v>2947</v>
      </c>
      <c r="C237" s="191" t="s">
        <v>1036</v>
      </c>
      <c r="D237" s="191" t="s">
        <v>7783</v>
      </c>
      <c r="E237" s="191" t="s">
        <v>108</v>
      </c>
      <c r="F237" s="191" t="s">
        <v>108</v>
      </c>
      <c r="G237" s="191" t="s">
        <v>115</v>
      </c>
      <c r="H237" s="191" t="s">
        <v>7784</v>
      </c>
      <c r="I237" s="191" t="s">
        <v>7785</v>
      </c>
      <c r="J237" s="191"/>
      <c r="K237" s="191" t="s">
        <v>2840</v>
      </c>
      <c r="L237" s="99">
        <v>-1.2279800000000001</v>
      </c>
      <c r="M237" s="99">
        <v>36.668402</v>
      </c>
      <c r="N237" s="191" t="s">
        <v>6967</v>
      </c>
      <c r="O237" s="87">
        <v>44726</v>
      </c>
      <c r="P237" s="87">
        <f t="shared" si="6"/>
        <v>44751</v>
      </c>
      <c r="Q237" s="53">
        <f t="shared" si="7"/>
        <v>335</v>
      </c>
    </row>
    <row r="238" spans="1:17" ht="16">
      <c r="A238" s="6">
        <v>237</v>
      </c>
      <c r="B238" s="191" t="s">
        <v>2960</v>
      </c>
      <c r="C238" s="191" t="s">
        <v>888</v>
      </c>
      <c r="D238" s="191" t="s">
        <v>7786</v>
      </c>
      <c r="E238" s="191" t="s">
        <v>108</v>
      </c>
      <c r="F238" s="191" t="s">
        <v>108</v>
      </c>
      <c r="G238" s="191" t="s">
        <v>7023</v>
      </c>
      <c r="H238" s="191" t="s">
        <v>7281</v>
      </c>
      <c r="I238" s="191" t="s">
        <v>7787</v>
      </c>
      <c r="J238" s="191" t="s">
        <v>7788</v>
      </c>
      <c r="K238" s="191"/>
      <c r="L238" s="99">
        <v>-1.169</v>
      </c>
      <c r="M238" s="99">
        <v>36.61</v>
      </c>
      <c r="N238" s="191" t="s">
        <v>6967</v>
      </c>
      <c r="O238" s="87">
        <v>44726</v>
      </c>
      <c r="P238" s="87">
        <f t="shared" si="6"/>
        <v>44751</v>
      </c>
      <c r="Q238" s="53">
        <f t="shared" si="7"/>
        <v>335</v>
      </c>
    </row>
    <row r="239" spans="1:17" ht="16">
      <c r="A239" s="6">
        <v>238</v>
      </c>
      <c r="B239" s="191" t="s">
        <v>2967</v>
      </c>
      <c r="C239" s="191" t="s">
        <v>854</v>
      </c>
      <c r="D239" s="191" t="s">
        <v>7789</v>
      </c>
      <c r="E239" s="191" t="s">
        <v>114</v>
      </c>
      <c r="F239" s="191" t="s">
        <v>114</v>
      </c>
      <c r="G239" s="191" t="s">
        <v>168</v>
      </c>
      <c r="H239" s="191" t="s">
        <v>7746</v>
      </c>
      <c r="I239" s="191" t="s">
        <v>7790</v>
      </c>
      <c r="J239" s="191" t="s">
        <v>7791</v>
      </c>
      <c r="K239" s="191" t="s">
        <v>7337</v>
      </c>
      <c r="L239" s="99">
        <v>-0.85909999999999997</v>
      </c>
      <c r="M239" s="99">
        <v>36.950699999999998</v>
      </c>
      <c r="N239" s="191" t="s">
        <v>6967</v>
      </c>
      <c r="O239" s="87">
        <v>44726</v>
      </c>
      <c r="P239" s="87">
        <f t="shared" si="6"/>
        <v>44751</v>
      </c>
      <c r="Q239" s="53">
        <f t="shared" si="7"/>
        <v>335</v>
      </c>
    </row>
    <row r="240" spans="1:17" ht="16">
      <c r="A240" s="6">
        <v>239</v>
      </c>
      <c r="B240" s="191" t="s">
        <v>2987</v>
      </c>
      <c r="C240" s="191" t="s">
        <v>217</v>
      </c>
      <c r="D240" s="191" t="s">
        <v>7792</v>
      </c>
      <c r="E240" s="191" t="s">
        <v>108</v>
      </c>
      <c r="F240" s="191" t="s">
        <v>108</v>
      </c>
      <c r="G240" s="191" t="s">
        <v>7023</v>
      </c>
      <c r="H240" s="191" t="s">
        <v>7793</v>
      </c>
      <c r="I240" s="191" t="s">
        <v>7794</v>
      </c>
      <c r="J240" s="191" t="s">
        <v>7795</v>
      </c>
      <c r="K240" s="191"/>
      <c r="L240" s="99">
        <v>-1.169</v>
      </c>
      <c r="M240" s="99">
        <v>36.607999999999997</v>
      </c>
      <c r="N240" s="191" t="s">
        <v>6967</v>
      </c>
      <c r="O240" s="87">
        <v>44726</v>
      </c>
      <c r="P240" s="87">
        <f t="shared" si="6"/>
        <v>44751</v>
      </c>
      <c r="Q240" s="53">
        <f t="shared" si="7"/>
        <v>335</v>
      </c>
    </row>
    <row r="241" spans="1:17" ht="16">
      <c r="A241" s="6">
        <v>240</v>
      </c>
      <c r="B241" s="191" t="s">
        <v>2780</v>
      </c>
      <c r="C241" s="191" t="s">
        <v>1014</v>
      </c>
      <c r="D241" s="191" t="s">
        <v>7796</v>
      </c>
      <c r="E241" s="191" t="s">
        <v>108</v>
      </c>
      <c r="F241" s="191" t="s">
        <v>108</v>
      </c>
      <c r="G241" s="191" t="s">
        <v>7023</v>
      </c>
      <c r="H241" s="191" t="s">
        <v>7024</v>
      </c>
      <c r="I241" s="191" t="s">
        <v>7032</v>
      </c>
      <c r="J241" s="191" t="s">
        <v>7031</v>
      </c>
      <c r="K241" s="191" t="s">
        <v>6966</v>
      </c>
      <c r="L241" s="99">
        <v>-1.14811</v>
      </c>
      <c r="M241" s="99">
        <v>36.615588000000002</v>
      </c>
      <c r="N241" s="191" t="s">
        <v>6967</v>
      </c>
      <c r="O241" s="87">
        <v>44727</v>
      </c>
      <c r="P241" s="87">
        <f t="shared" si="6"/>
        <v>44752</v>
      </c>
      <c r="Q241" s="53">
        <f t="shared" si="7"/>
        <v>335</v>
      </c>
    </row>
    <row r="242" spans="1:17" ht="16">
      <c r="A242" s="6">
        <v>241</v>
      </c>
      <c r="B242" s="191" t="s">
        <v>2959</v>
      </c>
      <c r="C242" s="191" t="s">
        <v>763</v>
      </c>
      <c r="D242" s="191" t="s">
        <v>7797</v>
      </c>
      <c r="E242" s="191" t="s">
        <v>108</v>
      </c>
      <c r="F242" s="191" t="s">
        <v>108</v>
      </c>
      <c r="G242" s="191" t="s">
        <v>175</v>
      </c>
      <c r="H242" s="191" t="s">
        <v>7798</v>
      </c>
      <c r="I242" s="191" t="s">
        <v>7799</v>
      </c>
      <c r="J242" s="191" t="s">
        <v>7800</v>
      </c>
      <c r="K242" s="191" t="s">
        <v>7157</v>
      </c>
      <c r="L242" s="99">
        <v>-1.2484949999999999</v>
      </c>
      <c r="M242" s="99">
        <v>36.601542000000002</v>
      </c>
      <c r="N242" s="191" t="s">
        <v>6967</v>
      </c>
      <c r="O242" s="87">
        <v>44727</v>
      </c>
      <c r="P242" s="87">
        <f t="shared" si="6"/>
        <v>44752</v>
      </c>
      <c r="Q242" s="53">
        <f t="shared" si="7"/>
        <v>335</v>
      </c>
    </row>
    <row r="243" spans="1:17" ht="16">
      <c r="A243" s="6">
        <v>242</v>
      </c>
      <c r="B243" s="191" t="s">
        <v>2964</v>
      </c>
      <c r="C243" s="191" t="s">
        <v>760</v>
      </c>
      <c r="D243" s="191" t="s">
        <v>7801</v>
      </c>
      <c r="E243" s="191" t="s">
        <v>108</v>
      </c>
      <c r="F243" s="191" t="s">
        <v>108</v>
      </c>
      <c r="G243" s="191" t="s">
        <v>7023</v>
      </c>
      <c r="H243" s="191" t="s">
        <v>7802</v>
      </c>
      <c r="I243" s="191" t="s">
        <v>7803</v>
      </c>
      <c r="J243" s="191" t="s">
        <v>7804</v>
      </c>
      <c r="K243" s="191"/>
      <c r="L243" s="99">
        <v>-1.1435</v>
      </c>
      <c r="M243" s="99">
        <v>36.881599999999999</v>
      </c>
      <c r="N243" s="191" t="s">
        <v>6967</v>
      </c>
      <c r="O243" s="87">
        <v>44727</v>
      </c>
      <c r="P243" s="87">
        <f t="shared" si="6"/>
        <v>44752</v>
      </c>
      <c r="Q243" s="53">
        <f t="shared" si="7"/>
        <v>335</v>
      </c>
    </row>
    <row r="244" spans="1:17" ht="16">
      <c r="A244" s="6">
        <v>243</v>
      </c>
      <c r="B244" s="191" t="s">
        <v>2970</v>
      </c>
      <c r="C244" s="191" t="s">
        <v>917</v>
      </c>
      <c r="D244" s="191" t="s">
        <v>7805</v>
      </c>
      <c r="E244" s="191" t="s">
        <v>108</v>
      </c>
      <c r="F244" s="191" t="s">
        <v>108</v>
      </c>
      <c r="G244" s="191" t="s">
        <v>115</v>
      </c>
      <c r="H244" s="191" t="s">
        <v>7806</v>
      </c>
      <c r="I244" s="191" t="s">
        <v>7807</v>
      </c>
      <c r="J244" s="191" t="s">
        <v>7808</v>
      </c>
      <c r="K244" s="191" t="s">
        <v>2840</v>
      </c>
      <c r="L244" s="99">
        <v>-1.22654</v>
      </c>
      <c r="M244" s="99">
        <v>36.696756000000001</v>
      </c>
      <c r="N244" s="191" t="s">
        <v>6967</v>
      </c>
      <c r="O244" s="87">
        <v>44727</v>
      </c>
      <c r="P244" s="87">
        <f t="shared" si="6"/>
        <v>44752</v>
      </c>
      <c r="Q244" s="53">
        <f t="shared" si="7"/>
        <v>335</v>
      </c>
    </row>
    <row r="245" spans="1:17" ht="16">
      <c r="A245" s="6">
        <v>244</v>
      </c>
      <c r="B245" s="191" t="s">
        <v>2977</v>
      </c>
      <c r="C245" s="191" t="s">
        <v>587</v>
      </c>
      <c r="D245" s="191" t="s">
        <v>7809</v>
      </c>
      <c r="E245" s="191" t="s">
        <v>108</v>
      </c>
      <c r="F245" s="191" t="s">
        <v>108</v>
      </c>
      <c r="G245" s="191" t="s">
        <v>175</v>
      </c>
      <c r="H245" s="191" t="s">
        <v>7810</v>
      </c>
      <c r="I245" s="191" t="s">
        <v>7811</v>
      </c>
      <c r="J245" s="191" t="s">
        <v>7812</v>
      </c>
      <c r="K245" s="191" t="s">
        <v>2840</v>
      </c>
      <c r="L245" s="99">
        <v>-1.293207</v>
      </c>
      <c r="M245" s="99">
        <v>36.687888000000001</v>
      </c>
      <c r="N245" s="191" t="s">
        <v>6967</v>
      </c>
      <c r="O245" s="87">
        <v>44727</v>
      </c>
      <c r="P245" s="87">
        <f t="shared" si="6"/>
        <v>44752</v>
      </c>
      <c r="Q245" s="53">
        <f t="shared" si="7"/>
        <v>335</v>
      </c>
    </row>
    <row r="246" spans="1:17" ht="16">
      <c r="A246" s="6">
        <v>245</v>
      </c>
      <c r="B246" s="191" t="s">
        <v>3001</v>
      </c>
      <c r="C246" s="191" t="s">
        <v>942</v>
      </c>
      <c r="D246" s="191" t="s">
        <v>7813</v>
      </c>
      <c r="E246" s="191" t="s">
        <v>108</v>
      </c>
      <c r="F246" s="191" t="s">
        <v>108</v>
      </c>
      <c r="G246" s="191" t="s">
        <v>7023</v>
      </c>
      <c r="H246" s="191" t="s">
        <v>7814</v>
      </c>
      <c r="I246" s="191" t="s">
        <v>7815</v>
      </c>
      <c r="J246" s="191" t="s">
        <v>7816</v>
      </c>
      <c r="K246" s="191"/>
      <c r="L246" s="99">
        <v>-1.123135</v>
      </c>
      <c r="M246" s="99">
        <v>36.610836999999997</v>
      </c>
      <c r="N246" s="191" t="s">
        <v>6967</v>
      </c>
      <c r="O246" s="87">
        <v>44727</v>
      </c>
      <c r="P246" s="87">
        <f t="shared" si="6"/>
        <v>44752</v>
      </c>
      <c r="Q246" s="53">
        <f t="shared" si="7"/>
        <v>335</v>
      </c>
    </row>
    <row r="247" spans="1:17" ht="16">
      <c r="A247" s="6">
        <v>246</v>
      </c>
      <c r="B247" s="191" t="s">
        <v>3003</v>
      </c>
      <c r="C247" s="191" t="s">
        <v>974</v>
      </c>
      <c r="D247" s="191" t="s">
        <v>7817</v>
      </c>
      <c r="E247" s="191" t="s">
        <v>114</v>
      </c>
      <c r="F247" s="191" t="s">
        <v>114</v>
      </c>
      <c r="G247" s="191" t="s">
        <v>168</v>
      </c>
      <c r="H247" s="191" t="s">
        <v>7746</v>
      </c>
      <c r="I247" s="191" t="s">
        <v>7818</v>
      </c>
      <c r="J247" s="191" t="s">
        <v>7819</v>
      </c>
      <c r="K247" s="191" t="s">
        <v>7337</v>
      </c>
      <c r="L247" s="99"/>
      <c r="M247" s="99"/>
      <c r="N247" s="191" t="s">
        <v>6967</v>
      </c>
      <c r="O247" s="87">
        <v>44727</v>
      </c>
      <c r="P247" s="87">
        <f t="shared" si="6"/>
        <v>44752</v>
      </c>
      <c r="Q247" s="53">
        <f t="shared" si="7"/>
        <v>335</v>
      </c>
    </row>
    <row r="248" spans="1:17" ht="16">
      <c r="A248" s="6">
        <v>247</v>
      </c>
      <c r="B248" s="191" t="s">
        <v>2762</v>
      </c>
      <c r="C248" s="191" t="s">
        <v>1120</v>
      </c>
      <c r="D248" s="191" t="s">
        <v>7820</v>
      </c>
      <c r="E248" s="191" t="s">
        <v>108</v>
      </c>
      <c r="F248" s="191" t="s">
        <v>108</v>
      </c>
      <c r="G248" s="191" t="s">
        <v>109</v>
      </c>
      <c r="H248" s="191" t="s">
        <v>7821</v>
      </c>
      <c r="I248" s="191" t="s">
        <v>7822</v>
      </c>
      <c r="J248" s="191" t="s">
        <v>7823</v>
      </c>
      <c r="K248" s="191"/>
      <c r="L248" s="99">
        <v>0.96789999999999998</v>
      </c>
      <c r="M248" s="99">
        <v>38.003900000000002</v>
      </c>
      <c r="N248" s="191" t="s">
        <v>6967</v>
      </c>
      <c r="O248" s="87">
        <v>44728</v>
      </c>
      <c r="P248" s="87">
        <f t="shared" si="6"/>
        <v>44753</v>
      </c>
      <c r="Q248" s="53">
        <f t="shared" si="7"/>
        <v>335</v>
      </c>
    </row>
    <row r="249" spans="1:17" ht="16">
      <c r="A249" s="6">
        <v>248</v>
      </c>
      <c r="B249" s="191" t="s">
        <v>2923</v>
      </c>
      <c r="C249" s="191" t="s">
        <v>278</v>
      </c>
      <c r="D249" s="191" t="s">
        <v>7824</v>
      </c>
      <c r="E249" s="191" t="s">
        <v>108</v>
      </c>
      <c r="F249" s="191" t="s">
        <v>108</v>
      </c>
      <c r="G249" s="191" t="s">
        <v>7201</v>
      </c>
      <c r="H249" s="191" t="s">
        <v>7825</v>
      </c>
      <c r="I249" s="191" t="s">
        <v>7826</v>
      </c>
      <c r="J249" s="191" t="s">
        <v>7827</v>
      </c>
      <c r="K249" s="191" t="s">
        <v>7384</v>
      </c>
      <c r="L249" s="99">
        <v>-1.0833250000000001</v>
      </c>
      <c r="M249" s="99">
        <v>37.081688999999997</v>
      </c>
      <c r="N249" s="191" t="s">
        <v>6967</v>
      </c>
      <c r="O249" s="87">
        <v>44728</v>
      </c>
      <c r="P249" s="87">
        <f t="shared" si="6"/>
        <v>44753</v>
      </c>
      <c r="Q249" s="53">
        <f t="shared" si="7"/>
        <v>335</v>
      </c>
    </row>
    <row r="250" spans="1:17" ht="16">
      <c r="A250" s="6">
        <v>249</v>
      </c>
      <c r="B250" s="191" t="s">
        <v>2969</v>
      </c>
      <c r="C250" s="191" t="s">
        <v>891</v>
      </c>
      <c r="D250" s="191" t="s">
        <v>7828</v>
      </c>
      <c r="E250" s="191" t="s">
        <v>108</v>
      </c>
      <c r="F250" s="191" t="s">
        <v>108</v>
      </c>
      <c r="G250" s="191" t="s">
        <v>175</v>
      </c>
      <c r="H250" s="191" t="s">
        <v>7829</v>
      </c>
      <c r="I250" s="191" t="s">
        <v>7830</v>
      </c>
      <c r="J250" s="191" t="s">
        <v>7831</v>
      </c>
      <c r="K250" s="191" t="s">
        <v>2840</v>
      </c>
      <c r="L250" s="99">
        <v>-1.272</v>
      </c>
      <c r="M250" s="99">
        <v>36.646000000000001</v>
      </c>
      <c r="N250" s="191" t="s">
        <v>6967</v>
      </c>
      <c r="O250" s="87">
        <v>44728</v>
      </c>
      <c r="P250" s="87">
        <f t="shared" si="6"/>
        <v>44753</v>
      </c>
      <c r="Q250" s="53">
        <f t="shared" si="7"/>
        <v>335</v>
      </c>
    </row>
    <row r="251" spans="1:17" ht="16">
      <c r="A251" s="6">
        <v>250</v>
      </c>
      <c r="B251" s="191" t="s">
        <v>2981</v>
      </c>
      <c r="C251" s="191" t="s">
        <v>904</v>
      </c>
      <c r="D251" s="191" t="s">
        <v>7832</v>
      </c>
      <c r="E251" s="191" t="s">
        <v>108</v>
      </c>
      <c r="F251" s="191" t="s">
        <v>108</v>
      </c>
      <c r="G251" s="191" t="s">
        <v>6972</v>
      </c>
      <c r="H251" s="191" t="s">
        <v>7833</v>
      </c>
      <c r="I251" s="191" t="s">
        <v>7834</v>
      </c>
      <c r="J251" s="191" t="s">
        <v>7835</v>
      </c>
      <c r="K251" s="191" t="s">
        <v>6975</v>
      </c>
      <c r="L251" s="99">
        <v>-1.0581100000000001</v>
      </c>
      <c r="M251" s="99">
        <v>36.922519999999999</v>
      </c>
      <c r="N251" s="191" t="s">
        <v>6967</v>
      </c>
      <c r="O251" s="87">
        <v>44728</v>
      </c>
      <c r="P251" s="87">
        <f t="shared" si="6"/>
        <v>44753</v>
      </c>
      <c r="Q251" s="53">
        <f t="shared" si="7"/>
        <v>335</v>
      </c>
    </row>
    <row r="252" spans="1:17" ht="16">
      <c r="A252" s="6">
        <v>251</v>
      </c>
      <c r="B252" s="191" t="s">
        <v>2982</v>
      </c>
      <c r="C252" s="191" t="s">
        <v>742</v>
      </c>
      <c r="D252" s="191" t="s">
        <v>7836</v>
      </c>
      <c r="E252" s="191" t="s">
        <v>108</v>
      </c>
      <c r="F252" s="191" t="s">
        <v>108</v>
      </c>
      <c r="G252" s="191" t="s">
        <v>7023</v>
      </c>
      <c r="H252" s="191" t="s">
        <v>7802</v>
      </c>
      <c r="I252" s="191" t="s">
        <v>7837</v>
      </c>
      <c r="J252" s="191" t="s">
        <v>7838</v>
      </c>
      <c r="K252" s="191"/>
      <c r="L252" s="99">
        <v>-1.155322</v>
      </c>
      <c r="M252" s="99">
        <v>36.609867000000001</v>
      </c>
      <c r="N252" s="191" t="s">
        <v>6967</v>
      </c>
      <c r="O252" s="87">
        <v>44728</v>
      </c>
      <c r="P252" s="87">
        <f t="shared" si="6"/>
        <v>44753</v>
      </c>
      <c r="Q252" s="53">
        <f t="shared" si="7"/>
        <v>335</v>
      </c>
    </row>
    <row r="253" spans="1:17" ht="16">
      <c r="A253" s="6">
        <v>252</v>
      </c>
      <c r="B253" s="191" t="s">
        <v>3008</v>
      </c>
      <c r="C253" s="191" t="s">
        <v>737</v>
      </c>
      <c r="D253" s="191" t="s">
        <v>7839</v>
      </c>
      <c r="E253" s="191" t="s">
        <v>114</v>
      </c>
      <c r="F253" s="191" t="s">
        <v>114</v>
      </c>
      <c r="G253" s="191" t="s">
        <v>168</v>
      </c>
      <c r="H253" s="191" t="s">
        <v>7840</v>
      </c>
      <c r="I253" s="191" t="s">
        <v>7841</v>
      </c>
      <c r="J253" s="191" t="s">
        <v>7842</v>
      </c>
      <c r="K253" s="191" t="s">
        <v>7337</v>
      </c>
      <c r="L253" s="99">
        <v>-0.90032800000000002</v>
      </c>
      <c r="M253" s="99">
        <v>37.078966899999998</v>
      </c>
      <c r="N253" s="191" t="s">
        <v>6967</v>
      </c>
      <c r="O253" s="87">
        <v>44728</v>
      </c>
      <c r="P253" s="87">
        <f t="shared" si="6"/>
        <v>44753</v>
      </c>
      <c r="Q253" s="53">
        <f t="shared" si="7"/>
        <v>335</v>
      </c>
    </row>
    <row r="254" spans="1:17" ht="16">
      <c r="A254" s="6">
        <v>253</v>
      </c>
      <c r="B254" s="191" t="s">
        <v>2980</v>
      </c>
      <c r="C254" s="191" t="s">
        <v>913</v>
      </c>
      <c r="D254" s="191" t="s">
        <v>7843</v>
      </c>
      <c r="E254" s="191" t="s">
        <v>108</v>
      </c>
      <c r="F254" s="191" t="s">
        <v>108</v>
      </c>
      <c r="G254" s="191" t="s">
        <v>109</v>
      </c>
      <c r="H254" s="191" t="s">
        <v>7763</v>
      </c>
      <c r="I254" s="191" t="s">
        <v>7844</v>
      </c>
      <c r="J254" s="191" t="s">
        <v>7845</v>
      </c>
      <c r="K254" s="191" t="s">
        <v>6966</v>
      </c>
      <c r="L254" s="99">
        <v>-1.095</v>
      </c>
      <c r="M254" s="99">
        <v>36.840299999999999</v>
      </c>
      <c r="N254" s="191" t="s">
        <v>6967</v>
      </c>
      <c r="O254" s="87">
        <v>44729</v>
      </c>
      <c r="P254" s="87">
        <f t="shared" si="6"/>
        <v>44754</v>
      </c>
      <c r="Q254" s="53">
        <f t="shared" si="7"/>
        <v>335</v>
      </c>
    </row>
    <row r="255" spans="1:17" ht="16">
      <c r="A255" s="6">
        <v>254</v>
      </c>
      <c r="B255" s="191" t="s">
        <v>2996</v>
      </c>
      <c r="C255" s="191" t="s">
        <v>931</v>
      </c>
      <c r="D255" s="191" t="s">
        <v>7846</v>
      </c>
      <c r="E255" s="191" t="s">
        <v>108</v>
      </c>
      <c r="F255" s="191" t="s">
        <v>108</v>
      </c>
      <c r="G255" s="191" t="s">
        <v>115</v>
      </c>
      <c r="H255" s="191" t="s">
        <v>7587</v>
      </c>
      <c r="I255" s="191" t="s">
        <v>7847</v>
      </c>
      <c r="J255" s="191" t="s">
        <v>7848</v>
      </c>
      <c r="K255" s="191" t="s">
        <v>2840</v>
      </c>
      <c r="L255" s="99">
        <v>-1.2939700000000001</v>
      </c>
      <c r="M255" s="99">
        <v>36.695869999999999</v>
      </c>
      <c r="N255" s="191" t="s">
        <v>6967</v>
      </c>
      <c r="O255" s="87">
        <v>44729</v>
      </c>
      <c r="P255" s="87">
        <f t="shared" si="6"/>
        <v>44754</v>
      </c>
      <c r="Q255" s="53">
        <f t="shared" si="7"/>
        <v>335</v>
      </c>
    </row>
    <row r="256" spans="1:17" ht="16">
      <c r="A256" s="6">
        <v>255</v>
      </c>
      <c r="B256" s="191" t="s">
        <v>2962</v>
      </c>
      <c r="C256" s="191" t="s">
        <v>846</v>
      </c>
      <c r="D256" s="191" t="s">
        <v>7849</v>
      </c>
      <c r="E256" s="191" t="s">
        <v>108</v>
      </c>
      <c r="F256" s="191" t="s">
        <v>108</v>
      </c>
      <c r="G256" s="191" t="s">
        <v>7023</v>
      </c>
      <c r="H256" s="191" t="s">
        <v>7802</v>
      </c>
      <c r="I256" s="191" t="s">
        <v>7850</v>
      </c>
      <c r="J256" s="191" t="s">
        <v>7851</v>
      </c>
      <c r="K256" s="191" t="s">
        <v>7449</v>
      </c>
      <c r="L256" s="99">
        <v>-1.1499999999999999</v>
      </c>
      <c r="M256" s="99">
        <v>36.61</v>
      </c>
      <c r="N256" s="191" t="s">
        <v>6967</v>
      </c>
      <c r="O256" s="87">
        <v>44732</v>
      </c>
      <c r="P256" s="87">
        <f t="shared" si="6"/>
        <v>44757</v>
      </c>
      <c r="Q256" s="53">
        <f t="shared" si="7"/>
        <v>335</v>
      </c>
    </row>
    <row r="257" spans="1:17" ht="16">
      <c r="A257" s="6">
        <v>256</v>
      </c>
      <c r="B257" s="191" t="s">
        <v>2965</v>
      </c>
      <c r="C257" s="191" t="s">
        <v>731</v>
      </c>
      <c r="D257" s="191" t="s">
        <v>7852</v>
      </c>
      <c r="E257" s="191" t="s">
        <v>108</v>
      </c>
      <c r="F257" s="191" t="s">
        <v>108</v>
      </c>
      <c r="G257" s="191" t="s">
        <v>7023</v>
      </c>
      <c r="H257" s="191" t="s">
        <v>7724</v>
      </c>
      <c r="I257" s="191" t="s">
        <v>7853</v>
      </c>
      <c r="J257" s="191" t="s">
        <v>7854</v>
      </c>
      <c r="K257" s="191"/>
      <c r="L257" s="99">
        <v>-1.143</v>
      </c>
      <c r="M257" s="99">
        <v>36.616</v>
      </c>
      <c r="N257" s="191" t="s">
        <v>6967</v>
      </c>
      <c r="O257" s="87">
        <v>44732</v>
      </c>
      <c r="P257" s="87">
        <f t="shared" si="6"/>
        <v>44757</v>
      </c>
      <c r="Q257" s="53">
        <f t="shared" si="7"/>
        <v>335</v>
      </c>
    </row>
    <row r="258" spans="1:17" ht="16">
      <c r="A258" s="6">
        <v>257</v>
      </c>
      <c r="B258" s="191" t="s">
        <v>2971</v>
      </c>
      <c r="C258" s="191" t="s">
        <v>834</v>
      </c>
      <c r="D258" s="191" t="s">
        <v>7855</v>
      </c>
      <c r="E258" s="191" t="s">
        <v>108</v>
      </c>
      <c r="F258" s="191" t="s">
        <v>108</v>
      </c>
      <c r="G258" s="191" t="s">
        <v>7081</v>
      </c>
      <c r="H258" s="191" t="s">
        <v>7439</v>
      </c>
      <c r="I258" s="191" t="s">
        <v>7856</v>
      </c>
      <c r="J258" s="191" t="s">
        <v>7857</v>
      </c>
      <c r="K258" s="191" t="s">
        <v>7384</v>
      </c>
      <c r="L258" s="99"/>
      <c r="M258" s="99"/>
      <c r="N258" s="191" t="s">
        <v>6967</v>
      </c>
      <c r="O258" s="87">
        <v>44732</v>
      </c>
      <c r="P258" s="87">
        <f t="shared" si="6"/>
        <v>44757</v>
      </c>
      <c r="Q258" s="53">
        <f t="shared" si="7"/>
        <v>335</v>
      </c>
    </row>
    <row r="259" spans="1:17" ht="16">
      <c r="A259" s="6">
        <v>258</v>
      </c>
      <c r="B259" s="191" t="s">
        <v>2989</v>
      </c>
      <c r="C259" s="191" t="s">
        <v>822</v>
      </c>
      <c r="D259" s="191" t="s">
        <v>7858</v>
      </c>
      <c r="E259" s="191" t="s">
        <v>108</v>
      </c>
      <c r="F259" s="191" t="s">
        <v>108</v>
      </c>
      <c r="G259" s="191" t="s">
        <v>6972</v>
      </c>
      <c r="H259" s="191" t="s">
        <v>7644</v>
      </c>
      <c r="I259" s="191" t="s">
        <v>7859</v>
      </c>
      <c r="J259" s="191" t="s">
        <v>7860</v>
      </c>
      <c r="K259" s="191" t="s">
        <v>6966</v>
      </c>
      <c r="L259" s="99"/>
      <c r="M259" s="99"/>
      <c r="N259" s="191" t="s">
        <v>6967</v>
      </c>
      <c r="O259" s="87">
        <v>44732</v>
      </c>
      <c r="P259" s="87">
        <f t="shared" ref="P259:P322" si="8">O259+25</f>
        <v>44757</v>
      </c>
      <c r="Q259" s="53">
        <f t="shared" ref="Q259:Q322" si="9">IF(P259&lt;$T$2,$V$2,$U$2-P259+1)</f>
        <v>335</v>
      </c>
    </row>
    <row r="260" spans="1:17" ht="16">
      <c r="A260" s="6">
        <v>259</v>
      </c>
      <c r="B260" s="191" t="s">
        <v>2993</v>
      </c>
      <c r="C260" s="191" t="s">
        <v>286</v>
      </c>
      <c r="D260" s="191" t="s">
        <v>7861</v>
      </c>
      <c r="E260" s="191" t="s">
        <v>108</v>
      </c>
      <c r="F260" s="191" t="s">
        <v>108</v>
      </c>
      <c r="G260" s="191" t="s">
        <v>6972</v>
      </c>
      <c r="H260" s="191" t="s">
        <v>7644</v>
      </c>
      <c r="I260" s="191" t="s">
        <v>7862</v>
      </c>
      <c r="J260" s="191"/>
      <c r="K260" s="191" t="s">
        <v>6966</v>
      </c>
      <c r="L260" s="99">
        <v>-0.99933000000000005</v>
      </c>
      <c r="M260" s="99">
        <v>36.860849999999999</v>
      </c>
      <c r="N260" s="191" t="s">
        <v>6967</v>
      </c>
      <c r="O260" s="87">
        <v>44732</v>
      </c>
      <c r="P260" s="87">
        <f t="shared" si="8"/>
        <v>44757</v>
      </c>
      <c r="Q260" s="53">
        <f t="shared" si="9"/>
        <v>335</v>
      </c>
    </row>
    <row r="261" spans="1:17" ht="16">
      <c r="A261" s="6">
        <v>260</v>
      </c>
      <c r="B261" s="191" t="s">
        <v>2994</v>
      </c>
      <c r="C261" s="191" t="s">
        <v>289</v>
      </c>
      <c r="D261" s="191" t="s">
        <v>7863</v>
      </c>
      <c r="E261" s="191" t="s">
        <v>108</v>
      </c>
      <c r="F261" s="191" t="s">
        <v>108</v>
      </c>
      <c r="G261" s="191" t="s">
        <v>6972</v>
      </c>
      <c r="H261" s="191" t="s">
        <v>7644</v>
      </c>
      <c r="I261" s="191" t="s">
        <v>7864</v>
      </c>
      <c r="J261" s="191"/>
      <c r="K261" s="191" t="s">
        <v>6966</v>
      </c>
      <c r="L261" s="99"/>
      <c r="M261" s="99"/>
      <c r="N261" s="191" t="s">
        <v>6967</v>
      </c>
      <c r="O261" s="87">
        <v>44732</v>
      </c>
      <c r="P261" s="87">
        <f t="shared" si="8"/>
        <v>44757</v>
      </c>
      <c r="Q261" s="53">
        <f t="shared" si="9"/>
        <v>335</v>
      </c>
    </row>
    <row r="262" spans="1:17" ht="16">
      <c r="A262" s="6">
        <v>261</v>
      </c>
      <c r="B262" s="191" t="s">
        <v>2587</v>
      </c>
      <c r="C262" s="191" t="s">
        <v>955</v>
      </c>
      <c r="D262" s="191" t="s">
        <v>7865</v>
      </c>
      <c r="E262" s="191" t="s">
        <v>108</v>
      </c>
      <c r="F262" s="191" t="s">
        <v>108</v>
      </c>
      <c r="G262" s="191" t="s">
        <v>6972</v>
      </c>
      <c r="H262" s="191" t="s">
        <v>7095</v>
      </c>
      <c r="I262" s="191" t="s">
        <v>7866</v>
      </c>
      <c r="J262" s="191" t="s">
        <v>7867</v>
      </c>
      <c r="K262" s="191" t="s">
        <v>6975</v>
      </c>
      <c r="L262" s="99"/>
      <c r="M262" s="99"/>
      <c r="N262" s="191" t="s">
        <v>6967</v>
      </c>
      <c r="O262" s="87">
        <v>44732</v>
      </c>
      <c r="P262" s="87">
        <f t="shared" si="8"/>
        <v>44757</v>
      </c>
      <c r="Q262" s="53">
        <f t="shared" si="9"/>
        <v>335</v>
      </c>
    </row>
    <row r="263" spans="1:17" ht="16">
      <c r="A263" s="6">
        <v>262</v>
      </c>
      <c r="B263" s="191" t="s">
        <v>3033</v>
      </c>
      <c r="C263" s="191" t="s">
        <v>1131</v>
      </c>
      <c r="D263" s="191" t="s">
        <v>7868</v>
      </c>
      <c r="E263" s="191" t="s">
        <v>108</v>
      </c>
      <c r="F263" s="191" t="s">
        <v>108</v>
      </c>
      <c r="G263" s="191" t="s">
        <v>6972</v>
      </c>
      <c r="H263" s="191" t="s">
        <v>7869</v>
      </c>
      <c r="I263" s="191" t="s">
        <v>7870</v>
      </c>
      <c r="J263" s="191" t="s">
        <v>7871</v>
      </c>
      <c r="K263" s="191" t="s">
        <v>6975</v>
      </c>
      <c r="L263" s="99">
        <v>1.0462294000000001</v>
      </c>
      <c r="M263" s="99">
        <v>36.930447899999997</v>
      </c>
      <c r="N263" s="191" t="s">
        <v>6967</v>
      </c>
      <c r="O263" s="87">
        <v>44732</v>
      </c>
      <c r="P263" s="87">
        <f t="shared" si="8"/>
        <v>44757</v>
      </c>
      <c r="Q263" s="53">
        <f t="shared" si="9"/>
        <v>335</v>
      </c>
    </row>
    <row r="264" spans="1:17" ht="16">
      <c r="A264" s="6">
        <v>263</v>
      </c>
      <c r="B264" s="191" t="s">
        <v>2956</v>
      </c>
      <c r="C264" s="191" t="s">
        <v>915</v>
      </c>
      <c r="D264" s="191" t="s">
        <v>7872</v>
      </c>
      <c r="E264" s="191" t="s">
        <v>108</v>
      </c>
      <c r="F264" s="191" t="s">
        <v>108</v>
      </c>
      <c r="G264" s="191" t="s">
        <v>6972</v>
      </c>
      <c r="H264" s="191" t="s">
        <v>7873</v>
      </c>
      <c r="I264" s="191" t="s">
        <v>7874</v>
      </c>
      <c r="J264" s="191" t="s">
        <v>7875</v>
      </c>
      <c r="K264" s="191" t="s">
        <v>6975</v>
      </c>
      <c r="L264" s="99">
        <v>-0.97543999999999997</v>
      </c>
      <c r="M264" s="99">
        <v>36.78228</v>
      </c>
      <c r="N264" s="191" t="s">
        <v>6967</v>
      </c>
      <c r="O264" s="87">
        <v>44733</v>
      </c>
      <c r="P264" s="87">
        <f t="shared" si="8"/>
        <v>44758</v>
      </c>
      <c r="Q264" s="53">
        <f t="shared" si="9"/>
        <v>335</v>
      </c>
    </row>
    <row r="265" spans="1:17" ht="16">
      <c r="A265" s="6">
        <v>264</v>
      </c>
      <c r="B265" s="191" t="s">
        <v>2979</v>
      </c>
      <c r="C265" s="191" t="s">
        <v>914</v>
      </c>
      <c r="D265" s="191" t="s">
        <v>7876</v>
      </c>
      <c r="E265" s="191" t="s">
        <v>108</v>
      </c>
      <c r="F265" s="191" t="s">
        <v>108</v>
      </c>
      <c r="G265" s="191" t="s">
        <v>108</v>
      </c>
      <c r="H265" s="191" t="s">
        <v>7877</v>
      </c>
      <c r="I265" s="191" t="s">
        <v>7878</v>
      </c>
      <c r="J265" s="191" t="s">
        <v>7879</v>
      </c>
      <c r="K265" s="191" t="s">
        <v>6966</v>
      </c>
      <c r="L265" s="99">
        <v>-1.2808999999999999</v>
      </c>
      <c r="M265" s="99">
        <v>36.807839999999999</v>
      </c>
      <c r="N265" s="191" t="s">
        <v>6967</v>
      </c>
      <c r="O265" s="87">
        <v>44733</v>
      </c>
      <c r="P265" s="87">
        <f t="shared" si="8"/>
        <v>44758</v>
      </c>
      <c r="Q265" s="53">
        <f t="shared" si="9"/>
        <v>335</v>
      </c>
    </row>
    <row r="266" spans="1:17" ht="16">
      <c r="A266" s="6">
        <v>265</v>
      </c>
      <c r="B266" s="191" t="s">
        <v>2988</v>
      </c>
      <c r="C266" s="191" t="s">
        <v>227</v>
      </c>
      <c r="D266" s="191" t="s">
        <v>7880</v>
      </c>
      <c r="E266" s="191" t="s">
        <v>108</v>
      </c>
      <c r="F266" s="191" t="s">
        <v>108</v>
      </c>
      <c r="G266" s="191" t="s">
        <v>7380</v>
      </c>
      <c r="H266" s="191" t="s">
        <v>7881</v>
      </c>
      <c r="I266" s="191" t="s">
        <v>7882</v>
      </c>
      <c r="J266" s="191" t="s">
        <v>7883</v>
      </c>
      <c r="K266" s="191" t="s">
        <v>7384</v>
      </c>
      <c r="L266" s="99">
        <v>-1.0841339999999999</v>
      </c>
      <c r="M266" s="99">
        <v>37.104877000000002</v>
      </c>
      <c r="N266" s="191" t="s">
        <v>6967</v>
      </c>
      <c r="O266" s="87">
        <v>44733</v>
      </c>
      <c r="P266" s="87">
        <f t="shared" si="8"/>
        <v>44758</v>
      </c>
      <c r="Q266" s="53">
        <f t="shared" si="9"/>
        <v>335</v>
      </c>
    </row>
    <row r="267" spans="1:17" ht="16">
      <c r="A267" s="6">
        <v>266</v>
      </c>
      <c r="B267" s="191" t="s">
        <v>2991</v>
      </c>
      <c r="C267" s="191" t="s">
        <v>285</v>
      </c>
      <c r="D267" s="191" t="s">
        <v>7884</v>
      </c>
      <c r="E267" s="191" t="s">
        <v>108</v>
      </c>
      <c r="F267" s="191" t="s">
        <v>108</v>
      </c>
      <c r="G267" s="191" t="s">
        <v>6972</v>
      </c>
      <c r="H267" s="191" t="s">
        <v>7644</v>
      </c>
      <c r="I267" s="191" t="s">
        <v>7885</v>
      </c>
      <c r="J267" s="191" t="s">
        <v>7886</v>
      </c>
      <c r="K267" s="191" t="s">
        <v>6966</v>
      </c>
      <c r="L267" s="99">
        <v>-1.0001</v>
      </c>
      <c r="M267" s="99">
        <v>36.863557999999998</v>
      </c>
      <c r="N267" s="191" t="s">
        <v>6967</v>
      </c>
      <c r="O267" s="87">
        <v>44733</v>
      </c>
      <c r="P267" s="87">
        <f t="shared" si="8"/>
        <v>44758</v>
      </c>
      <c r="Q267" s="53">
        <f t="shared" si="9"/>
        <v>335</v>
      </c>
    </row>
    <row r="268" spans="1:17" ht="16">
      <c r="A268" s="6">
        <v>267</v>
      </c>
      <c r="B268" s="191" t="s">
        <v>3004</v>
      </c>
      <c r="C268" s="191" t="s">
        <v>975</v>
      </c>
      <c r="D268" s="191" t="s">
        <v>7887</v>
      </c>
      <c r="E268" s="191" t="s">
        <v>114</v>
      </c>
      <c r="F268" s="191" t="s">
        <v>114</v>
      </c>
      <c r="G268" s="191" t="s">
        <v>168</v>
      </c>
      <c r="H268" s="191" t="s">
        <v>7746</v>
      </c>
      <c r="I268" s="191" t="s">
        <v>7888</v>
      </c>
      <c r="J268" s="191" t="s">
        <v>7889</v>
      </c>
      <c r="K268" s="191" t="s">
        <v>7337</v>
      </c>
      <c r="L268" s="99">
        <v>-0.85198499999999999</v>
      </c>
      <c r="M268" s="99">
        <v>36.946516000000003</v>
      </c>
      <c r="N268" s="191" t="s">
        <v>6967</v>
      </c>
      <c r="O268" s="87">
        <v>44733</v>
      </c>
      <c r="P268" s="87">
        <f t="shared" si="8"/>
        <v>44758</v>
      </c>
      <c r="Q268" s="53">
        <f t="shared" si="9"/>
        <v>335</v>
      </c>
    </row>
    <row r="269" spans="1:17" ht="16">
      <c r="A269" s="6">
        <v>268</v>
      </c>
      <c r="B269" s="191" t="s">
        <v>2589</v>
      </c>
      <c r="C269" s="191" t="s">
        <v>645</v>
      </c>
      <c r="D269" s="191" t="s">
        <v>7890</v>
      </c>
      <c r="E269" s="191" t="s">
        <v>114</v>
      </c>
      <c r="F269" s="191" t="s">
        <v>114</v>
      </c>
      <c r="G269" s="191" t="s">
        <v>168</v>
      </c>
      <c r="H269" s="191" t="s">
        <v>7602</v>
      </c>
      <c r="I269" s="191" t="s">
        <v>7891</v>
      </c>
      <c r="J269" s="191" t="s">
        <v>7892</v>
      </c>
      <c r="K269" s="191" t="s">
        <v>7337</v>
      </c>
      <c r="L269" s="99">
        <v>-0.85654300000000005</v>
      </c>
      <c r="M269" s="99">
        <v>36.940139000000002</v>
      </c>
      <c r="N269" s="191" t="s">
        <v>6967</v>
      </c>
      <c r="O269" s="87">
        <v>44733</v>
      </c>
      <c r="P269" s="87">
        <f t="shared" si="8"/>
        <v>44758</v>
      </c>
      <c r="Q269" s="53">
        <f t="shared" si="9"/>
        <v>335</v>
      </c>
    </row>
    <row r="270" spans="1:17" ht="16">
      <c r="A270" s="6">
        <v>269</v>
      </c>
      <c r="B270" s="191" t="s">
        <v>2992</v>
      </c>
      <c r="C270" s="191" t="s">
        <v>1381</v>
      </c>
      <c r="D270" s="191" t="s">
        <v>7893</v>
      </c>
      <c r="E270" s="191" t="s">
        <v>108</v>
      </c>
      <c r="F270" s="191" t="s">
        <v>108</v>
      </c>
      <c r="G270" s="191" t="s">
        <v>6972</v>
      </c>
      <c r="H270" s="191" t="s">
        <v>7644</v>
      </c>
      <c r="I270" s="191" t="s">
        <v>7894</v>
      </c>
      <c r="J270" s="191"/>
      <c r="K270" s="191" t="s">
        <v>6966</v>
      </c>
      <c r="L270" s="99"/>
      <c r="M270" s="99"/>
      <c r="N270" s="191" t="s">
        <v>6967</v>
      </c>
      <c r="O270" s="87">
        <v>44734</v>
      </c>
      <c r="P270" s="87">
        <f t="shared" si="8"/>
        <v>44759</v>
      </c>
      <c r="Q270" s="53">
        <f t="shared" si="9"/>
        <v>335</v>
      </c>
    </row>
    <row r="271" spans="1:17" ht="16">
      <c r="A271" s="6">
        <v>270</v>
      </c>
      <c r="B271" s="191" t="s">
        <v>2997</v>
      </c>
      <c r="C271" s="191" t="s">
        <v>946</v>
      </c>
      <c r="D271" s="191" t="s">
        <v>7895</v>
      </c>
      <c r="E271" s="191" t="s">
        <v>114</v>
      </c>
      <c r="F271" s="191" t="s">
        <v>114</v>
      </c>
      <c r="G271" s="191" t="s">
        <v>168</v>
      </c>
      <c r="H271" s="191" t="s">
        <v>7746</v>
      </c>
      <c r="I271" s="191" t="s">
        <v>7896</v>
      </c>
      <c r="J271" s="191"/>
      <c r="K271" s="191" t="s">
        <v>7337</v>
      </c>
      <c r="L271" s="99">
        <v>-0.85794300000000001</v>
      </c>
      <c r="M271" s="99">
        <v>36.947367</v>
      </c>
      <c r="N271" s="191" t="s">
        <v>6967</v>
      </c>
      <c r="O271" s="87">
        <v>44734</v>
      </c>
      <c r="P271" s="87">
        <f t="shared" si="8"/>
        <v>44759</v>
      </c>
      <c r="Q271" s="53">
        <f t="shared" si="9"/>
        <v>335</v>
      </c>
    </row>
    <row r="272" spans="1:17" ht="16">
      <c r="A272" s="6">
        <v>271</v>
      </c>
      <c r="B272" s="191" t="s">
        <v>3007</v>
      </c>
      <c r="C272" s="191" t="s">
        <v>838</v>
      </c>
      <c r="D272" s="191" t="s">
        <v>7897</v>
      </c>
      <c r="E272" s="191" t="s">
        <v>108</v>
      </c>
      <c r="F272" s="191" t="s">
        <v>108</v>
      </c>
      <c r="G272" s="191" t="s">
        <v>111</v>
      </c>
      <c r="H272" s="191" t="s">
        <v>7898</v>
      </c>
      <c r="I272" s="191" t="s">
        <v>7899</v>
      </c>
      <c r="J272" s="191"/>
      <c r="K272" s="191" t="s">
        <v>6966</v>
      </c>
      <c r="L272" s="99"/>
      <c r="M272" s="99"/>
      <c r="N272" s="191" t="s">
        <v>6967</v>
      </c>
      <c r="O272" s="87">
        <v>44734</v>
      </c>
      <c r="P272" s="87">
        <f t="shared" si="8"/>
        <v>44759</v>
      </c>
      <c r="Q272" s="53">
        <f t="shared" si="9"/>
        <v>335</v>
      </c>
    </row>
    <row r="273" spans="1:17" ht="16">
      <c r="A273" s="6">
        <v>272</v>
      </c>
      <c r="B273" s="191" t="s">
        <v>2590</v>
      </c>
      <c r="C273" s="191" t="s">
        <v>208</v>
      </c>
      <c r="D273" s="191" t="s">
        <v>7900</v>
      </c>
      <c r="E273" s="191" t="s">
        <v>108</v>
      </c>
      <c r="F273" s="191" t="s">
        <v>108</v>
      </c>
      <c r="G273" s="191" t="s">
        <v>6972</v>
      </c>
      <c r="H273" s="191" t="s">
        <v>7510</v>
      </c>
      <c r="I273" s="191" t="s">
        <v>7901</v>
      </c>
      <c r="J273" s="191" t="s">
        <v>7902</v>
      </c>
      <c r="K273" s="191" t="s">
        <v>6975</v>
      </c>
      <c r="L273" s="99"/>
      <c r="M273" s="99"/>
      <c r="N273" s="191" t="s">
        <v>6967</v>
      </c>
      <c r="O273" s="87">
        <v>44734</v>
      </c>
      <c r="P273" s="87">
        <f t="shared" si="8"/>
        <v>44759</v>
      </c>
      <c r="Q273" s="53">
        <f t="shared" si="9"/>
        <v>335</v>
      </c>
    </row>
    <row r="274" spans="1:17" ht="16">
      <c r="A274" s="6">
        <v>273</v>
      </c>
      <c r="B274" s="191" t="s">
        <v>2957</v>
      </c>
      <c r="C274" s="191" t="s">
        <v>916</v>
      </c>
      <c r="D274" s="191" t="s">
        <v>7903</v>
      </c>
      <c r="E274" s="191" t="s">
        <v>114</v>
      </c>
      <c r="F274" s="191" t="s">
        <v>114</v>
      </c>
      <c r="G274" s="191" t="s">
        <v>168</v>
      </c>
      <c r="H274" s="191" t="s">
        <v>7904</v>
      </c>
      <c r="I274" s="191" t="s">
        <v>7905</v>
      </c>
      <c r="J274" s="191" t="s">
        <v>7906</v>
      </c>
      <c r="K274" s="191" t="s">
        <v>7337</v>
      </c>
      <c r="L274" s="99">
        <v>-0.92273400000000005</v>
      </c>
      <c r="M274" s="99">
        <v>37.020406999999999</v>
      </c>
      <c r="N274" s="191" t="s">
        <v>6967</v>
      </c>
      <c r="O274" s="87">
        <v>44735</v>
      </c>
      <c r="P274" s="87">
        <f t="shared" si="8"/>
        <v>44760</v>
      </c>
      <c r="Q274" s="53">
        <f t="shared" si="9"/>
        <v>335</v>
      </c>
    </row>
    <row r="275" spans="1:17" ht="16">
      <c r="A275" s="6">
        <v>274</v>
      </c>
      <c r="B275" s="191" t="s">
        <v>2961</v>
      </c>
      <c r="C275" s="191" t="s">
        <v>886</v>
      </c>
      <c r="D275" s="191" t="s">
        <v>7907</v>
      </c>
      <c r="E275" s="191" t="s">
        <v>108</v>
      </c>
      <c r="F275" s="191" t="s">
        <v>108</v>
      </c>
      <c r="G275" s="191" t="s">
        <v>7023</v>
      </c>
      <c r="H275" s="191" t="s">
        <v>7281</v>
      </c>
      <c r="I275" s="191" t="s">
        <v>7908</v>
      </c>
      <c r="J275" s="191" t="s">
        <v>7909</v>
      </c>
      <c r="K275" s="191"/>
      <c r="L275" s="99">
        <v>-1.1499999999999999</v>
      </c>
      <c r="M275" s="99">
        <v>36.610999999999997</v>
      </c>
      <c r="N275" s="191" t="s">
        <v>6967</v>
      </c>
      <c r="O275" s="87">
        <v>44735</v>
      </c>
      <c r="P275" s="87">
        <f t="shared" si="8"/>
        <v>44760</v>
      </c>
      <c r="Q275" s="53">
        <f t="shared" si="9"/>
        <v>335</v>
      </c>
    </row>
    <row r="276" spans="1:17" ht="16">
      <c r="A276" s="6">
        <v>275</v>
      </c>
      <c r="B276" s="191" t="s">
        <v>2976</v>
      </c>
      <c r="C276" s="191" t="s">
        <v>840</v>
      </c>
      <c r="D276" s="191" t="s">
        <v>7910</v>
      </c>
      <c r="E276" s="191" t="s">
        <v>108</v>
      </c>
      <c r="F276" s="191" t="s">
        <v>108</v>
      </c>
      <c r="G276" s="191" t="s">
        <v>109</v>
      </c>
      <c r="H276" s="191" t="s">
        <v>7020</v>
      </c>
      <c r="I276" s="191" t="s">
        <v>7911</v>
      </c>
      <c r="J276" s="191" t="s">
        <v>7912</v>
      </c>
      <c r="K276" s="191" t="s">
        <v>6975</v>
      </c>
      <c r="L276" s="99">
        <v>-1.11E-2</v>
      </c>
      <c r="M276" s="99">
        <v>36.805399999999999</v>
      </c>
      <c r="N276" s="191" t="s">
        <v>6967</v>
      </c>
      <c r="O276" s="87">
        <v>44735</v>
      </c>
      <c r="P276" s="87">
        <f t="shared" si="8"/>
        <v>44760</v>
      </c>
      <c r="Q276" s="53">
        <f t="shared" si="9"/>
        <v>335</v>
      </c>
    </row>
    <row r="277" spans="1:17" ht="16">
      <c r="A277" s="6">
        <v>276</v>
      </c>
      <c r="B277" s="191" t="s">
        <v>2998</v>
      </c>
      <c r="C277" s="191" t="s">
        <v>999</v>
      </c>
      <c r="D277" s="191" t="s">
        <v>7913</v>
      </c>
      <c r="E277" s="191" t="s">
        <v>114</v>
      </c>
      <c r="F277" s="191" t="s">
        <v>114</v>
      </c>
      <c r="G277" s="191" t="s">
        <v>168</v>
      </c>
      <c r="H277" s="191" t="s">
        <v>7746</v>
      </c>
      <c r="I277" s="191" t="s">
        <v>7914</v>
      </c>
      <c r="J277" s="191"/>
      <c r="K277" s="191" t="s">
        <v>7337</v>
      </c>
      <c r="L277" s="99">
        <v>-0.85830249999999997</v>
      </c>
      <c r="M277" s="99">
        <v>36.9549466</v>
      </c>
      <c r="N277" s="191" t="s">
        <v>6967</v>
      </c>
      <c r="O277" s="87">
        <v>44735</v>
      </c>
      <c r="P277" s="87">
        <f t="shared" si="8"/>
        <v>44760</v>
      </c>
      <c r="Q277" s="53">
        <f t="shared" si="9"/>
        <v>335</v>
      </c>
    </row>
    <row r="278" spans="1:17" ht="16">
      <c r="A278" s="6">
        <v>277</v>
      </c>
      <c r="B278" s="191" t="s">
        <v>3012</v>
      </c>
      <c r="C278" s="191" t="s">
        <v>240</v>
      </c>
      <c r="D278" s="191" t="s">
        <v>7915</v>
      </c>
      <c r="E278" s="191" t="s">
        <v>108</v>
      </c>
      <c r="F278" s="191" t="s">
        <v>108</v>
      </c>
      <c r="G278" s="191" t="s">
        <v>7023</v>
      </c>
      <c r="H278" s="191" t="s">
        <v>7459</v>
      </c>
      <c r="I278" s="191" t="s">
        <v>7916</v>
      </c>
      <c r="J278" s="191" t="s">
        <v>7917</v>
      </c>
      <c r="K278" s="191"/>
      <c r="L278" s="99">
        <v>-1.170685</v>
      </c>
      <c r="M278" s="99">
        <v>36.612183000000002</v>
      </c>
      <c r="N278" s="191" t="s">
        <v>6967</v>
      </c>
      <c r="O278" s="87">
        <v>44735</v>
      </c>
      <c r="P278" s="87">
        <f t="shared" si="8"/>
        <v>44760</v>
      </c>
      <c r="Q278" s="53">
        <f t="shared" si="9"/>
        <v>335</v>
      </c>
    </row>
    <row r="279" spans="1:17" ht="16">
      <c r="A279" s="6">
        <v>278</v>
      </c>
      <c r="B279" s="191" t="s">
        <v>3036</v>
      </c>
      <c r="C279" s="191" t="s">
        <v>929</v>
      </c>
      <c r="D279" s="191" t="s">
        <v>7918</v>
      </c>
      <c r="E279" s="191" t="s">
        <v>108</v>
      </c>
      <c r="F279" s="191" t="s">
        <v>108</v>
      </c>
      <c r="G279" s="191" t="s">
        <v>175</v>
      </c>
      <c r="H279" s="191" t="s">
        <v>7459</v>
      </c>
      <c r="I279" s="191" t="s">
        <v>7919</v>
      </c>
      <c r="J279" s="191" t="s">
        <v>7920</v>
      </c>
      <c r="K279" s="191"/>
      <c r="L279" s="99">
        <v>-1.1633119999999999</v>
      </c>
      <c r="M279" s="99">
        <v>36.626556999999998</v>
      </c>
      <c r="N279" s="191" t="s">
        <v>6967</v>
      </c>
      <c r="O279" s="87">
        <v>44735</v>
      </c>
      <c r="P279" s="87">
        <f t="shared" si="8"/>
        <v>44760</v>
      </c>
      <c r="Q279" s="53">
        <f t="shared" si="9"/>
        <v>335</v>
      </c>
    </row>
    <row r="280" spans="1:17" ht="16">
      <c r="A280" s="6">
        <v>279</v>
      </c>
      <c r="B280" s="191" t="s">
        <v>2973</v>
      </c>
      <c r="C280" s="191" t="s">
        <v>746</v>
      </c>
      <c r="D280" s="191" t="s">
        <v>7921</v>
      </c>
      <c r="E280" s="191" t="s">
        <v>108</v>
      </c>
      <c r="F280" s="191" t="s">
        <v>108</v>
      </c>
      <c r="G280" s="191" t="s">
        <v>7081</v>
      </c>
      <c r="H280" s="191" t="s">
        <v>7922</v>
      </c>
      <c r="I280" s="191" t="s">
        <v>7923</v>
      </c>
      <c r="J280" s="191" t="s">
        <v>7924</v>
      </c>
      <c r="K280" s="191" t="s">
        <v>7384</v>
      </c>
      <c r="L280" s="99">
        <v>-0.88846000000000003</v>
      </c>
      <c r="M280" s="99">
        <v>36.805639999999997</v>
      </c>
      <c r="N280" s="191" t="s">
        <v>6967</v>
      </c>
      <c r="O280" s="87">
        <v>44736</v>
      </c>
      <c r="P280" s="87">
        <f t="shared" si="8"/>
        <v>44761</v>
      </c>
      <c r="Q280" s="53">
        <f t="shared" si="9"/>
        <v>335</v>
      </c>
    </row>
    <row r="281" spans="1:17" ht="16">
      <c r="A281" s="6">
        <v>280</v>
      </c>
      <c r="B281" s="191" t="s">
        <v>3000</v>
      </c>
      <c r="C281" s="191" t="s">
        <v>945</v>
      </c>
      <c r="D281" s="191" t="s">
        <v>7925</v>
      </c>
      <c r="E281" s="191" t="s">
        <v>108</v>
      </c>
      <c r="F281" s="191" t="s">
        <v>108</v>
      </c>
      <c r="G281" s="191" t="s">
        <v>7926</v>
      </c>
      <c r="H281" s="191" t="s">
        <v>2494</v>
      </c>
      <c r="I281" s="191" t="s">
        <v>7927</v>
      </c>
      <c r="J281" s="191" t="s">
        <v>7928</v>
      </c>
      <c r="K281" s="191"/>
      <c r="L281" s="99"/>
      <c r="M281" s="99"/>
      <c r="N281" s="191" t="s">
        <v>6967</v>
      </c>
      <c r="O281" s="87">
        <v>44736</v>
      </c>
      <c r="P281" s="87">
        <f t="shared" si="8"/>
        <v>44761</v>
      </c>
      <c r="Q281" s="53">
        <f t="shared" si="9"/>
        <v>335</v>
      </c>
    </row>
    <row r="282" spans="1:17" ht="16">
      <c r="A282" s="6">
        <v>281</v>
      </c>
      <c r="B282" s="191" t="s">
        <v>3011</v>
      </c>
      <c r="C282" s="191" t="s">
        <v>283</v>
      </c>
      <c r="D282" s="191" t="s">
        <v>7929</v>
      </c>
      <c r="E282" s="191" t="s">
        <v>108</v>
      </c>
      <c r="F282" s="191" t="s">
        <v>108</v>
      </c>
      <c r="G282" s="191" t="s">
        <v>111</v>
      </c>
      <c r="H282" s="191" t="s">
        <v>7930</v>
      </c>
      <c r="I282" s="191" t="s">
        <v>7931</v>
      </c>
      <c r="J282" s="191" t="s">
        <v>7931</v>
      </c>
      <c r="K282" s="191" t="s">
        <v>6966</v>
      </c>
      <c r="L282" s="99">
        <v>-1.1991540000000001</v>
      </c>
      <c r="M282" s="99">
        <v>36.605970999999997</v>
      </c>
      <c r="N282" s="191" t="s">
        <v>6967</v>
      </c>
      <c r="O282" s="87">
        <v>44736</v>
      </c>
      <c r="P282" s="87">
        <f t="shared" si="8"/>
        <v>44761</v>
      </c>
      <c r="Q282" s="53">
        <f t="shared" si="9"/>
        <v>335</v>
      </c>
    </row>
    <row r="283" spans="1:17" ht="16">
      <c r="A283" s="6">
        <v>282</v>
      </c>
      <c r="B283" s="191" t="s">
        <v>3025</v>
      </c>
      <c r="C283" s="191" t="s">
        <v>1270</v>
      </c>
      <c r="D283" s="191" t="s">
        <v>7932</v>
      </c>
      <c r="E283" s="191" t="s">
        <v>108</v>
      </c>
      <c r="F283" s="191" t="s">
        <v>108</v>
      </c>
      <c r="G283" s="191" t="s">
        <v>6972</v>
      </c>
      <c r="H283" s="191" t="s">
        <v>7933</v>
      </c>
      <c r="I283" s="191" t="s">
        <v>7934</v>
      </c>
      <c r="J283" s="191" t="s">
        <v>7935</v>
      </c>
      <c r="K283" s="191" t="s">
        <v>6975</v>
      </c>
      <c r="L283" s="99">
        <v>-0.95553200000000005</v>
      </c>
      <c r="M283" s="99">
        <v>36.744647000000001</v>
      </c>
      <c r="N283" s="191" t="s">
        <v>6967</v>
      </c>
      <c r="O283" s="87">
        <v>44736</v>
      </c>
      <c r="P283" s="87">
        <f t="shared" si="8"/>
        <v>44761</v>
      </c>
      <c r="Q283" s="53">
        <f t="shared" si="9"/>
        <v>335</v>
      </c>
    </row>
    <row r="284" spans="1:17" ht="16">
      <c r="A284" s="6">
        <v>283</v>
      </c>
      <c r="B284" s="191" t="s">
        <v>3027</v>
      </c>
      <c r="C284" s="191" t="s">
        <v>1148</v>
      </c>
      <c r="D284" s="191" t="s">
        <v>7936</v>
      </c>
      <c r="E284" s="191" t="s">
        <v>108</v>
      </c>
      <c r="F284" s="191" t="s">
        <v>108</v>
      </c>
      <c r="G284" s="191" t="s">
        <v>6972</v>
      </c>
      <c r="H284" s="191" t="s">
        <v>7937</v>
      </c>
      <c r="I284" s="191" t="s">
        <v>7938</v>
      </c>
      <c r="J284" s="191" t="s">
        <v>7939</v>
      </c>
      <c r="K284" s="191" t="s">
        <v>6975</v>
      </c>
      <c r="L284" s="99">
        <v>-0.94445999999999997</v>
      </c>
      <c r="M284" s="99">
        <v>36.765703000000002</v>
      </c>
      <c r="N284" s="191" t="s">
        <v>6967</v>
      </c>
      <c r="O284" s="87">
        <v>44736</v>
      </c>
      <c r="P284" s="87">
        <f t="shared" si="8"/>
        <v>44761</v>
      </c>
      <c r="Q284" s="53">
        <f t="shared" si="9"/>
        <v>335</v>
      </c>
    </row>
    <row r="285" spans="1:17" ht="16">
      <c r="A285" s="6">
        <v>284</v>
      </c>
      <c r="B285" s="191" t="s">
        <v>3009</v>
      </c>
      <c r="C285" s="191" t="s">
        <v>1392</v>
      </c>
      <c r="D285" s="191" t="s">
        <v>7940</v>
      </c>
      <c r="E285" s="191" t="s">
        <v>108</v>
      </c>
      <c r="F285" s="191" t="s">
        <v>108</v>
      </c>
      <c r="G285" s="191" t="s">
        <v>7081</v>
      </c>
      <c r="H285" s="191" t="s">
        <v>7941</v>
      </c>
      <c r="I285" s="191" t="s">
        <v>7942</v>
      </c>
      <c r="J285" s="191"/>
      <c r="K285" s="191" t="s">
        <v>6975</v>
      </c>
      <c r="L285" s="99">
        <v>-0.975352</v>
      </c>
      <c r="M285" s="99">
        <v>36.960827000000002</v>
      </c>
      <c r="N285" s="191" t="s">
        <v>6967</v>
      </c>
      <c r="O285" s="87">
        <v>44739</v>
      </c>
      <c r="P285" s="87">
        <f t="shared" si="8"/>
        <v>44764</v>
      </c>
      <c r="Q285" s="53">
        <f t="shared" si="9"/>
        <v>335</v>
      </c>
    </row>
    <row r="286" spans="1:17" ht="16">
      <c r="A286" s="6">
        <v>285</v>
      </c>
      <c r="B286" s="191" t="s">
        <v>3010</v>
      </c>
      <c r="C286" s="191" t="s">
        <v>672</v>
      </c>
      <c r="D286" s="191" t="s">
        <v>7943</v>
      </c>
      <c r="E286" s="191" t="s">
        <v>108</v>
      </c>
      <c r="F286" s="191" t="s">
        <v>108</v>
      </c>
      <c r="G286" s="191" t="s">
        <v>111</v>
      </c>
      <c r="H286" s="191" t="s">
        <v>7944</v>
      </c>
      <c r="I286" s="191" t="s">
        <v>7945</v>
      </c>
      <c r="J286" s="191"/>
      <c r="K286" s="191" t="s">
        <v>6966</v>
      </c>
      <c r="L286" s="99">
        <v>-1.019147</v>
      </c>
      <c r="M286" s="99">
        <v>36.770659999999999</v>
      </c>
      <c r="N286" s="191" t="s">
        <v>6967</v>
      </c>
      <c r="O286" s="87">
        <v>44739</v>
      </c>
      <c r="P286" s="87">
        <f t="shared" si="8"/>
        <v>44764</v>
      </c>
      <c r="Q286" s="53">
        <f t="shared" si="9"/>
        <v>335</v>
      </c>
    </row>
    <row r="287" spans="1:17" ht="16">
      <c r="A287" s="6">
        <v>286</v>
      </c>
      <c r="B287" s="191" t="s">
        <v>3013</v>
      </c>
      <c r="C287" s="191" t="s">
        <v>1102</v>
      </c>
      <c r="D287" s="191" t="s">
        <v>7946</v>
      </c>
      <c r="E287" s="191" t="s">
        <v>108</v>
      </c>
      <c r="F287" s="191" t="s">
        <v>108</v>
      </c>
      <c r="G287" s="191" t="s">
        <v>7081</v>
      </c>
      <c r="H287" s="191" t="s">
        <v>7535</v>
      </c>
      <c r="I287" s="191" t="s">
        <v>7947</v>
      </c>
      <c r="J287" s="191" t="s">
        <v>7948</v>
      </c>
      <c r="K287" s="191" t="s">
        <v>7384</v>
      </c>
      <c r="L287" s="99"/>
      <c r="M287" s="99"/>
      <c r="N287" s="191" t="s">
        <v>6967</v>
      </c>
      <c r="O287" s="87">
        <v>44739</v>
      </c>
      <c r="P287" s="87">
        <f t="shared" si="8"/>
        <v>44764</v>
      </c>
      <c r="Q287" s="53">
        <f t="shared" si="9"/>
        <v>335</v>
      </c>
    </row>
    <row r="288" spans="1:17" ht="16">
      <c r="A288" s="6">
        <v>287</v>
      </c>
      <c r="B288" s="191" t="s">
        <v>3015</v>
      </c>
      <c r="C288" s="191" t="s">
        <v>1105</v>
      </c>
      <c r="D288" s="191" t="s">
        <v>7949</v>
      </c>
      <c r="E288" s="191" t="s">
        <v>108</v>
      </c>
      <c r="F288" s="191" t="s">
        <v>108</v>
      </c>
      <c r="G288" s="191" t="s">
        <v>109</v>
      </c>
      <c r="H288" s="191" t="s">
        <v>7950</v>
      </c>
      <c r="I288" s="191" t="s">
        <v>7951</v>
      </c>
      <c r="J288" s="191" t="s">
        <v>7952</v>
      </c>
      <c r="K288" s="191" t="s">
        <v>6966</v>
      </c>
      <c r="L288" s="99">
        <v>-1.067733</v>
      </c>
      <c r="M288" s="99">
        <v>36.736196999999997</v>
      </c>
      <c r="N288" s="191" t="s">
        <v>6967</v>
      </c>
      <c r="O288" s="87">
        <v>44739</v>
      </c>
      <c r="P288" s="87">
        <f t="shared" si="8"/>
        <v>44764</v>
      </c>
      <c r="Q288" s="53">
        <f t="shared" si="9"/>
        <v>335</v>
      </c>
    </row>
    <row r="289" spans="1:17" ht="16">
      <c r="A289" s="6">
        <v>288</v>
      </c>
      <c r="B289" s="191" t="s">
        <v>3028</v>
      </c>
      <c r="C289" s="191" t="s">
        <v>189</v>
      </c>
      <c r="D289" s="191" t="s">
        <v>7953</v>
      </c>
      <c r="E289" s="191" t="s">
        <v>108</v>
      </c>
      <c r="F289" s="191" t="s">
        <v>108</v>
      </c>
      <c r="G289" s="191" t="s">
        <v>115</v>
      </c>
      <c r="H289" s="191" t="s">
        <v>7606</v>
      </c>
      <c r="I289" s="191" t="s">
        <v>7954</v>
      </c>
      <c r="J289" s="191" t="s">
        <v>7955</v>
      </c>
      <c r="K289" s="191" t="s">
        <v>2840</v>
      </c>
      <c r="L289" s="99">
        <v>-1.207268</v>
      </c>
      <c r="M289" s="99">
        <v>36.731216000000003</v>
      </c>
      <c r="N289" s="191" t="s">
        <v>6967</v>
      </c>
      <c r="O289" s="87">
        <v>44739</v>
      </c>
      <c r="P289" s="87">
        <f t="shared" si="8"/>
        <v>44764</v>
      </c>
      <c r="Q289" s="53">
        <f t="shared" si="9"/>
        <v>335</v>
      </c>
    </row>
    <row r="290" spans="1:17" ht="16">
      <c r="A290" s="6">
        <v>289</v>
      </c>
      <c r="B290" s="191" t="s">
        <v>2972</v>
      </c>
      <c r="C290" s="191" t="s">
        <v>733</v>
      </c>
      <c r="D290" s="191" t="s">
        <v>7956</v>
      </c>
      <c r="E290" s="191" t="s">
        <v>108</v>
      </c>
      <c r="F290" s="191" t="s">
        <v>108</v>
      </c>
      <c r="G290" s="191" t="s">
        <v>7081</v>
      </c>
      <c r="H290" s="191" t="s">
        <v>7535</v>
      </c>
      <c r="I290" s="191" t="s">
        <v>7957</v>
      </c>
      <c r="J290" s="191" t="s">
        <v>7958</v>
      </c>
      <c r="K290" s="191" t="s">
        <v>7384</v>
      </c>
      <c r="L290" s="99">
        <v>-0.951762</v>
      </c>
      <c r="M290" s="99">
        <v>36.890967000000003</v>
      </c>
      <c r="N290" s="191" t="s">
        <v>6967</v>
      </c>
      <c r="O290" s="87">
        <v>44740</v>
      </c>
      <c r="P290" s="87">
        <f t="shared" si="8"/>
        <v>44765</v>
      </c>
      <c r="Q290" s="53">
        <f t="shared" si="9"/>
        <v>335</v>
      </c>
    </row>
    <row r="291" spans="1:17" ht="16">
      <c r="A291" s="6">
        <v>290</v>
      </c>
      <c r="B291" s="191" t="s">
        <v>7959</v>
      </c>
      <c r="C291" s="191" t="s">
        <v>823</v>
      </c>
      <c r="D291" s="191" t="s">
        <v>7960</v>
      </c>
      <c r="E291" s="191" t="s">
        <v>108</v>
      </c>
      <c r="F291" s="191" t="s">
        <v>108</v>
      </c>
      <c r="G291" s="191" t="s">
        <v>6972</v>
      </c>
      <c r="H291" s="191" t="s">
        <v>7961</v>
      </c>
      <c r="I291" s="191" t="s">
        <v>7962</v>
      </c>
      <c r="J291" s="191"/>
      <c r="K291" s="191" t="s">
        <v>6966</v>
      </c>
      <c r="L291" s="99">
        <v>-1.0362</v>
      </c>
      <c r="M291" s="99">
        <v>36.935299999999998</v>
      </c>
      <c r="N291" s="191" t="s">
        <v>6967</v>
      </c>
      <c r="O291" s="87">
        <v>44740</v>
      </c>
      <c r="P291" s="87">
        <f t="shared" si="8"/>
        <v>44765</v>
      </c>
      <c r="Q291" s="53">
        <f t="shared" si="9"/>
        <v>335</v>
      </c>
    </row>
    <row r="292" spans="1:17" ht="16">
      <c r="A292" s="6">
        <v>291</v>
      </c>
      <c r="B292" s="191" t="s">
        <v>2995</v>
      </c>
      <c r="C292" s="191" t="s">
        <v>953</v>
      </c>
      <c r="D292" s="191" t="s">
        <v>7963</v>
      </c>
      <c r="E292" s="191" t="s">
        <v>108</v>
      </c>
      <c r="F292" s="191" t="s">
        <v>108</v>
      </c>
      <c r="G292" s="191" t="s">
        <v>175</v>
      </c>
      <c r="H292" s="191" t="s">
        <v>142</v>
      </c>
      <c r="I292" s="191" t="s">
        <v>7964</v>
      </c>
      <c r="J292" s="191" t="s">
        <v>7965</v>
      </c>
      <c r="K292" s="191" t="s">
        <v>2840</v>
      </c>
      <c r="L292" s="99">
        <v>-1.2930699999999999</v>
      </c>
      <c r="M292" s="99">
        <v>36.945569999999996</v>
      </c>
      <c r="N292" s="191" t="s">
        <v>6967</v>
      </c>
      <c r="O292" s="87">
        <v>44740</v>
      </c>
      <c r="P292" s="87">
        <f t="shared" si="8"/>
        <v>44765</v>
      </c>
      <c r="Q292" s="53">
        <f t="shared" si="9"/>
        <v>335</v>
      </c>
    </row>
    <row r="293" spans="1:17" ht="32">
      <c r="A293" s="6">
        <v>292</v>
      </c>
      <c r="B293" s="191" t="s">
        <v>3030</v>
      </c>
      <c r="C293" s="191" t="s">
        <v>202</v>
      </c>
      <c r="D293" s="191" t="s">
        <v>7966</v>
      </c>
      <c r="E293" s="191" t="s">
        <v>108</v>
      </c>
      <c r="F293" s="191" t="s">
        <v>108</v>
      </c>
      <c r="G293" s="191" t="s">
        <v>7081</v>
      </c>
      <c r="H293" s="191" t="s">
        <v>7967</v>
      </c>
      <c r="I293" s="191" t="s">
        <v>7968</v>
      </c>
      <c r="J293" s="191" t="s">
        <v>7969</v>
      </c>
      <c r="K293" s="191" t="s">
        <v>7384</v>
      </c>
      <c r="L293" s="99">
        <v>-0.98558800000000002</v>
      </c>
      <c r="M293" s="99">
        <v>36.961157</v>
      </c>
      <c r="N293" s="191" t="s">
        <v>6967</v>
      </c>
      <c r="O293" s="87">
        <v>44740</v>
      </c>
      <c r="P293" s="87">
        <f t="shared" si="8"/>
        <v>44765</v>
      </c>
      <c r="Q293" s="53">
        <f t="shared" si="9"/>
        <v>335</v>
      </c>
    </row>
    <row r="294" spans="1:17" ht="16">
      <c r="A294" s="6">
        <v>293</v>
      </c>
      <c r="B294" s="191" t="s">
        <v>3045</v>
      </c>
      <c r="C294" s="191" t="s">
        <v>667</v>
      </c>
      <c r="D294" s="191" t="s">
        <v>7970</v>
      </c>
      <c r="E294" s="191" t="s">
        <v>108</v>
      </c>
      <c r="F294" s="191" t="s">
        <v>108</v>
      </c>
      <c r="G294" s="191" t="s">
        <v>7023</v>
      </c>
      <c r="H294" s="191" t="s">
        <v>7971</v>
      </c>
      <c r="I294" s="191" t="s">
        <v>7972</v>
      </c>
      <c r="J294" s="191" t="s">
        <v>7973</v>
      </c>
      <c r="K294" s="191"/>
      <c r="L294" s="99">
        <v>-1.1678599999999999</v>
      </c>
      <c r="M294" s="99">
        <v>36.613930000000003</v>
      </c>
      <c r="N294" s="191" t="s">
        <v>6967</v>
      </c>
      <c r="O294" s="87">
        <v>44740</v>
      </c>
      <c r="P294" s="87">
        <f t="shared" si="8"/>
        <v>44765</v>
      </c>
      <c r="Q294" s="53">
        <f t="shared" si="9"/>
        <v>335</v>
      </c>
    </row>
    <row r="295" spans="1:17" ht="16">
      <c r="A295" s="6">
        <v>294</v>
      </c>
      <c r="B295" s="191" t="s">
        <v>3014</v>
      </c>
      <c r="C295" s="191" t="s">
        <v>1033</v>
      </c>
      <c r="D295" s="191" t="s">
        <v>7974</v>
      </c>
      <c r="E295" s="191" t="s">
        <v>108</v>
      </c>
      <c r="F295" s="191" t="s">
        <v>108</v>
      </c>
      <c r="G295" s="191" t="s">
        <v>7023</v>
      </c>
      <c r="H295" s="191" t="s">
        <v>7772</v>
      </c>
      <c r="I295" s="191" t="s">
        <v>7975</v>
      </c>
      <c r="J295" s="191" t="s">
        <v>7976</v>
      </c>
      <c r="K295" s="191" t="s">
        <v>7384</v>
      </c>
      <c r="L295" s="99">
        <v>-1.20095</v>
      </c>
      <c r="M295" s="99">
        <v>36.603445000000001</v>
      </c>
      <c r="N295" s="191" t="s">
        <v>6967</v>
      </c>
      <c r="O295" s="87">
        <v>44741</v>
      </c>
      <c r="P295" s="87">
        <f t="shared" si="8"/>
        <v>44766</v>
      </c>
      <c r="Q295" s="53">
        <f t="shared" si="9"/>
        <v>335</v>
      </c>
    </row>
    <row r="296" spans="1:17" ht="16">
      <c r="A296" s="6">
        <v>295</v>
      </c>
      <c r="B296" s="191" t="s">
        <v>3029</v>
      </c>
      <c r="C296" s="191" t="s">
        <v>1288</v>
      </c>
      <c r="D296" s="191" t="s">
        <v>7977</v>
      </c>
      <c r="E296" s="191" t="s">
        <v>108</v>
      </c>
      <c r="F296" s="191" t="s">
        <v>108</v>
      </c>
      <c r="G296" s="191" t="s">
        <v>7380</v>
      </c>
      <c r="H296" s="191" t="s">
        <v>7881</v>
      </c>
      <c r="I296" s="191" t="s">
        <v>7978</v>
      </c>
      <c r="J296" s="191" t="s">
        <v>7979</v>
      </c>
      <c r="K296" s="191" t="s">
        <v>7384</v>
      </c>
      <c r="L296" s="99">
        <v>-1.086781</v>
      </c>
      <c r="M296" s="99">
        <v>37.104312</v>
      </c>
      <c r="N296" s="191" t="s">
        <v>6967</v>
      </c>
      <c r="O296" s="87">
        <v>44741</v>
      </c>
      <c r="P296" s="87">
        <f t="shared" si="8"/>
        <v>44766</v>
      </c>
      <c r="Q296" s="53">
        <f t="shared" si="9"/>
        <v>335</v>
      </c>
    </row>
    <row r="297" spans="1:17" ht="16">
      <c r="A297" s="6">
        <v>296</v>
      </c>
      <c r="B297" s="191" t="s">
        <v>3031</v>
      </c>
      <c r="C297" s="191" t="s">
        <v>205</v>
      </c>
      <c r="D297" s="191" t="s">
        <v>7980</v>
      </c>
      <c r="E297" s="191" t="s">
        <v>108</v>
      </c>
      <c r="F297" s="191" t="s">
        <v>108</v>
      </c>
      <c r="G297" s="191" t="s">
        <v>7081</v>
      </c>
      <c r="H297" s="191" t="s">
        <v>7981</v>
      </c>
      <c r="I297" s="191" t="s">
        <v>7982</v>
      </c>
      <c r="J297" s="191" t="s">
        <v>7983</v>
      </c>
      <c r="K297" s="191" t="s">
        <v>6975</v>
      </c>
      <c r="L297" s="99"/>
      <c r="M297" s="99"/>
      <c r="N297" s="191" t="s">
        <v>6967</v>
      </c>
      <c r="O297" s="87">
        <v>44741</v>
      </c>
      <c r="P297" s="87">
        <f t="shared" si="8"/>
        <v>44766</v>
      </c>
      <c r="Q297" s="53">
        <f t="shared" si="9"/>
        <v>335</v>
      </c>
    </row>
    <row r="298" spans="1:17" ht="16">
      <c r="A298" s="6">
        <v>297</v>
      </c>
      <c r="B298" s="191" t="s">
        <v>7984</v>
      </c>
      <c r="C298" s="191" t="s">
        <v>949</v>
      </c>
      <c r="D298" s="191" t="s">
        <v>7985</v>
      </c>
      <c r="E298" s="191" t="s">
        <v>108</v>
      </c>
      <c r="F298" s="191" t="s">
        <v>108</v>
      </c>
      <c r="G298" s="191" t="s">
        <v>6972</v>
      </c>
      <c r="H298" s="191" t="s">
        <v>7644</v>
      </c>
      <c r="I298" s="191" t="s">
        <v>7986</v>
      </c>
      <c r="J298" s="191" t="s">
        <v>7987</v>
      </c>
      <c r="K298" s="191" t="s">
        <v>6975</v>
      </c>
      <c r="L298" s="99"/>
      <c r="M298" s="99"/>
      <c r="N298" s="191" t="s">
        <v>6967</v>
      </c>
      <c r="O298" s="87">
        <v>44741</v>
      </c>
      <c r="P298" s="87">
        <f t="shared" si="8"/>
        <v>44766</v>
      </c>
      <c r="Q298" s="53">
        <f t="shared" si="9"/>
        <v>335</v>
      </c>
    </row>
    <row r="299" spans="1:17" ht="16">
      <c r="A299" s="6">
        <v>298</v>
      </c>
      <c r="B299" s="191" t="s">
        <v>2930</v>
      </c>
      <c r="C299" s="191" t="s">
        <v>802</v>
      </c>
      <c r="D299" s="191" t="s">
        <v>7988</v>
      </c>
      <c r="E299" s="191" t="s">
        <v>108</v>
      </c>
      <c r="F299" s="191" t="s">
        <v>108</v>
      </c>
      <c r="G299" s="191" t="s">
        <v>111</v>
      </c>
      <c r="H299" s="191" t="s">
        <v>7989</v>
      </c>
      <c r="I299" s="191" t="s">
        <v>7990</v>
      </c>
      <c r="J299" s="191" t="s">
        <v>7991</v>
      </c>
      <c r="K299" s="191"/>
      <c r="L299" s="99"/>
      <c r="M299" s="99"/>
      <c r="N299" s="191" t="s">
        <v>6967</v>
      </c>
      <c r="O299" s="87">
        <v>44746</v>
      </c>
      <c r="P299" s="87">
        <f t="shared" si="8"/>
        <v>44771</v>
      </c>
      <c r="Q299" s="53">
        <f t="shared" si="9"/>
        <v>335</v>
      </c>
    </row>
    <row r="300" spans="1:17" ht="16">
      <c r="A300" s="6">
        <v>299</v>
      </c>
      <c r="B300" s="191" t="s">
        <v>2955</v>
      </c>
      <c r="C300" s="191" t="s">
        <v>912</v>
      </c>
      <c r="D300" s="191" t="s">
        <v>7992</v>
      </c>
      <c r="E300" s="191" t="s">
        <v>108</v>
      </c>
      <c r="F300" s="191" t="s">
        <v>108</v>
      </c>
      <c r="G300" s="191" t="s">
        <v>109</v>
      </c>
      <c r="H300" s="191" t="s">
        <v>7993</v>
      </c>
      <c r="I300" s="191" t="s">
        <v>7994</v>
      </c>
      <c r="J300" s="191" t="s">
        <v>7995</v>
      </c>
      <c r="K300" s="191" t="s">
        <v>6975</v>
      </c>
      <c r="L300" s="99">
        <v>1.056878</v>
      </c>
      <c r="M300" s="99">
        <v>36.880549000000002</v>
      </c>
      <c r="N300" s="191" t="s">
        <v>6967</v>
      </c>
      <c r="O300" s="87">
        <v>44746</v>
      </c>
      <c r="P300" s="87">
        <f t="shared" si="8"/>
        <v>44771</v>
      </c>
      <c r="Q300" s="53">
        <f t="shared" si="9"/>
        <v>335</v>
      </c>
    </row>
    <row r="301" spans="1:17" ht="16">
      <c r="A301" s="6">
        <v>300</v>
      </c>
      <c r="B301" s="191" t="s">
        <v>2963</v>
      </c>
      <c r="C301" s="191" t="s">
        <v>848</v>
      </c>
      <c r="D301" s="191" t="s">
        <v>7996</v>
      </c>
      <c r="E301" s="191" t="s">
        <v>108</v>
      </c>
      <c r="F301" s="191" t="s">
        <v>108</v>
      </c>
      <c r="G301" s="191" t="s">
        <v>7023</v>
      </c>
      <c r="H301" s="191" t="s">
        <v>7281</v>
      </c>
      <c r="I301" s="191" t="s">
        <v>7997</v>
      </c>
      <c r="J301" s="191" t="s">
        <v>7998</v>
      </c>
      <c r="K301" s="191"/>
      <c r="L301" s="99">
        <v>-1.1451150000000001</v>
      </c>
      <c r="M301" s="99">
        <v>36.600197000000001</v>
      </c>
      <c r="N301" s="191" t="s">
        <v>6967</v>
      </c>
      <c r="O301" s="87">
        <v>44746</v>
      </c>
      <c r="P301" s="87">
        <f t="shared" si="8"/>
        <v>44771</v>
      </c>
      <c r="Q301" s="53">
        <f t="shared" si="9"/>
        <v>335</v>
      </c>
    </row>
    <row r="302" spans="1:17" ht="16">
      <c r="A302" s="6">
        <v>301</v>
      </c>
      <c r="B302" s="191" t="s">
        <v>3023</v>
      </c>
      <c r="C302" s="191" t="s">
        <v>594</v>
      </c>
      <c r="D302" s="191" t="s">
        <v>7999</v>
      </c>
      <c r="E302" s="191" t="s">
        <v>108</v>
      </c>
      <c r="F302" s="191" t="s">
        <v>108</v>
      </c>
      <c r="G302" s="191" t="s">
        <v>109</v>
      </c>
      <c r="H302" s="191" t="s">
        <v>8000</v>
      </c>
      <c r="I302" s="191" t="s">
        <v>8001</v>
      </c>
      <c r="J302" s="191" t="s">
        <v>8002</v>
      </c>
      <c r="K302" s="191" t="s">
        <v>7384</v>
      </c>
      <c r="L302" s="99">
        <v>-1.0574056000000001</v>
      </c>
      <c r="M302" s="99">
        <v>36.870701199999999</v>
      </c>
      <c r="N302" s="191" t="s">
        <v>6967</v>
      </c>
      <c r="O302" s="87">
        <v>44746</v>
      </c>
      <c r="P302" s="87">
        <f t="shared" si="8"/>
        <v>44771</v>
      </c>
      <c r="Q302" s="53">
        <f t="shared" si="9"/>
        <v>335</v>
      </c>
    </row>
    <row r="303" spans="1:17" ht="16">
      <c r="A303" s="6">
        <v>302</v>
      </c>
      <c r="B303" s="191" t="s">
        <v>3022</v>
      </c>
      <c r="C303" s="191" t="s">
        <v>725</v>
      </c>
      <c r="D303" s="191" t="s">
        <v>8003</v>
      </c>
      <c r="E303" s="191" t="s">
        <v>108</v>
      </c>
      <c r="F303" s="191" t="s">
        <v>108</v>
      </c>
      <c r="G303" s="191" t="s">
        <v>7201</v>
      </c>
      <c r="H303" s="191" t="s">
        <v>2456</v>
      </c>
      <c r="I303" s="191" t="s">
        <v>8004</v>
      </c>
      <c r="J303" s="191" t="s">
        <v>8005</v>
      </c>
      <c r="K303" s="191" t="s">
        <v>6975</v>
      </c>
      <c r="L303" s="99"/>
      <c r="M303" s="99"/>
      <c r="N303" s="191" t="s">
        <v>6967</v>
      </c>
      <c r="O303" s="87">
        <v>44747</v>
      </c>
      <c r="P303" s="87">
        <f t="shared" si="8"/>
        <v>44772</v>
      </c>
      <c r="Q303" s="53">
        <f t="shared" si="9"/>
        <v>335</v>
      </c>
    </row>
    <row r="304" spans="1:17" ht="16">
      <c r="A304" s="6">
        <v>303</v>
      </c>
      <c r="B304" s="191" t="s">
        <v>3034</v>
      </c>
      <c r="C304" s="191" t="s">
        <v>567</v>
      </c>
      <c r="D304" s="191" t="s">
        <v>8006</v>
      </c>
      <c r="E304" s="191" t="s">
        <v>108</v>
      </c>
      <c r="F304" s="191" t="s">
        <v>108</v>
      </c>
      <c r="G304" s="191" t="s">
        <v>6972</v>
      </c>
      <c r="H304" s="191" t="s">
        <v>8007</v>
      </c>
      <c r="I304" s="191" t="s">
        <v>8008</v>
      </c>
      <c r="J304" s="191" t="s">
        <v>8009</v>
      </c>
      <c r="K304" s="191" t="s">
        <v>6975</v>
      </c>
      <c r="L304" s="99"/>
      <c r="M304" s="99"/>
      <c r="N304" s="191" t="s">
        <v>6967</v>
      </c>
      <c r="O304" s="87">
        <v>44747</v>
      </c>
      <c r="P304" s="87">
        <f t="shared" si="8"/>
        <v>44772</v>
      </c>
      <c r="Q304" s="53">
        <f t="shared" si="9"/>
        <v>335</v>
      </c>
    </row>
    <row r="305" spans="1:17" ht="16">
      <c r="A305" s="6">
        <v>304</v>
      </c>
      <c r="B305" s="191" t="s">
        <v>3039</v>
      </c>
      <c r="C305" s="191" t="s">
        <v>243</v>
      </c>
      <c r="D305" s="191" t="s">
        <v>8010</v>
      </c>
      <c r="E305" s="191" t="s">
        <v>114</v>
      </c>
      <c r="F305" s="191" t="s">
        <v>114</v>
      </c>
      <c r="G305" s="191" t="s">
        <v>156</v>
      </c>
      <c r="H305" s="191" t="s">
        <v>8011</v>
      </c>
      <c r="I305" s="191" t="s">
        <v>8012</v>
      </c>
      <c r="J305" s="191" t="s">
        <v>8013</v>
      </c>
      <c r="K305" s="191" t="s">
        <v>7337</v>
      </c>
      <c r="L305" s="99">
        <v>-0.83733000000000002</v>
      </c>
      <c r="M305" s="99">
        <v>36.808844999999998</v>
      </c>
      <c r="N305" s="191" t="s">
        <v>6967</v>
      </c>
      <c r="O305" s="87">
        <v>44747</v>
      </c>
      <c r="P305" s="87">
        <f t="shared" si="8"/>
        <v>44772</v>
      </c>
      <c r="Q305" s="53">
        <f t="shared" si="9"/>
        <v>335</v>
      </c>
    </row>
    <row r="306" spans="1:17" ht="16">
      <c r="A306" s="6">
        <v>305</v>
      </c>
      <c r="B306" s="191" t="s">
        <v>2799</v>
      </c>
      <c r="C306" s="191" t="s">
        <v>1275</v>
      </c>
      <c r="D306" s="191" t="s">
        <v>8014</v>
      </c>
      <c r="E306" s="191" t="s">
        <v>8015</v>
      </c>
      <c r="F306" s="191" t="s">
        <v>108</v>
      </c>
      <c r="G306" s="191" t="s">
        <v>7081</v>
      </c>
      <c r="H306" s="191" t="s">
        <v>8016</v>
      </c>
      <c r="I306" s="191" t="s">
        <v>8017</v>
      </c>
      <c r="J306" s="191" t="s">
        <v>8018</v>
      </c>
      <c r="K306" s="191" t="s">
        <v>6975</v>
      </c>
      <c r="L306" s="99">
        <v>-0.98376330000000001</v>
      </c>
      <c r="M306" s="99">
        <v>36.966423499999998</v>
      </c>
      <c r="N306" s="191" t="s">
        <v>6967</v>
      </c>
      <c r="O306" s="87">
        <v>44748</v>
      </c>
      <c r="P306" s="87">
        <f t="shared" si="8"/>
        <v>44773</v>
      </c>
      <c r="Q306" s="53">
        <f t="shared" si="9"/>
        <v>335</v>
      </c>
    </row>
    <row r="307" spans="1:17" ht="16">
      <c r="A307" s="6">
        <v>306</v>
      </c>
      <c r="B307" s="191" t="s">
        <v>2846</v>
      </c>
      <c r="C307" s="191" t="s">
        <v>584</v>
      </c>
      <c r="D307" s="191" t="s">
        <v>8019</v>
      </c>
      <c r="E307" s="191" t="s">
        <v>108</v>
      </c>
      <c r="F307" s="191" t="s">
        <v>108</v>
      </c>
      <c r="G307" s="191" t="s">
        <v>6972</v>
      </c>
      <c r="H307" s="191" t="s">
        <v>7113</v>
      </c>
      <c r="I307" s="191" t="s">
        <v>8020</v>
      </c>
      <c r="J307" s="191" t="s">
        <v>8021</v>
      </c>
      <c r="K307" s="191" t="s">
        <v>6975</v>
      </c>
      <c r="L307" s="99">
        <v>-1.0001800000000001</v>
      </c>
      <c r="M307" s="99">
        <v>36.807479999999998</v>
      </c>
      <c r="N307" s="191" t="s">
        <v>6967</v>
      </c>
      <c r="O307" s="87">
        <v>44748</v>
      </c>
      <c r="P307" s="87">
        <f t="shared" si="8"/>
        <v>44773</v>
      </c>
      <c r="Q307" s="53">
        <f t="shared" si="9"/>
        <v>335</v>
      </c>
    </row>
    <row r="308" spans="1:17" ht="16">
      <c r="A308" s="6">
        <v>307</v>
      </c>
      <c r="B308" s="191" t="s">
        <v>2946</v>
      </c>
      <c r="C308" s="191" t="s">
        <v>1099</v>
      </c>
      <c r="D308" s="191" t="s">
        <v>8022</v>
      </c>
      <c r="E308" s="191" t="s">
        <v>108</v>
      </c>
      <c r="F308" s="191" t="s">
        <v>108</v>
      </c>
      <c r="G308" s="191" t="s">
        <v>115</v>
      </c>
      <c r="H308" s="191" t="s">
        <v>7784</v>
      </c>
      <c r="I308" s="191" t="s">
        <v>8023</v>
      </c>
      <c r="J308" s="191" t="s">
        <v>8024</v>
      </c>
      <c r="K308" s="191" t="s">
        <v>2840</v>
      </c>
      <c r="L308" s="99"/>
      <c r="M308" s="99"/>
      <c r="N308" s="191" t="s">
        <v>6967</v>
      </c>
      <c r="O308" s="87">
        <v>44748</v>
      </c>
      <c r="P308" s="87">
        <f t="shared" si="8"/>
        <v>44773</v>
      </c>
      <c r="Q308" s="53">
        <f t="shared" si="9"/>
        <v>335</v>
      </c>
    </row>
    <row r="309" spans="1:17" ht="16">
      <c r="A309" s="6">
        <v>308</v>
      </c>
      <c r="B309" s="191" t="s">
        <v>2953</v>
      </c>
      <c r="C309" s="191" t="s">
        <v>574</v>
      </c>
      <c r="D309" s="191" t="s">
        <v>8025</v>
      </c>
      <c r="E309" s="191" t="s">
        <v>108</v>
      </c>
      <c r="F309" s="191" t="s">
        <v>108</v>
      </c>
      <c r="G309" s="191" t="s">
        <v>7081</v>
      </c>
      <c r="H309" s="191" t="s">
        <v>7405</v>
      </c>
      <c r="I309" s="191" t="s">
        <v>8026</v>
      </c>
      <c r="J309" s="191" t="s">
        <v>8027</v>
      </c>
      <c r="K309" s="191" t="s">
        <v>7384</v>
      </c>
      <c r="L309" s="99"/>
      <c r="M309" s="99"/>
      <c r="N309" s="191" t="s">
        <v>6967</v>
      </c>
      <c r="O309" s="87">
        <v>44748</v>
      </c>
      <c r="P309" s="87">
        <f t="shared" si="8"/>
        <v>44773</v>
      </c>
      <c r="Q309" s="53">
        <f t="shared" si="9"/>
        <v>335</v>
      </c>
    </row>
    <row r="310" spans="1:17" ht="16">
      <c r="A310" s="6">
        <v>309</v>
      </c>
      <c r="B310" s="191" t="s">
        <v>2975</v>
      </c>
      <c r="C310" s="191" t="s">
        <v>747</v>
      </c>
      <c r="D310" s="191" t="s">
        <v>8028</v>
      </c>
      <c r="E310" s="191" t="s">
        <v>108</v>
      </c>
      <c r="F310" s="191" t="s">
        <v>108</v>
      </c>
      <c r="G310" s="191" t="s">
        <v>7081</v>
      </c>
      <c r="H310" s="191" t="s">
        <v>8029</v>
      </c>
      <c r="I310" s="191" t="s">
        <v>8030</v>
      </c>
      <c r="J310" s="191" t="s">
        <v>8031</v>
      </c>
      <c r="K310" s="191" t="s">
        <v>6975</v>
      </c>
      <c r="L310" s="99"/>
      <c r="M310" s="99"/>
      <c r="N310" s="191" t="s">
        <v>6967</v>
      </c>
      <c r="O310" s="87">
        <v>44748</v>
      </c>
      <c r="P310" s="87">
        <f t="shared" si="8"/>
        <v>44773</v>
      </c>
      <c r="Q310" s="53">
        <f t="shared" si="9"/>
        <v>335</v>
      </c>
    </row>
    <row r="311" spans="1:17" ht="16">
      <c r="A311" s="6">
        <v>310</v>
      </c>
      <c r="B311" s="191" t="s">
        <v>3006</v>
      </c>
      <c r="C311" s="191" t="s">
        <v>976</v>
      </c>
      <c r="D311" s="191" t="s">
        <v>8032</v>
      </c>
      <c r="E311" s="191" t="s">
        <v>108</v>
      </c>
      <c r="F311" s="191" t="s">
        <v>108</v>
      </c>
      <c r="G311" s="191" t="s">
        <v>6972</v>
      </c>
      <c r="H311" s="191" t="s">
        <v>7510</v>
      </c>
      <c r="I311" s="191" t="s">
        <v>8033</v>
      </c>
      <c r="J311" s="191" t="s">
        <v>8034</v>
      </c>
      <c r="K311" s="191" t="s">
        <v>6975</v>
      </c>
      <c r="L311" s="99"/>
      <c r="M311" s="99"/>
      <c r="N311" s="191" t="s">
        <v>6967</v>
      </c>
      <c r="O311" s="87">
        <v>44748</v>
      </c>
      <c r="P311" s="87">
        <f t="shared" si="8"/>
        <v>44773</v>
      </c>
      <c r="Q311" s="53">
        <f t="shared" si="9"/>
        <v>335</v>
      </c>
    </row>
    <row r="312" spans="1:17" ht="16">
      <c r="A312" s="6">
        <v>311</v>
      </c>
      <c r="B312" s="191" t="s">
        <v>3018</v>
      </c>
      <c r="C312" s="191" t="s">
        <v>572</v>
      </c>
      <c r="D312" s="191" t="s">
        <v>8035</v>
      </c>
      <c r="E312" s="191" t="s">
        <v>108</v>
      </c>
      <c r="F312" s="191" t="s">
        <v>108</v>
      </c>
      <c r="G312" s="191" t="s">
        <v>175</v>
      </c>
      <c r="H312" s="191" t="s">
        <v>8036</v>
      </c>
      <c r="I312" s="191" t="s">
        <v>8037</v>
      </c>
      <c r="J312" s="191" t="s">
        <v>8038</v>
      </c>
      <c r="K312" s="191" t="s">
        <v>2840</v>
      </c>
      <c r="L312" s="99">
        <v>-1.1924760000000001</v>
      </c>
      <c r="M312" s="99">
        <v>36.633847000000003</v>
      </c>
      <c r="N312" s="191" t="s">
        <v>6967</v>
      </c>
      <c r="O312" s="87">
        <v>44748</v>
      </c>
      <c r="P312" s="87">
        <f t="shared" si="8"/>
        <v>44773</v>
      </c>
      <c r="Q312" s="53">
        <f t="shared" si="9"/>
        <v>335</v>
      </c>
    </row>
    <row r="313" spans="1:17" ht="16">
      <c r="A313" s="6">
        <v>312</v>
      </c>
      <c r="B313" s="191" t="s">
        <v>3016</v>
      </c>
      <c r="C313" s="191" t="s">
        <v>579</v>
      </c>
      <c r="D313" s="191" t="s">
        <v>8039</v>
      </c>
      <c r="E313" s="191" t="s">
        <v>108</v>
      </c>
      <c r="F313" s="191" t="s">
        <v>108</v>
      </c>
      <c r="G313" s="191" t="s">
        <v>6972</v>
      </c>
      <c r="H313" s="191" t="s">
        <v>7644</v>
      </c>
      <c r="I313" s="191" t="s">
        <v>8040</v>
      </c>
      <c r="J313" s="191" t="s">
        <v>7870</v>
      </c>
      <c r="K313" s="191" t="s">
        <v>6975</v>
      </c>
      <c r="L313" s="99">
        <v>-1.0462294000000001</v>
      </c>
      <c r="M313" s="99">
        <v>36.930447899999997</v>
      </c>
      <c r="N313" s="191" t="s">
        <v>6967</v>
      </c>
      <c r="O313" s="87">
        <v>44748</v>
      </c>
      <c r="P313" s="87">
        <f t="shared" si="8"/>
        <v>44773</v>
      </c>
      <c r="Q313" s="53">
        <f t="shared" si="9"/>
        <v>335</v>
      </c>
    </row>
    <row r="314" spans="1:17" ht="16">
      <c r="A314" s="6">
        <v>313</v>
      </c>
      <c r="B314" s="191" t="s">
        <v>3019</v>
      </c>
      <c r="C314" s="191" t="s">
        <v>646</v>
      </c>
      <c r="D314" s="191" t="s">
        <v>8041</v>
      </c>
      <c r="E314" s="191" t="s">
        <v>114</v>
      </c>
      <c r="F314" s="191" t="s">
        <v>114</v>
      </c>
      <c r="G314" s="191" t="s">
        <v>168</v>
      </c>
      <c r="H314" s="191" t="s">
        <v>8042</v>
      </c>
      <c r="I314" s="191" t="s">
        <v>8043</v>
      </c>
      <c r="J314" s="191" t="s">
        <v>8044</v>
      </c>
      <c r="K314" s="191" t="s">
        <v>7337</v>
      </c>
      <c r="L314" s="99"/>
      <c r="M314" s="99"/>
      <c r="N314" s="191" t="s">
        <v>6967</v>
      </c>
      <c r="O314" s="87">
        <v>44748</v>
      </c>
      <c r="P314" s="87">
        <f t="shared" si="8"/>
        <v>44773</v>
      </c>
      <c r="Q314" s="53">
        <f t="shared" si="9"/>
        <v>335</v>
      </c>
    </row>
    <row r="315" spans="1:17" ht="16">
      <c r="A315" s="6">
        <v>314</v>
      </c>
      <c r="B315" s="191" t="s">
        <v>3042</v>
      </c>
      <c r="C315" s="191" t="s">
        <v>666</v>
      </c>
      <c r="D315" s="191" t="s">
        <v>8045</v>
      </c>
      <c r="E315" s="191" t="s">
        <v>108</v>
      </c>
      <c r="F315" s="191" t="s">
        <v>108</v>
      </c>
      <c r="G315" s="191" t="s">
        <v>6972</v>
      </c>
      <c r="H315" s="191" t="s">
        <v>7644</v>
      </c>
      <c r="I315" s="191" t="s">
        <v>8046</v>
      </c>
      <c r="J315" s="191" t="s">
        <v>8047</v>
      </c>
      <c r="K315" s="191" t="s">
        <v>6966</v>
      </c>
      <c r="L315" s="99"/>
      <c r="M315" s="99"/>
      <c r="N315" s="191" t="s">
        <v>6967</v>
      </c>
      <c r="O315" s="87">
        <v>44749</v>
      </c>
      <c r="P315" s="87">
        <f t="shared" si="8"/>
        <v>44774</v>
      </c>
      <c r="Q315" s="53">
        <f t="shared" si="9"/>
        <v>335</v>
      </c>
    </row>
    <row r="316" spans="1:17" ht="16">
      <c r="A316" s="6">
        <v>315</v>
      </c>
      <c r="B316" s="191" t="s">
        <v>8048</v>
      </c>
      <c r="C316" s="191" t="s">
        <v>919</v>
      </c>
      <c r="D316" s="191" t="s">
        <v>8049</v>
      </c>
      <c r="E316" s="191" t="s">
        <v>108</v>
      </c>
      <c r="F316" s="191" t="s">
        <v>108</v>
      </c>
      <c r="G316" s="191" t="s">
        <v>7023</v>
      </c>
      <c r="H316" s="191" t="s">
        <v>7772</v>
      </c>
      <c r="I316" s="191" t="s">
        <v>8050</v>
      </c>
      <c r="J316" s="191"/>
      <c r="K316" s="191" t="s">
        <v>7449</v>
      </c>
      <c r="L316" s="99">
        <v>-1.2018899999999999</v>
      </c>
      <c r="M316" s="99">
        <v>36.603397999999999</v>
      </c>
      <c r="N316" s="191" t="s">
        <v>6967</v>
      </c>
      <c r="O316" s="87">
        <v>44750</v>
      </c>
      <c r="P316" s="87">
        <f t="shared" si="8"/>
        <v>44775</v>
      </c>
      <c r="Q316" s="53">
        <f t="shared" si="9"/>
        <v>335</v>
      </c>
    </row>
    <row r="317" spans="1:17" ht="16">
      <c r="A317" s="6">
        <v>316</v>
      </c>
      <c r="B317" s="191" t="s">
        <v>8051</v>
      </c>
      <c r="C317" s="191" t="s">
        <v>732</v>
      </c>
      <c r="D317" s="191" t="s">
        <v>8052</v>
      </c>
      <c r="E317" s="191" t="s">
        <v>108</v>
      </c>
      <c r="F317" s="191" t="s">
        <v>108</v>
      </c>
      <c r="G317" s="191" t="s">
        <v>6972</v>
      </c>
      <c r="H317" s="191" t="s">
        <v>8053</v>
      </c>
      <c r="I317" s="191" t="s">
        <v>8054</v>
      </c>
      <c r="J317" s="191" t="s">
        <v>8055</v>
      </c>
      <c r="K317" s="191" t="s">
        <v>6966</v>
      </c>
      <c r="L317" s="99">
        <v>-0.99074799999999996</v>
      </c>
      <c r="M317" s="99">
        <v>36.857570000000003</v>
      </c>
      <c r="N317" s="191" t="s">
        <v>6967</v>
      </c>
      <c r="O317" s="87">
        <v>44750</v>
      </c>
      <c r="P317" s="87">
        <f t="shared" si="8"/>
        <v>44775</v>
      </c>
      <c r="Q317" s="53">
        <f t="shared" si="9"/>
        <v>335</v>
      </c>
    </row>
    <row r="318" spans="1:17" ht="16">
      <c r="A318" s="6">
        <v>317</v>
      </c>
      <c r="B318" s="191" t="s">
        <v>3049</v>
      </c>
      <c r="C318" s="191" t="s">
        <v>184</v>
      </c>
      <c r="D318" s="191" t="s">
        <v>8056</v>
      </c>
      <c r="E318" s="191" t="s">
        <v>114</v>
      </c>
      <c r="F318" s="191" t="s">
        <v>114</v>
      </c>
      <c r="G318" s="191" t="s">
        <v>156</v>
      </c>
      <c r="H318" s="191" t="s">
        <v>8057</v>
      </c>
      <c r="I318" s="191" t="s">
        <v>8058</v>
      </c>
      <c r="J318" s="191" t="s">
        <v>8059</v>
      </c>
      <c r="K318" s="191" t="s">
        <v>7337</v>
      </c>
      <c r="L318" s="99"/>
      <c r="M318" s="99"/>
      <c r="N318" s="191" t="s">
        <v>6967</v>
      </c>
      <c r="O318" s="87">
        <v>44753</v>
      </c>
      <c r="P318" s="87">
        <f t="shared" si="8"/>
        <v>44778</v>
      </c>
      <c r="Q318" s="53">
        <f t="shared" si="9"/>
        <v>335</v>
      </c>
    </row>
    <row r="319" spans="1:17" ht="16">
      <c r="A319" s="6">
        <v>318</v>
      </c>
      <c r="B319" s="191" t="s">
        <v>3053</v>
      </c>
      <c r="C319" s="191" t="s">
        <v>693</v>
      </c>
      <c r="D319" s="191" t="s">
        <v>8060</v>
      </c>
      <c r="E319" s="191" t="s">
        <v>108</v>
      </c>
      <c r="F319" s="191" t="s">
        <v>108</v>
      </c>
      <c r="G319" s="191" t="s">
        <v>7081</v>
      </c>
      <c r="H319" s="191" t="s">
        <v>8061</v>
      </c>
      <c r="I319" s="191" t="s">
        <v>8062</v>
      </c>
      <c r="J319" s="191" t="s">
        <v>8063</v>
      </c>
      <c r="K319" s="191" t="s">
        <v>7384</v>
      </c>
      <c r="L319" s="99">
        <v>-0.96577100000000005</v>
      </c>
      <c r="M319" s="99">
        <v>36.966364499999997</v>
      </c>
      <c r="N319" s="191" t="s">
        <v>6967</v>
      </c>
      <c r="O319" s="87">
        <v>44753</v>
      </c>
      <c r="P319" s="87">
        <f t="shared" si="8"/>
        <v>44778</v>
      </c>
      <c r="Q319" s="53">
        <f t="shared" si="9"/>
        <v>335</v>
      </c>
    </row>
    <row r="320" spans="1:17" ht="16">
      <c r="A320" s="6">
        <v>319</v>
      </c>
      <c r="B320" s="191" t="s">
        <v>3024</v>
      </c>
      <c r="C320" s="191" t="s">
        <v>743</v>
      </c>
      <c r="D320" s="191" t="s">
        <v>8064</v>
      </c>
      <c r="E320" s="191" t="s">
        <v>108</v>
      </c>
      <c r="F320" s="191" t="s">
        <v>108</v>
      </c>
      <c r="G320" s="191" t="s">
        <v>108</v>
      </c>
      <c r="H320" s="191" t="s">
        <v>8065</v>
      </c>
      <c r="I320" s="191" t="s">
        <v>8066</v>
      </c>
      <c r="J320" s="191" t="s">
        <v>8067</v>
      </c>
      <c r="K320" s="191" t="s">
        <v>6966</v>
      </c>
      <c r="L320" s="99">
        <v>-1.3048999999999999</v>
      </c>
      <c r="M320" s="99">
        <v>36.676099999999998</v>
      </c>
      <c r="N320" s="191" t="s">
        <v>6967</v>
      </c>
      <c r="O320" s="87">
        <v>44754</v>
      </c>
      <c r="P320" s="87">
        <f t="shared" si="8"/>
        <v>44779</v>
      </c>
      <c r="Q320" s="53">
        <f t="shared" si="9"/>
        <v>335</v>
      </c>
    </row>
    <row r="321" spans="1:17" ht="16">
      <c r="A321" s="6">
        <v>320</v>
      </c>
      <c r="B321" s="191" t="s">
        <v>3032</v>
      </c>
      <c r="C321" s="191" t="s">
        <v>1294</v>
      </c>
      <c r="D321" s="191" t="s">
        <v>8068</v>
      </c>
      <c r="E321" s="191" t="s">
        <v>108</v>
      </c>
      <c r="F321" s="191" t="s">
        <v>108</v>
      </c>
      <c r="G321" s="191" t="s">
        <v>7081</v>
      </c>
      <c r="H321" s="191" t="s">
        <v>8069</v>
      </c>
      <c r="I321" s="191" t="s">
        <v>8070</v>
      </c>
      <c r="J321" s="191" t="s">
        <v>8071</v>
      </c>
      <c r="K321" s="191" t="s">
        <v>6975</v>
      </c>
      <c r="L321" s="99">
        <v>-0.95435700000000001</v>
      </c>
      <c r="M321" s="99">
        <v>36.939270999999998</v>
      </c>
      <c r="N321" s="191" t="s">
        <v>6967</v>
      </c>
      <c r="O321" s="87">
        <v>44754</v>
      </c>
      <c r="P321" s="87">
        <f t="shared" si="8"/>
        <v>44779</v>
      </c>
      <c r="Q321" s="53">
        <f t="shared" si="9"/>
        <v>335</v>
      </c>
    </row>
    <row r="322" spans="1:17" ht="16">
      <c r="A322" s="6">
        <v>321</v>
      </c>
      <c r="B322" s="191" t="s">
        <v>3052</v>
      </c>
      <c r="C322" s="191" t="s">
        <v>688</v>
      </c>
      <c r="D322" s="191" t="s">
        <v>8072</v>
      </c>
      <c r="E322" s="191" t="s">
        <v>108</v>
      </c>
      <c r="F322" s="191" t="s">
        <v>108</v>
      </c>
      <c r="G322" s="191" t="s">
        <v>7380</v>
      </c>
      <c r="H322" s="191" t="s">
        <v>7881</v>
      </c>
      <c r="I322" s="191" t="s">
        <v>8073</v>
      </c>
      <c r="J322" s="191" t="s">
        <v>8074</v>
      </c>
      <c r="K322" s="191" t="s">
        <v>7384</v>
      </c>
      <c r="L322" s="99">
        <v>-0.99217</v>
      </c>
      <c r="M322" s="99">
        <v>36.795707999999998</v>
      </c>
      <c r="N322" s="191" t="s">
        <v>6967</v>
      </c>
      <c r="O322" s="87">
        <v>44754</v>
      </c>
      <c r="P322" s="87">
        <f t="shared" si="8"/>
        <v>44779</v>
      </c>
      <c r="Q322" s="53">
        <f t="shared" si="9"/>
        <v>335</v>
      </c>
    </row>
    <row r="323" spans="1:17" ht="16">
      <c r="A323" s="6">
        <v>322</v>
      </c>
      <c r="B323" s="191" t="s">
        <v>3055</v>
      </c>
      <c r="C323" s="191" t="s">
        <v>692</v>
      </c>
      <c r="D323" s="191" t="s">
        <v>8075</v>
      </c>
      <c r="E323" s="191" t="s">
        <v>108</v>
      </c>
      <c r="F323" s="191" t="s">
        <v>108</v>
      </c>
      <c r="G323" s="191" t="s">
        <v>7380</v>
      </c>
      <c r="H323" s="191" t="s">
        <v>7881</v>
      </c>
      <c r="I323" s="191" t="s">
        <v>8076</v>
      </c>
      <c r="J323" s="191" t="s">
        <v>8077</v>
      </c>
      <c r="K323" s="191" t="s">
        <v>7384</v>
      </c>
      <c r="L323" s="99">
        <v>1.0513999999999999</v>
      </c>
      <c r="M323" s="99">
        <v>37.061199999999999</v>
      </c>
      <c r="N323" s="191" t="s">
        <v>6967</v>
      </c>
      <c r="O323" s="87">
        <v>44754</v>
      </c>
      <c r="P323" s="87">
        <f t="shared" ref="P323:P386" si="10">O323+25</f>
        <v>44779</v>
      </c>
      <c r="Q323" s="53">
        <f t="shared" ref="Q323:Q386" si="11">IF(P323&lt;$T$2,$V$2,$U$2-P323+1)</f>
        <v>335</v>
      </c>
    </row>
    <row r="324" spans="1:17" ht="16">
      <c r="A324" s="6">
        <v>323</v>
      </c>
      <c r="B324" s="191" t="s">
        <v>3056</v>
      </c>
      <c r="C324" s="191" t="s">
        <v>691</v>
      </c>
      <c r="D324" s="191" t="s">
        <v>8078</v>
      </c>
      <c r="E324" s="191" t="s">
        <v>108</v>
      </c>
      <c r="F324" s="191" t="s">
        <v>108</v>
      </c>
      <c r="G324" s="191" t="s">
        <v>7380</v>
      </c>
      <c r="H324" s="191" t="s">
        <v>7881</v>
      </c>
      <c r="I324" s="191" t="s">
        <v>8079</v>
      </c>
      <c r="J324" s="191" t="s">
        <v>8080</v>
      </c>
      <c r="K324" s="191" t="s">
        <v>7384</v>
      </c>
      <c r="L324" s="99">
        <v>-1.085766</v>
      </c>
      <c r="M324" s="99">
        <v>37.107686999999999</v>
      </c>
      <c r="N324" s="191" t="s">
        <v>6967</v>
      </c>
      <c r="O324" s="87">
        <v>44754</v>
      </c>
      <c r="P324" s="87">
        <f t="shared" si="10"/>
        <v>44779</v>
      </c>
      <c r="Q324" s="53">
        <f t="shared" si="11"/>
        <v>335</v>
      </c>
    </row>
    <row r="325" spans="1:17" ht="16">
      <c r="A325" s="6">
        <v>324</v>
      </c>
      <c r="B325" s="191" t="s">
        <v>2999</v>
      </c>
      <c r="C325" s="191" t="s">
        <v>944</v>
      </c>
      <c r="D325" s="191" t="s">
        <v>8081</v>
      </c>
      <c r="E325" s="191" t="s">
        <v>108</v>
      </c>
      <c r="F325" s="191" t="s">
        <v>108</v>
      </c>
      <c r="G325" s="191" t="s">
        <v>7023</v>
      </c>
      <c r="H325" s="191" t="s">
        <v>7254</v>
      </c>
      <c r="I325" s="191" t="s">
        <v>8082</v>
      </c>
      <c r="J325" s="191" t="s">
        <v>8083</v>
      </c>
      <c r="K325" s="191" t="s">
        <v>7449</v>
      </c>
      <c r="L325" s="99">
        <v>-1.1552899999999999</v>
      </c>
      <c r="M325" s="99">
        <v>36.613599999999998</v>
      </c>
      <c r="N325" s="191" t="s">
        <v>6967</v>
      </c>
      <c r="O325" s="87">
        <v>44755</v>
      </c>
      <c r="P325" s="87">
        <f t="shared" si="10"/>
        <v>44780</v>
      </c>
      <c r="Q325" s="53">
        <f t="shared" si="11"/>
        <v>335</v>
      </c>
    </row>
    <row r="326" spans="1:17" ht="16">
      <c r="A326" s="6">
        <v>325</v>
      </c>
      <c r="B326" s="191" t="s">
        <v>3017</v>
      </c>
      <c r="C326" s="191" t="s">
        <v>721</v>
      </c>
      <c r="D326" s="191" t="s">
        <v>8084</v>
      </c>
      <c r="E326" s="191" t="s">
        <v>108</v>
      </c>
      <c r="F326" s="191" t="s">
        <v>108</v>
      </c>
      <c r="G326" s="191" t="s">
        <v>6972</v>
      </c>
      <c r="H326" s="191" t="s">
        <v>7510</v>
      </c>
      <c r="I326" s="191" t="s">
        <v>8085</v>
      </c>
      <c r="J326" s="191" t="s">
        <v>8086</v>
      </c>
      <c r="K326" s="191" t="s">
        <v>6975</v>
      </c>
      <c r="L326" s="99"/>
      <c r="M326" s="99"/>
      <c r="N326" s="191" t="s">
        <v>6967</v>
      </c>
      <c r="O326" s="87">
        <v>44755</v>
      </c>
      <c r="P326" s="87">
        <f t="shared" si="10"/>
        <v>44780</v>
      </c>
      <c r="Q326" s="53">
        <f t="shared" si="11"/>
        <v>335</v>
      </c>
    </row>
    <row r="327" spans="1:17" ht="16">
      <c r="A327" s="6">
        <v>326</v>
      </c>
      <c r="B327" s="191" t="s">
        <v>3020</v>
      </c>
      <c r="C327" s="191" t="s">
        <v>229</v>
      </c>
      <c r="D327" s="191" t="s">
        <v>8087</v>
      </c>
      <c r="E327" s="191" t="s">
        <v>114</v>
      </c>
      <c r="F327" s="191" t="s">
        <v>114</v>
      </c>
      <c r="G327" s="191" t="s">
        <v>168</v>
      </c>
      <c r="H327" s="191" t="s">
        <v>8042</v>
      </c>
      <c r="I327" s="191" t="s">
        <v>8088</v>
      </c>
      <c r="J327" s="191" t="s">
        <v>8089</v>
      </c>
      <c r="K327" s="191" t="s">
        <v>7337</v>
      </c>
      <c r="L327" s="99">
        <v>-0.86275400000000002</v>
      </c>
      <c r="M327" s="99">
        <v>36.942183</v>
      </c>
      <c r="N327" s="191" t="s">
        <v>6967</v>
      </c>
      <c r="O327" s="87">
        <v>44755</v>
      </c>
      <c r="P327" s="87">
        <f t="shared" si="10"/>
        <v>44780</v>
      </c>
      <c r="Q327" s="53">
        <f t="shared" si="11"/>
        <v>335</v>
      </c>
    </row>
    <row r="328" spans="1:17" ht="16">
      <c r="A328" s="6">
        <v>327</v>
      </c>
      <c r="B328" s="191" t="s">
        <v>3038</v>
      </c>
      <c r="C328" s="191" t="s">
        <v>874</v>
      </c>
      <c r="D328" s="191" t="s">
        <v>8090</v>
      </c>
      <c r="E328" s="191" t="s">
        <v>108</v>
      </c>
      <c r="F328" s="191" t="s">
        <v>108</v>
      </c>
      <c r="G328" s="191" t="s">
        <v>115</v>
      </c>
      <c r="H328" s="191" t="s">
        <v>7766</v>
      </c>
      <c r="I328" s="191" t="s">
        <v>8091</v>
      </c>
      <c r="J328" s="191" t="s">
        <v>8092</v>
      </c>
      <c r="K328" s="191" t="s">
        <v>2840</v>
      </c>
      <c r="L328" s="99">
        <v>-1.20736</v>
      </c>
      <c r="M328" s="99">
        <v>36.678069999999998</v>
      </c>
      <c r="N328" s="191" t="s">
        <v>6967</v>
      </c>
      <c r="O328" s="87">
        <v>44755</v>
      </c>
      <c r="P328" s="87">
        <f t="shared" si="10"/>
        <v>44780</v>
      </c>
      <c r="Q328" s="53">
        <f t="shared" si="11"/>
        <v>335</v>
      </c>
    </row>
    <row r="329" spans="1:17" ht="16">
      <c r="A329" s="6">
        <v>328</v>
      </c>
      <c r="B329" s="191" t="s">
        <v>3063</v>
      </c>
      <c r="C329" s="191" t="s">
        <v>739</v>
      </c>
      <c r="D329" s="191" t="s">
        <v>8093</v>
      </c>
      <c r="E329" s="191" t="s">
        <v>114</v>
      </c>
      <c r="F329" s="191" t="s">
        <v>114</v>
      </c>
      <c r="G329" s="191" t="s">
        <v>168</v>
      </c>
      <c r="H329" s="191" t="s">
        <v>8094</v>
      </c>
      <c r="I329" s="191" t="s">
        <v>8095</v>
      </c>
      <c r="J329" s="191" t="s">
        <v>8096</v>
      </c>
      <c r="K329" s="191" t="s">
        <v>7337</v>
      </c>
      <c r="L329" s="99"/>
      <c r="M329" s="99"/>
      <c r="N329" s="191" t="s">
        <v>6967</v>
      </c>
      <c r="O329" s="87">
        <v>44755</v>
      </c>
      <c r="P329" s="87">
        <f t="shared" si="10"/>
        <v>44780</v>
      </c>
      <c r="Q329" s="53">
        <f t="shared" si="11"/>
        <v>335</v>
      </c>
    </row>
    <row r="330" spans="1:17" ht="16">
      <c r="A330" s="6">
        <v>329</v>
      </c>
      <c r="B330" s="191" t="s">
        <v>3035</v>
      </c>
      <c r="C330" s="191" t="s">
        <v>1213</v>
      </c>
      <c r="D330" s="191" t="s">
        <v>8097</v>
      </c>
      <c r="E330" s="191" t="s">
        <v>114</v>
      </c>
      <c r="F330" s="191" t="s">
        <v>114</v>
      </c>
      <c r="G330" s="191" t="s">
        <v>168</v>
      </c>
      <c r="H330" s="191" t="s">
        <v>8098</v>
      </c>
      <c r="I330" s="191" t="s">
        <v>8099</v>
      </c>
      <c r="J330" s="191" t="s">
        <v>8100</v>
      </c>
      <c r="K330" s="191" t="s">
        <v>7337</v>
      </c>
      <c r="L330" s="99">
        <v>-0.85466229999999999</v>
      </c>
      <c r="M330" s="99">
        <v>36.939513900000001</v>
      </c>
      <c r="N330" s="191" t="s">
        <v>6967</v>
      </c>
      <c r="O330" s="87">
        <v>44756</v>
      </c>
      <c r="P330" s="87">
        <f t="shared" si="10"/>
        <v>44781</v>
      </c>
      <c r="Q330" s="53">
        <f t="shared" si="11"/>
        <v>335</v>
      </c>
    </row>
    <row r="331" spans="1:17" ht="16">
      <c r="A331" s="6">
        <v>330</v>
      </c>
      <c r="B331" s="191" t="s">
        <v>3046</v>
      </c>
      <c r="C331" s="191" t="s">
        <v>580</v>
      </c>
      <c r="D331" s="191" t="s">
        <v>8101</v>
      </c>
      <c r="E331" s="191" t="s">
        <v>108</v>
      </c>
      <c r="F331" s="191" t="s">
        <v>108</v>
      </c>
      <c r="G331" s="191" t="s">
        <v>6972</v>
      </c>
      <c r="H331" s="191" t="s">
        <v>8102</v>
      </c>
      <c r="I331" s="191" t="s">
        <v>8103</v>
      </c>
      <c r="J331" s="191" t="s">
        <v>8104</v>
      </c>
      <c r="K331" s="191" t="s">
        <v>6975</v>
      </c>
      <c r="L331" s="99">
        <v>-0.92208999999999997</v>
      </c>
      <c r="M331" s="99">
        <v>36.73753</v>
      </c>
      <c r="N331" s="191" t="s">
        <v>6967</v>
      </c>
      <c r="O331" s="87">
        <v>44756</v>
      </c>
      <c r="P331" s="87">
        <f t="shared" si="10"/>
        <v>44781</v>
      </c>
      <c r="Q331" s="53">
        <f t="shared" si="11"/>
        <v>335</v>
      </c>
    </row>
    <row r="332" spans="1:17" ht="16">
      <c r="A332" s="6">
        <v>331</v>
      </c>
      <c r="B332" s="191" t="s">
        <v>8105</v>
      </c>
      <c r="C332" s="191" t="s">
        <v>722</v>
      </c>
      <c r="D332" s="191" t="s">
        <v>8106</v>
      </c>
      <c r="E332" s="191" t="s">
        <v>108</v>
      </c>
      <c r="F332" s="191" t="s">
        <v>108</v>
      </c>
      <c r="G332" s="191" t="s">
        <v>6972</v>
      </c>
      <c r="H332" s="191" t="s">
        <v>8107</v>
      </c>
      <c r="I332" s="191" t="s">
        <v>8108</v>
      </c>
      <c r="J332" s="191" t="s">
        <v>8109</v>
      </c>
      <c r="K332" s="191" t="s">
        <v>6975</v>
      </c>
      <c r="L332" s="99">
        <v>-0.92225000000000001</v>
      </c>
      <c r="M332" s="99">
        <v>36.737389999999998</v>
      </c>
      <c r="N332" s="191" t="s">
        <v>6967</v>
      </c>
      <c r="O332" s="87">
        <v>44756</v>
      </c>
      <c r="P332" s="87">
        <f t="shared" si="10"/>
        <v>44781</v>
      </c>
      <c r="Q332" s="53">
        <f t="shared" si="11"/>
        <v>335</v>
      </c>
    </row>
    <row r="333" spans="1:17" ht="16">
      <c r="A333" s="6">
        <v>332</v>
      </c>
      <c r="B333" s="191" t="s">
        <v>3002</v>
      </c>
      <c r="C333" s="191" t="s">
        <v>941</v>
      </c>
      <c r="D333" s="191" t="s">
        <v>8110</v>
      </c>
      <c r="E333" s="191" t="s">
        <v>108</v>
      </c>
      <c r="F333" s="191" t="s">
        <v>108</v>
      </c>
      <c r="G333" s="191" t="s">
        <v>7237</v>
      </c>
      <c r="H333" s="191" t="s">
        <v>2512</v>
      </c>
      <c r="I333" s="191" t="s">
        <v>8111</v>
      </c>
      <c r="J333" s="191" t="s">
        <v>8112</v>
      </c>
      <c r="K333" s="191" t="s">
        <v>7337</v>
      </c>
      <c r="L333" s="99"/>
      <c r="M333" s="99"/>
      <c r="N333" s="191" t="s">
        <v>6967</v>
      </c>
      <c r="O333" s="87">
        <v>44757</v>
      </c>
      <c r="P333" s="87">
        <f t="shared" si="10"/>
        <v>44782</v>
      </c>
      <c r="Q333" s="53">
        <f t="shared" si="11"/>
        <v>335</v>
      </c>
    </row>
    <row r="334" spans="1:17" ht="16">
      <c r="A334" s="6">
        <v>333</v>
      </c>
      <c r="B334" s="191" t="s">
        <v>3066</v>
      </c>
      <c r="C334" s="191" t="s">
        <v>595</v>
      </c>
      <c r="D334" s="191" t="s">
        <v>8113</v>
      </c>
      <c r="E334" s="191" t="s">
        <v>114</v>
      </c>
      <c r="F334" s="191" t="s">
        <v>114</v>
      </c>
      <c r="G334" s="191" t="s">
        <v>156</v>
      </c>
      <c r="H334" s="191" t="s">
        <v>8114</v>
      </c>
      <c r="I334" s="191" t="s">
        <v>8115</v>
      </c>
      <c r="J334" s="191" t="s">
        <v>8116</v>
      </c>
      <c r="K334" s="191" t="s">
        <v>7337</v>
      </c>
      <c r="L334" s="99"/>
      <c r="M334" s="99"/>
      <c r="N334" s="191" t="s">
        <v>6967</v>
      </c>
      <c r="O334" s="87">
        <v>44757</v>
      </c>
      <c r="P334" s="87">
        <f t="shared" si="10"/>
        <v>44782</v>
      </c>
      <c r="Q334" s="53">
        <f t="shared" si="11"/>
        <v>335</v>
      </c>
    </row>
    <row r="335" spans="1:17" ht="16">
      <c r="A335" s="6">
        <v>334</v>
      </c>
      <c r="B335" s="191" t="s">
        <v>3061</v>
      </c>
      <c r="C335" s="191" t="s">
        <v>1169</v>
      </c>
      <c r="D335" s="191" t="s">
        <v>8117</v>
      </c>
      <c r="E335" s="191" t="s">
        <v>108</v>
      </c>
      <c r="F335" s="191" t="s">
        <v>108</v>
      </c>
      <c r="G335" s="191" t="s">
        <v>115</v>
      </c>
      <c r="H335" s="191" t="s">
        <v>8118</v>
      </c>
      <c r="I335" s="191" t="s">
        <v>8119</v>
      </c>
      <c r="J335" s="191" t="s">
        <v>8120</v>
      </c>
      <c r="K335" s="191" t="s">
        <v>2840</v>
      </c>
      <c r="L335" s="99"/>
      <c r="M335" s="99"/>
      <c r="N335" s="191" t="s">
        <v>6967</v>
      </c>
      <c r="O335" s="87">
        <v>44759</v>
      </c>
      <c r="P335" s="87">
        <f t="shared" si="10"/>
        <v>44784</v>
      </c>
      <c r="Q335" s="53">
        <f t="shared" si="11"/>
        <v>335</v>
      </c>
    </row>
    <row r="336" spans="1:17" ht="16">
      <c r="A336" s="6">
        <v>335</v>
      </c>
      <c r="B336" s="191" t="s">
        <v>3059</v>
      </c>
      <c r="C336" s="191" t="s">
        <v>1204</v>
      </c>
      <c r="D336" s="191" t="s">
        <v>8121</v>
      </c>
      <c r="E336" s="191" t="s">
        <v>108</v>
      </c>
      <c r="F336" s="191" t="s">
        <v>108</v>
      </c>
      <c r="G336" s="191" t="s">
        <v>6972</v>
      </c>
      <c r="H336" s="191" t="s">
        <v>8122</v>
      </c>
      <c r="I336" s="191" t="s">
        <v>8123</v>
      </c>
      <c r="J336" s="191" t="s">
        <v>8124</v>
      </c>
      <c r="K336" s="191" t="s">
        <v>6975</v>
      </c>
      <c r="L336" s="99"/>
      <c r="M336" s="99"/>
      <c r="N336" s="191" t="s">
        <v>6967</v>
      </c>
      <c r="O336" s="87">
        <v>44760</v>
      </c>
      <c r="P336" s="87">
        <f t="shared" si="10"/>
        <v>44785</v>
      </c>
      <c r="Q336" s="53">
        <f t="shared" si="11"/>
        <v>335</v>
      </c>
    </row>
    <row r="337" spans="1:17" ht="16">
      <c r="A337" s="6">
        <v>336</v>
      </c>
      <c r="B337" s="191" t="s">
        <v>3021</v>
      </c>
      <c r="C337" s="191" t="s">
        <v>644</v>
      </c>
      <c r="D337" s="191" t="s">
        <v>8125</v>
      </c>
      <c r="E337" s="191" t="s">
        <v>114</v>
      </c>
      <c r="F337" s="191" t="s">
        <v>114</v>
      </c>
      <c r="G337" s="191" t="s">
        <v>168</v>
      </c>
      <c r="H337" s="191" t="s">
        <v>8126</v>
      </c>
      <c r="I337" s="191" t="s">
        <v>8127</v>
      </c>
      <c r="J337" s="191" t="s">
        <v>8128</v>
      </c>
      <c r="K337" s="191" t="s">
        <v>7337</v>
      </c>
      <c r="L337" s="99"/>
      <c r="M337" s="99"/>
      <c r="N337" s="191" t="s">
        <v>6967</v>
      </c>
      <c r="O337" s="87">
        <v>44761</v>
      </c>
      <c r="P337" s="87">
        <f t="shared" si="10"/>
        <v>44786</v>
      </c>
      <c r="Q337" s="53">
        <f t="shared" si="11"/>
        <v>335</v>
      </c>
    </row>
    <row r="338" spans="1:17" ht="16">
      <c r="A338" s="6">
        <v>337</v>
      </c>
      <c r="B338" s="191" t="s">
        <v>3043</v>
      </c>
      <c r="C338" s="191" t="s">
        <v>664</v>
      </c>
      <c r="D338" s="191" t="s">
        <v>8129</v>
      </c>
      <c r="E338" s="191" t="s">
        <v>108</v>
      </c>
      <c r="F338" s="191" t="s">
        <v>108</v>
      </c>
      <c r="G338" s="191" t="s">
        <v>111</v>
      </c>
      <c r="H338" s="191" t="s">
        <v>2519</v>
      </c>
      <c r="I338" s="191" t="s">
        <v>8130</v>
      </c>
      <c r="J338" s="191"/>
      <c r="K338" s="191" t="s">
        <v>6966</v>
      </c>
      <c r="L338" s="99">
        <v>-1.0331109999999999</v>
      </c>
      <c r="M338" s="99">
        <v>36.798138999999999</v>
      </c>
      <c r="N338" s="191" t="s">
        <v>6967</v>
      </c>
      <c r="O338" s="87">
        <v>44761</v>
      </c>
      <c r="P338" s="87">
        <f t="shared" si="10"/>
        <v>44786</v>
      </c>
      <c r="Q338" s="53">
        <f t="shared" si="11"/>
        <v>335</v>
      </c>
    </row>
    <row r="339" spans="1:17" ht="16">
      <c r="A339" s="6">
        <v>338</v>
      </c>
      <c r="B339" s="191" t="s">
        <v>3074</v>
      </c>
      <c r="C339" s="191" t="s">
        <v>1192</v>
      </c>
      <c r="D339" s="191" t="s">
        <v>8131</v>
      </c>
      <c r="E339" s="191" t="s">
        <v>108</v>
      </c>
      <c r="F339" s="191" t="s">
        <v>108</v>
      </c>
      <c r="G339" s="191" t="s">
        <v>6972</v>
      </c>
      <c r="H339" s="191" t="s">
        <v>8132</v>
      </c>
      <c r="I339" s="191" t="s">
        <v>8133</v>
      </c>
      <c r="J339" s="191"/>
      <c r="K339" s="191" t="s">
        <v>6966</v>
      </c>
      <c r="L339" s="99"/>
      <c r="M339" s="99"/>
      <c r="N339" s="191" t="s">
        <v>6967</v>
      </c>
      <c r="O339" s="87">
        <v>44761</v>
      </c>
      <c r="P339" s="87">
        <f t="shared" si="10"/>
        <v>44786</v>
      </c>
      <c r="Q339" s="53">
        <f t="shared" si="11"/>
        <v>335</v>
      </c>
    </row>
    <row r="340" spans="1:17" ht="16">
      <c r="A340" s="6">
        <v>339</v>
      </c>
      <c r="B340" s="191" t="s">
        <v>3075</v>
      </c>
      <c r="C340" s="191" t="s">
        <v>1193</v>
      </c>
      <c r="D340" s="191" t="s">
        <v>8134</v>
      </c>
      <c r="E340" s="191" t="s">
        <v>108</v>
      </c>
      <c r="F340" s="191" t="s">
        <v>108</v>
      </c>
      <c r="G340" s="191" t="s">
        <v>109</v>
      </c>
      <c r="H340" s="191" t="s">
        <v>8135</v>
      </c>
      <c r="I340" s="191" t="s">
        <v>8136</v>
      </c>
      <c r="J340" s="191"/>
      <c r="K340" s="191" t="s">
        <v>6966</v>
      </c>
      <c r="L340" s="99">
        <v>-1.0368999999999999</v>
      </c>
      <c r="M340" s="99">
        <v>36.936973000000002</v>
      </c>
      <c r="N340" s="191" t="s">
        <v>6967</v>
      </c>
      <c r="O340" s="87">
        <v>44761</v>
      </c>
      <c r="P340" s="87">
        <f t="shared" si="10"/>
        <v>44786</v>
      </c>
      <c r="Q340" s="53">
        <f t="shared" si="11"/>
        <v>335</v>
      </c>
    </row>
    <row r="341" spans="1:17" ht="16">
      <c r="A341" s="6">
        <v>340</v>
      </c>
      <c r="B341" s="191" t="s">
        <v>3041</v>
      </c>
      <c r="C341" s="191" t="s">
        <v>665</v>
      </c>
      <c r="D341" s="191" t="s">
        <v>8137</v>
      </c>
      <c r="E341" s="191" t="s">
        <v>108</v>
      </c>
      <c r="F341" s="191" t="s">
        <v>108</v>
      </c>
      <c r="G341" s="191" t="s">
        <v>7380</v>
      </c>
      <c r="H341" s="191" t="s">
        <v>7926</v>
      </c>
      <c r="I341" s="191" t="s">
        <v>8138</v>
      </c>
      <c r="J341" s="191" t="s">
        <v>8139</v>
      </c>
      <c r="K341" s="191" t="s">
        <v>7384</v>
      </c>
      <c r="L341" s="99">
        <v>-1.057404</v>
      </c>
      <c r="M341" s="99">
        <v>37.174362000000002</v>
      </c>
      <c r="N341" s="191" t="s">
        <v>6967</v>
      </c>
      <c r="O341" s="87">
        <v>44762</v>
      </c>
      <c r="P341" s="87">
        <f t="shared" si="10"/>
        <v>44787</v>
      </c>
      <c r="Q341" s="53">
        <f t="shared" si="11"/>
        <v>335</v>
      </c>
    </row>
    <row r="342" spans="1:17" ht="16">
      <c r="A342" s="6">
        <v>341</v>
      </c>
      <c r="B342" s="191" t="s">
        <v>3047</v>
      </c>
      <c r="C342" s="191" t="s">
        <v>581</v>
      </c>
      <c r="D342" s="191" t="s">
        <v>8140</v>
      </c>
      <c r="E342" s="191" t="s">
        <v>108</v>
      </c>
      <c r="F342" s="191" t="s">
        <v>108</v>
      </c>
      <c r="G342" s="191" t="s">
        <v>6972</v>
      </c>
      <c r="H342" s="191" t="s">
        <v>8141</v>
      </c>
      <c r="I342" s="191" t="s">
        <v>8142</v>
      </c>
      <c r="J342" s="191" t="s">
        <v>8143</v>
      </c>
      <c r="K342" s="191" t="s">
        <v>6975</v>
      </c>
      <c r="L342" s="99">
        <v>-1.0251356</v>
      </c>
      <c r="M342" s="99">
        <v>36.854287800000002</v>
      </c>
      <c r="N342" s="191" t="s">
        <v>6967</v>
      </c>
      <c r="O342" s="87">
        <v>44762</v>
      </c>
      <c r="P342" s="87">
        <f t="shared" si="10"/>
        <v>44787</v>
      </c>
      <c r="Q342" s="53">
        <f t="shared" si="11"/>
        <v>335</v>
      </c>
    </row>
    <row r="343" spans="1:17" ht="32">
      <c r="A343" s="6">
        <v>342</v>
      </c>
      <c r="B343" s="191" t="s">
        <v>8144</v>
      </c>
      <c r="C343" s="191" t="s">
        <v>689</v>
      </c>
      <c r="D343" s="191" t="s">
        <v>8145</v>
      </c>
      <c r="E343" s="191" t="s">
        <v>108</v>
      </c>
      <c r="F343" s="191" t="s">
        <v>108</v>
      </c>
      <c r="G343" s="191" t="s">
        <v>7081</v>
      </c>
      <c r="H343" s="191" t="s">
        <v>8146</v>
      </c>
      <c r="I343" s="191" t="s">
        <v>8147</v>
      </c>
      <c r="J343" s="191" t="s">
        <v>8148</v>
      </c>
      <c r="K343" s="191" t="s">
        <v>7384</v>
      </c>
      <c r="L343" s="99">
        <v>-0.862931</v>
      </c>
      <c r="M343" s="99">
        <v>36.804001999999997</v>
      </c>
      <c r="N343" s="191" t="s">
        <v>6967</v>
      </c>
      <c r="O343" s="87">
        <v>44762</v>
      </c>
      <c r="P343" s="87">
        <f t="shared" si="10"/>
        <v>44787</v>
      </c>
      <c r="Q343" s="53">
        <f t="shared" si="11"/>
        <v>335</v>
      </c>
    </row>
    <row r="344" spans="1:17" ht="16">
      <c r="A344" s="6">
        <v>343</v>
      </c>
      <c r="B344" s="191" t="s">
        <v>3057</v>
      </c>
      <c r="C344" s="191" t="s">
        <v>280</v>
      </c>
      <c r="D344" s="191" t="s">
        <v>8149</v>
      </c>
      <c r="E344" s="191" t="s">
        <v>108</v>
      </c>
      <c r="F344" s="191" t="s">
        <v>108</v>
      </c>
      <c r="G344" s="191" t="s">
        <v>109</v>
      </c>
      <c r="H344" s="191" t="s">
        <v>8150</v>
      </c>
      <c r="I344" s="191" t="s">
        <v>8151</v>
      </c>
      <c r="J344" s="191" t="s">
        <v>8152</v>
      </c>
      <c r="K344" s="191" t="s">
        <v>6975</v>
      </c>
      <c r="L344" s="99"/>
      <c r="M344" s="99"/>
      <c r="N344" s="191" t="s">
        <v>6967</v>
      </c>
      <c r="O344" s="87">
        <v>44762</v>
      </c>
      <c r="P344" s="87">
        <f t="shared" si="10"/>
        <v>44787</v>
      </c>
      <c r="Q344" s="53">
        <f t="shared" si="11"/>
        <v>335</v>
      </c>
    </row>
    <row r="345" spans="1:17" ht="16">
      <c r="A345" s="6">
        <v>344</v>
      </c>
      <c r="B345" s="191" t="s">
        <v>3054</v>
      </c>
      <c r="C345" s="191" t="s">
        <v>690</v>
      </c>
      <c r="D345" s="191" t="s">
        <v>8153</v>
      </c>
      <c r="E345" s="191" t="s">
        <v>108</v>
      </c>
      <c r="F345" s="191" t="s">
        <v>108</v>
      </c>
      <c r="G345" s="191" t="s">
        <v>7081</v>
      </c>
      <c r="H345" s="191" t="s">
        <v>8154</v>
      </c>
      <c r="I345" s="191" t="s">
        <v>8155</v>
      </c>
      <c r="J345" s="191" t="s">
        <v>8156</v>
      </c>
      <c r="K345" s="191" t="s">
        <v>7384</v>
      </c>
      <c r="L345" s="99">
        <v>0.22320000000000001</v>
      </c>
      <c r="M345" s="99">
        <v>37.951300000000003</v>
      </c>
      <c r="N345" s="191" t="s">
        <v>6967</v>
      </c>
      <c r="O345" s="87">
        <v>44763</v>
      </c>
      <c r="P345" s="87">
        <f t="shared" si="10"/>
        <v>44788</v>
      </c>
      <c r="Q345" s="53">
        <f t="shared" si="11"/>
        <v>335</v>
      </c>
    </row>
    <row r="346" spans="1:17" ht="16">
      <c r="A346" s="6">
        <v>345</v>
      </c>
      <c r="B346" s="191" t="s">
        <v>3058</v>
      </c>
      <c r="C346" s="191" t="s">
        <v>1108</v>
      </c>
      <c r="D346" s="191" t="s">
        <v>8157</v>
      </c>
      <c r="E346" s="191" t="s">
        <v>108</v>
      </c>
      <c r="F346" s="191" t="s">
        <v>108</v>
      </c>
      <c r="G346" s="191" t="s">
        <v>115</v>
      </c>
      <c r="H346" s="191" t="s">
        <v>8158</v>
      </c>
      <c r="I346" s="191" t="s">
        <v>8159</v>
      </c>
      <c r="J346" s="191" t="s">
        <v>8160</v>
      </c>
      <c r="K346" s="191" t="s">
        <v>2840</v>
      </c>
      <c r="L346" s="99"/>
      <c r="M346" s="99"/>
      <c r="N346" s="191" t="s">
        <v>6967</v>
      </c>
      <c r="O346" s="87">
        <v>44764</v>
      </c>
      <c r="P346" s="87">
        <f t="shared" si="10"/>
        <v>44789</v>
      </c>
      <c r="Q346" s="53">
        <f t="shared" si="11"/>
        <v>335</v>
      </c>
    </row>
    <row r="347" spans="1:17" ht="16">
      <c r="A347" s="6">
        <v>346</v>
      </c>
      <c r="B347" s="191" t="s">
        <v>3070</v>
      </c>
      <c r="C347" s="191" t="s">
        <v>1186</v>
      </c>
      <c r="D347" s="191" t="s">
        <v>8161</v>
      </c>
      <c r="E347" s="191" t="s">
        <v>108</v>
      </c>
      <c r="F347" s="191" t="s">
        <v>108</v>
      </c>
      <c r="G347" s="191" t="s">
        <v>115</v>
      </c>
      <c r="H347" s="191" t="s">
        <v>7784</v>
      </c>
      <c r="I347" s="191" t="s">
        <v>8162</v>
      </c>
      <c r="J347" s="191" t="s">
        <v>8163</v>
      </c>
      <c r="K347" s="191" t="s">
        <v>2840</v>
      </c>
      <c r="L347" s="99"/>
      <c r="M347" s="99"/>
      <c r="N347" s="191" t="s">
        <v>6967</v>
      </c>
      <c r="O347" s="87">
        <v>44764</v>
      </c>
      <c r="P347" s="87">
        <f t="shared" si="10"/>
        <v>44789</v>
      </c>
      <c r="Q347" s="53">
        <f t="shared" si="11"/>
        <v>335</v>
      </c>
    </row>
    <row r="348" spans="1:17" ht="16">
      <c r="A348" s="6">
        <v>347</v>
      </c>
      <c r="B348" s="191" t="s">
        <v>3072</v>
      </c>
      <c r="C348" s="191" t="s">
        <v>1189</v>
      </c>
      <c r="D348" s="191" t="s">
        <v>8164</v>
      </c>
      <c r="E348" s="191" t="s">
        <v>108</v>
      </c>
      <c r="F348" s="191" t="s">
        <v>108</v>
      </c>
      <c r="G348" s="191" t="s">
        <v>109</v>
      </c>
      <c r="H348" s="191" t="s">
        <v>8165</v>
      </c>
      <c r="I348" s="191" t="s">
        <v>8166</v>
      </c>
      <c r="J348" s="191" t="s">
        <v>8167</v>
      </c>
      <c r="K348" s="191"/>
      <c r="L348" s="99">
        <v>-1.0830200000000001</v>
      </c>
      <c r="M348" s="99">
        <v>36.847900000000003</v>
      </c>
      <c r="N348" s="191" t="s">
        <v>6967</v>
      </c>
      <c r="O348" s="87">
        <v>44764</v>
      </c>
      <c r="P348" s="87">
        <f t="shared" si="10"/>
        <v>44789</v>
      </c>
      <c r="Q348" s="53">
        <f t="shared" si="11"/>
        <v>335</v>
      </c>
    </row>
    <row r="349" spans="1:17" ht="16">
      <c r="A349" s="6">
        <v>348</v>
      </c>
      <c r="B349" s="191" t="s">
        <v>1510</v>
      </c>
      <c r="C349" s="191" t="s">
        <v>668</v>
      </c>
      <c r="D349" s="191" t="s">
        <v>8168</v>
      </c>
      <c r="E349" s="191" t="s">
        <v>108</v>
      </c>
      <c r="F349" s="191" t="s">
        <v>108</v>
      </c>
      <c r="G349" s="191" t="s">
        <v>7023</v>
      </c>
      <c r="H349" s="191" t="s">
        <v>7622</v>
      </c>
      <c r="I349" s="191" t="s">
        <v>8169</v>
      </c>
      <c r="J349" s="191" t="s">
        <v>8169</v>
      </c>
      <c r="K349" s="191"/>
      <c r="L349" s="99"/>
      <c r="M349" s="99"/>
      <c r="N349" s="191" t="s">
        <v>6967</v>
      </c>
      <c r="O349" s="87">
        <v>44767</v>
      </c>
      <c r="P349" s="87">
        <f t="shared" si="10"/>
        <v>44792</v>
      </c>
      <c r="Q349" s="53">
        <f t="shared" si="11"/>
        <v>335</v>
      </c>
    </row>
    <row r="350" spans="1:17" ht="16">
      <c r="A350" s="6">
        <v>349</v>
      </c>
      <c r="B350" s="191" t="s">
        <v>3048</v>
      </c>
      <c r="C350" s="191" t="s">
        <v>592</v>
      </c>
      <c r="D350" s="191" t="s">
        <v>8170</v>
      </c>
      <c r="E350" s="191" t="s">
        <v>108</v>
      </c>
      <c r="F350" s="191" t="s">
        <v>108</v>
      </c>
      <c r="G350" s="191" t="s">
        <v>6972</v>
      </c>
      <c r="H350" s="191" t="s">
        <v>8171</v>
      </c>
      <c r="I350" s="191" t="s">
        <v>8172</v>
      </c>
      <c r="J350" s="191" t="s">
        <v>8173</v>
      </c>
      <c r="K350" s="191" t="s">
        <v>6975</v>
      </c>
      <c r="L350" s="99"/>
      <c r="M350" s="99"/>
      <c r="N350" s="191" t="s">
        <v>6967</v>
      </c>
      <c r="O350" s="87">
        <v>44767</v>
      </c>
      <c r="P350" s="87">
        <f t="shared" si="10"/>
        <v>44792</v>
      </c>
      <c r="Q350" s="53">
        <f t="shared" si="11"/>
        <v>335</v>
      </c>
    </row>
    <row r="351" spans="1:17" ht="16">
      <c r="A351" s="6">
        <v>350</v>
      </c>
      <c r="B351" s="191" t="s">
        <v>3060</v>
      </c>
      <c r="C351" s="191" t="s">
        <v>1167</v>
      </c>
      <c r="D351" s="191" t="s">
        <v>8174</v>
      </c>
      <c r="E351" s="191" t="s">
        <v>108</v>
      </c>
      <c r="F351" s="191" t="s">
        <v>108</v>
      </c>
      <c r="G351" s="191" t="s">
        <v>175</v>
      </c>
      <c r="H351" s="191" t="s">
        <v>8175</v>
      </c>
      <c r="I351" s="191" t="s">
        <v>8176</v>
      </c>
      <c r="J351" s="191" t="s">
        <v>8177</v>
      </c>
      <c r="K351" s="191" t="s">
        <v>2840</v>
      </c>
      <c r="L351" s="99"/>
      <c r="M351" s="99"/>
      <c r="N351" s="191" t="s">
        <v>6967</v>
      </c>
      <c r="O351" s="87">
        <v>44767</v>
      </c>
      <c r="P351" s="87">
        <f t="shared" si="10"/>
        <v>44792</v>
      </c>
      <c r="Q351" s="53">
        <f t="shared" si="11"/>
        <v>335</v>
      </c>
    </row>
    <row r="352" spans="1:17" ht="16">
      <c r="A352" s="6">
        <v>351</v>
      </c>
      <c r="B352" s="191" t="s">
        <v>3069</v>
      </c>
      <c r="C352" s="191" t="s">
        <v>1181</v>
      </c>
      <c r="D352" s="191" t="s">
        <v>8178</v>
      </c>
      <c r="E352" s="191" t="s">
        <v>108</v>
      </c>
      <c r="F352" s="191" t="s">
        <v>108</v>
      </c>
      <c r="G352" s="191" t="s">
        <v>7023</v>
      </c>
      <c r="H352" s="191" t="s">
        <v>8179</v>
      </c>
      <c r="I352" s="191" t="s">
        <v>8180</v>
      </c>
      <c r="J352" s="191" t="s">
        <v>8181</v>
      </c>
      <c r="K352" s="191"/>
      <c r="L352" s="99"/>
      <c r="M352" s="99"/>
      <c r="N352" s="191" t="s">
        <v>6967</v>
      </c>
      <c r="O352" s="87">
        <v>44767</v>
      </c>
      <c r="P352" s="87">
        <f t="shared" si="10"/>
        <v>44792</v>
      </c>
      <c r="Q352" s="53">
        <f t="shared" si="11"/>
        <v>335</v>
      </c>
    </row>
    <row r="353" spans="1:17" ht="32">
      <c r="A353" s="6">
        <v>352</v>
      </c>
      <c r="B353" s="191" t="s">
        <v>8182</v>
      </c>
      <c r="C353" s="191" t="s">
        <v>1187</v>
      </c>
      <c r="D353" s="191" t="s">
        <v>8183</v>
      </c>
      <c r="E353" s="191" t="s">
        <v>108</v>
      </c>
      <c r="F353" s="191" t="s">
        <v>108</v>
      </c>
      <c r="G353" s="191" t="s">
        <v>7081</v>
      </c>
      <c r="H353" s="191" t="s">
        <v>8184</v>
      </c>
      <c r="I353" s="191" t="s">
        <v>8185</v>
      </c>
      <c r="J353" s="191" t="s">
        <v>8186</v>
      </c>
      <c r="K353" s="191" t="s">
        <v>7384</v>
      </c>
      <c r="L353" s="99"/>
      <c r="M353" s="99"/>
      <c r="N353" s="191" t="s">
        <v>6967</v>
      </c>
      <c r="O353" s="87">
        <v>44767</v>
      </c>
      <c r="P353" s="87">
        <f t="shared" si="10"/>
        <v>44792</v>
      </c>
      <c r="Q353" s="53">
        <f t="shared" si="11"/>
        <v>335</v>
      </c>
    </row>
    <row r="354" spans="1:17" ht="16">
      <c r="A354" s="6">
        <v>353</v>
      </c>
      <c r="B354" s="191" t="s">
        <v>3071</v>
      </c>
      <c r="C354" s="191" t="s">
        <v>1188</v>
      </c>
      <c r="D354" s="191" t="s">
        <v>8187</v>
      </c>
      <c r="E354" s="191" t="s">
        <v>108</v>
      </c>
      <c r="F354" s="191" t="s">
        <v>108</v>
      </c>
      <c r="G354" s="191" t="s">
        <v>7081</v>
      </c>
      <c r="H354" s="191" t="s">
        <v>8188</v>
      </c>
      <c r="I354" s="191" t="s">
        <v>8189</v>
      </c>
      <c r="J354" s="191" t="s">
        <v>8190</v>
      </c>
      <c r="K354" s="191" t="s">
        <v>7384</v>
      </c>
      <c r="L354" s="99">
        <v>-1.011252</v>
      </c>
      <c r="M354" s="99">
        <v>36.967281999999997</v>
      </c>
      <c r="N354" s="191" t="s">
        <v>6967</v>
      </c>
      <c r="O354" s="87">
        <v>44767</v>
      </c>
      <c r="P354" s="87">
        <f t="shared" si="10"/>
        <v>44792</v>
      </c>
      <c r="Q354" s="53">
        <f t="shared" si="11"/>
        <v>335</v>
      </c>
    </row>
    <row r="355" spans="1:17" ht="16">
      <c r="A355" s="6">
        <v>354</v>
      </c>
      <c r="B355" s="191" t="s">
        <v>3073</v>
      </c>
      <c r="C355" s="191" t="s">
        <v>1191</v>
      </c>
      <c r="D355" s="191" t="s">
        <v>8191</v>
      </c>
      <c r="E355" s="191" t="s">
        <v>108</v>
      </c>
      <c r="F355" s="191" t="s">
        <v>108</v>
      </c>
      <c r="G355" s="191" t="s">
        <v>7023</v>
      </c>
      <c r="H355" s="191" t="s">
        <v>8192</v>
      </c>
      <c r="I355" s="191" t="s">
        <v>8193</v>
      </c>
      <c r="J355" s="191" t="s">
        <v>8194</v>
      </c>
      <c r="K355" s="191"/>
      <c r="L355" s="99">
        <v>-1.177837</v>
      </c>
      <c r="M355" s="99">
        <v>36.667383000000001</v>
      </c>
      <c r="N355" s="191" t="s">
        <v>6967</v>
      </c>
      <c r="O355" s="87">
        <v>44767</v>
      </c>
      <c r="P355" s="87">
        <f t="shared" si="10"/>
        <v>44792</v>
      </c>
      <c r="Q355" s="53">
        <f t="shared" si="11"/>
        <v>335</v>
      </c>
    </row>
    <row r="356" spans="1:17" ht="16">
      <c r="A356" s="6">
        <v>355</v>
      </c>
      <c r="B356" s="191" t="s">
        <v>3051</v>
      </c>
      <c r="C356" s="191" t="s">
        <v>687</v>
      </c>
      <c r="D356" s="191" t="s">
        <v>8195</v>
      </c>
      <c r="E356" s="191" t="s">
        <v>108</v>
      </c>
      <c r="F356" s="191" t="s">
        <v>108</v>
      </c>
      <c r="G356" s="191" t="s">
        <v>7081</v>
      </c>
      <c r="H356" s="191" t="s">
        <v>7967</v>
      </c>
      <c r="I356" s="191" t="s">
        <v>8196</v>
      </c>
      <c r="J356" s="191" t="s">
        <v>8197</v>
      </c>
      <c r="K356" s="191" t="s">
        <v>7384</v>
      </c>
      <c r="L356" s="99">
        <v>-1.1927551999999999</v>
      </c>
      <c r="M356" s="99">
        <v>36.896768000000002</v>
      </c>
      <c r="N356" s="191" t="s">
        <v>6967</v>
      </c>
      <c r="O356" s="87">
        <v>44768</v>
      </c>
      <c r="P356" s="87">
        <f t="shared" si="10"/>
        <v>44793</v>
      </c>
      <c r="Q356" s="53">
        <f t="shared" si="11"/>
        <v>335</v>
      </c>
    </row>
    <row r="357" spans="1:17" ht="16">
      <c r="A357" s="6">
        <v>356</v>
      </c>
      <c r="B357" s="191" t="s">
        <v>3064</v>
      </c>
      <c r="C357" s="191" t="s">
        <v>740</v>
      </c>
      <c r="D357" s="191" t="s">
        <v>8198</v>
      </c>
      <c r="E357" s="191" t="s">
        <v>114</v>
      </c>
      <c r="F357" s="191" t="s">
        <v>114</v>
      </c>
      <c r="G357" s="191" t="s">
        <v>168</v>
      </c>
      <c r="H357" s="191" t="s">
        <v>2473</v>
      </c>
      <c r="I357" s="191" t="s">
        <v>8199</v>
      </c>
      <c r="J357" s="191" t="s">
        <v>8200</v>
      </c>
      <c r="K357" s="191" t="s">
        <v>7337</v>
      </c>
      <c r="L357" s="99"/>
      <c r="M357" s="99"/>
      <c r="N357" s="191" t="s">
        <v>6967</v>
      </c>
      <c r="O357" s="87">
        <v>44768</v>
      </c>
      <c r="P357" s="87">
        <f t="shared" si="10"/>
        <v>44793</v>
      </c>
      <c r="Q357" s="53">
        <f t="shared" si="11"/>
        <v>335</v>
      </c>
    </row>
    <row r="358" spans="1:17" ht="16">
      <c r="A358" s="6">
        <v>357</v>
      </c>
      <c r="B358" s="191" t="s">
        <v>3088</v>
      </c>
      <c r="C358" s="191" t="s">
        <v>241</v>
      </c>
      <c r="D358" s="191" t="s">
        <v>8201</v>
      </c>
      <c r="E358" s="191" t="s">
        <v>114</v>
      </c>
      <c r="F358" s="191" t="s">
        <v>114</v>
      </c>
      <c r="G358" s="191" t="s">
        <v>168</v>
      </c>
      <c r="H358" s="191" t="s">
        <v>2473</v>
      </c>
      <c r="I358" s="191" t="s">
        <v>8202</v>
      </c>
      <c r="J358" s="191" t="s">
        <v>8203</v>
      </c>
      <c r="K358" s="191" t="s">
        <v>7337</v>
      </c>
      <c r="L358" s="99"/>
      <c r="M358" s="99"/>
      <c r="N358" s="191" t="s">
        <v>6967</v>
      </c>
      <c r="O358" s="87">
        <v>44768</v>
      </c>
      <c r="P358" s="87">
        <f t="shared" si="10"/>
        <v>44793</v>
      </c>
      <c r="Q358" s="53">
        <f t="shared" si="11"/>
        <v>335</v>
      </c>
    </row>
    <row r="359" spans="1:17" ht="16">
      <c r="A359" s="6">
        <v>358</v>
      </c>
      <c r="B359" s="191" t="s">
        <v>2966</v>
      </c>
      <c r="C359" s="191" t="s">
        <v>852</v>
      </c>
      <c r="D359" s="191" t="s">
        <v>8204</v>
      </c>
      <c r="E359" s="191" t="s">
        <v>108</v>
      </c>
      <c r="F359" s="191" t="s">
        <v>108</v>
      </c>
      <c r="G359" s="191" t="s">
        <v>111</v>
      </c>
      <c r="H359" s="191" t="s">
        <v>7753</v>
      </c>
      <c r="I359" s="191" t="s">
        <v>8205</v>
      </c>
      <c r="J359" s="191" t="s">
        <v>8206</v>
      </c>
      <c r="K359" s="191"/>
      <c r="L359" s="99">
        <v>-1.031941</v>
      </c>
      <c r="M359" s="99">
        <v>36.722679999999997</v>
      </c>
      <c r="N359" s="191" t="s">
        <v>6967</v>
      </c>
      <c r="O359" s="87">
        <v>44769</v>
      </c>
      <c r="P359" s="87">
        <f t="shared" si="10"/>
        <v>44794</v>
      </c>
      <c r="Q359" s="53">
        <f t="shared" si="11"/>
        <v>335</v>
      </c>
    </row>
    <row r="360" spans="1:17" ht="16">
      <c r="A360" s="6">
        <v>359</v>
      </c>
      <c r="B360" s="191" t="s">
        <v>3044</v>
      </c>
      <c r="C360" s="191" t="s">
        <v>663</v>
      </c>
      <c r="D360" s="191" t="s">
        <v>8207</v>
      </c>
      <c r="E360" s="191" t="s">
        <v>108</v>
      </c>
      <c r="F360" s="191" t="s">
        <v>108</v>
      </c>
      <c r="G360" s="191" t="s">
        <v>111</v>
      </c>
      <c r="H360" s="191" t="s">
        <v>8208</v>
      </c>
      <c r="I360" s="191" t="s">
        <v>8209</v>
      </c>
      <c r="J360" s="191"/>
      <c r="K360" s="191" t="s">
        <v>6966</v>
      </c>
      <c r="L360" s="99">
        <v>-1.025968</v>
      </c>
      <c r="M360" s="99">
        <v>36.801768000000003</v>
      </c>
      <c r="N360" s="191" t="s">
        <v>6967</v>
      </c>
      <c r="O360" s="87">
        <v>44769</v>
      </c>
      <c r="P360" s="87">
        <f t="shared" si="10"/>
        <v>44794</v>
      </c>
      <c r="Q360" s="53">
        <f t="shared" si="11"/>
        <v>335</v>
      </c>
    </row>
    <row r="361" spans="1:17" ht="16">
      <c r="A361" s="6">
        <v>360</v>
      </c>
      <c r="B361" s="191" t="s">
        <v>3062</v>
      </c>
      <c r="C361" s="191" t="s">
        <v>729</v>
      </c>
      <c r="D361" s="191" t="s">
        <v>8210</v>
      </c>
      <c r="E361" s="191" t="s">
        <v>108</v>
      </c>
      <c r="F361" s="191" t="s">
        <v>108</v>
      </c>
      <c r="G361" s="191" t="s">
        <v>7081</v>
      </c>
      <c r="H361" s="191" t="s">
        <v>7967</v>
      </c>
      <c r="I361" s="191" t="s">
        <v>8211</v>
      </c>
      <c r="J361" s="191" t="s">
        <v>8212</v>
      </c>
      <c r="K361" s="191" t="s">
        <v>6975</v>
      </c>
      <c r="L361" s="99">
        <v>-0.98376200000000003</v>
      </c>
      <c r="M361" s="99">
        <v>36.966476999999998</v>
      </c>
      <c r="N361" s="191" t="s">
        <v>6967</v>
      </c>
      <c r="O361" s="87">
        <v>44769</v>
      </c>
      <c r="P361" s="87">
        <f t="shared" si="10"/>
        <v>44794</v>
      </c>
      <c r="Q361" s="53">
        <f t="shared" si="11"/>
        <v>335</v>
      </c>
    </row>
    <row r="362" spans="1:17" ht="16">
      <c r="A362" s="6">
        <v>361</v>
      </c>
      <c r="B362" s="191" t="s">
        <v>3081</v>
      </c>
      <c r="C362" s="191" t="s">
        <v>871</v>
      </c>
      <c r="D362" s="191" t="s">
        <v>8213</v>
      </c>
      <c r="E362" s="191" t="s">
        <v>108</v>
      </c>
      <c r="F362" s="191" t="s">
        <v>108</v>
      </c>
      <c r="G362" s="191" t="s">
        <v>7023</v>
      </c>
      <c r="H362" s="191" t="s">
        <v>8214</v>
      </c>
      <c r="I362" s="191" t="s">
        <v>8215</v>
      </c>
      <c r="J362" s="191" t="s">
        <v>8216</v>
      </c>
      <c r="K362" s="191"/>
      <c r="L362" s="99"/>
      <c r="M362" s="99"/>
      <c r="N362" s="191" t="s">
        <v>6967</v>
      </c>
      <c r="O362" s="87">
        <v>44769</v>
      </c>
      <c r="P362" s="87">
        <f t="shared" si="10"/>
        <v>44794</v>
      </c>
      <c r="Q362" s="53">
        <f t="shared" si="11"/>
        <v>335</v>
      </c>
    </row>
    <row r="363" spans="1:17" ht="16">
      <c r="A363" s="6">
        <v>362</v>
      </c>
      <c r="B363" s="191" t="s">
        <v>3085</v>
      </c>
      <c r="C363" s="191" t="s">
        <v>656</v>
      </c>
      <c r="D363" s="191" t="s">
        <v>8217</v>
      </c>
      <c r="E363" s="191" t="s">
        <v>108</v>
      </c>
      <c r="F363" s="191" t="s">
        <v>108</v>
      </c>
      <c r="G363" s="191" t="s">
        <v>109</v>
      </c>
      <c r="H363" s="191" t="s">
        <v>8218</v>
      </c>
      <c r="I363" s="191" t="s">
        <v>8219</v>
      </c>
      <c r="J363" s="191" t="s">
        <v>8220</v>
      </c>
      <c r="K363" s="191"/>
      <c r="L363" s="99">
        <v>-1.0779449999999999</v>
      </c>
      <c r="M363" s="99">
        <v>36.737483300000001</v>
      </c>
      <c r="N363" s="191" t="s">
        <v>6967</v>
      </c>
      <c r="O363" s="87">
        <v>44769</v>
      </c>
      <c r="P363" s="87">
        <f t="shared" si="10"/>
        <v>44794</v>
      </c>
      <c r="Q363" s="53">
        <f t="shared" si="11"/>
        <v>335</v>
      </c>
    </row>
    <row r="364" spans="1:17" ht="16">
      <c r="A364" s="6">
        <v>363</v>
      </c>
      <c r="B364" s="191" t="s">
        <v>3098</v>
      </c>
      <c r="C364" s="191" t="s">
        <v>1326</v>
      </c>
      <c r="D364" s="191" t="s">
        <v>8221</v>
      </c>
      <c r="E364" s="191" t="s">
        <v>108</v>
      </c>
      <c r="F364" s="191" t="s">
        <v>108</v>
      </c>
      <c r="G364" s="191" t="s">
        <v>109</v>
      </c>
      <c r="H364" s="191" t="s">
        <v>7402</v>
      </c>
      <c r="I364" s="191" t="s">
        <v>8222</v>
      </c>
      <c r="J364" s="191" t="s">
        <v>8223</v>
      </c>
      <c r="K364" s="191" t="s">
        <v>2840</v>
      </c>
      <c r="L364" s="99">
        <v>-1.0759936000000001</v>
      </c>
      <c r="M364" s="99">
        <v>36.758628600000002</v>
      </c>
      <c r="N364" s="191" t="s">
        <v>6967</v>
      </c>
      <c r="O364" s="87">
        <v>44769</v>
      </c>
      <c r="P364" s="87">
        <f t="shared" si="10"/>
        <v>44794</v>
      </c>
      <c r="Q364" s="53">
        <f t="shared" si="11"/>
        <v>335</v>
      </c>
    </row>
    <row r="365" spans="1:17" ht="16">
      <c r="A365" s="6">
        <v>364</v>
      </c>
      <c r="B365" s="191" t="s">
        <v>2591</v>
      </c>
      <c r="C365" s="191" t="s">
        <v>1180</v>
      </c>
      <c r="D365" s="191" t="s">
        <v>8224</v>
      </c>
      <c r="E365" s="191" t="s">
        <v>108</v>
      </c>
      <c r="F365" s="191" t="s">
        <v>108</v>
      </c>
      <c r="G365" s="191" t="s">
        <v>111</v>
      </c>
      <c r="H365" s="191" t="s">
        <v>8225</v>
      </c>
      <c r="I365" s="191" t="s">
        <v>8226</v>
      </c>
      <c r="J365" s="191"/>
      <c r="K365" s="191" t="s">
        <v>6966</v>
      </c>
      <c r="L365" s="99">
        <v>-0.97072999999999998</v>
      </c>
      <c r="M365" s="99">
        <v>36.741329999999998</v>
      </c>
      <c r="N365" s="191" t="s">
        <v>6967</v>
      </c>
      <c r="O365" s="87">
        <v>44770</v>
      </c>
      <c r="P365" s="87">
        <f t="shared" si="10"/>
        <v>44795</v>
      </c>
      <c r="Q365" s="53">
        <f t="shared" si="11"/>
        <v>335</v>
      </c>
    </row>
    <row r="366" spans="1:17" ht="16">
      <c r="A366" s="6">
        <v>365</v>
      </c>
      <c r="B366" s="191" t="s">
        <v>3082</v>
      </c>
      <c r="C366" s="191" t="s">
        <v>1198</v>
      </c>
      <c r="D366" s="191" t="s">
        <v>8227</v>
      </c>
      <c r="E366" s="191" t="s">
        <v>108</v>
      </c>
      <c r="F366" s="191" t="s">
        <v>108</v>
      </c>
      <c r="G366" s="191" t="s">
        <v>7081</v>
      </c>
      <c r="H366" s="191" t="s">
        <v>8228</v>
      </c>
      <c r="I366" s="191" t="s">
        <v>8229</v>
      </c>
      <c r="J366" s="191" t="s">
        <v>8230</v>
      </c>
      <c r="K366" s="191" t="s">
        <v>7384</v>
      </c>
      <c r="L366" s="99">
        <v>-1.0137799999999999</v>
      </c>
      <c r="M366" s="99">
        <v>36.923000000000002</v>
      </c>
      <c r="N366" s="191" t="s">
        <v>6967</v>
      </c>
      <c r="O366" s="87">
        <v>44770</v>
      </c>
      <c r="P366" s="87">
        <f t="shared" si="10"/>
        <v>44795</v>
      </c>
      <c r="Q366" s="53">
        <f t="shared" si="11"/>
        <v>335</v>
      </c>
    </row>
    <row r="367" spans="1:17" ht="16">
      <c r="A367" s="6">
        <v>366</v>
      </c>
      <c r="B367" s="191" t="s">
        <v>3086</v>
      </c>
      <c r="C367" s="191" t="s">
        <v>236</v>
      </c>
      <c r="D367" s="191" t="s">
        <v>8231</v>
      </c>
      <c r="E367" s="191" t="s">
        <v>108</v>
      </c>
      <c r="F367" s="191" t="s">
        <v>108</v>
      </c>
      <c r="G367" s="191" t="s">
        <v>175</v>
      </c>
      <c r="H367" s="191" t="s">
        <v>8232</v>
      </c>
      <c r="I367" s="191" t="s">
        <v>8233</v>
      </c>
      <c r="J367" s="191" t="s">
        <v>8234</v>
      </c>
      <c r="K367" s="191" t="s">
        <v>2840</v>
      </c>
      <c r="L367" s="99">
        <v>-0.99873000000000001</v>
      </c>
      <c r="M367" s="99">
        <v>36.811970000000002</v>
      </c>
      <c r="N367" s="191" t="s">
        <v>6967</v>
      </c>
      <c r="O367" s="87">
        <v>44770</v>
      </c>
      <c r="P367" s="87">
        <f t="shared" si="10"/>
        <v>44795</v>
      </c>
      <c r="Q367" s="53">
        <f t="shared" si="11"/>
        <v>335</v>
      </c>
    </row>
    <row r="368" spans="1:17" ht="16">
      <c r="A368" s="6">
        <v>367</v>
      </c>
      <c r="B368" s="191" t="s">
        <v>3100</v>
      </c>
      <c r="C368" s="191" t="s">
        <v>1334</v>
      </c>
      <c r="D368" s="191" t="s">
        <v>8235</v>
      </c>
      <c r="E368" s="191" t="s">
        <v>108</v>
      </c>
      <c r="F368" s="191" t="s">
        <v>108</v>
      </c>
      <c r="G368" s="191" t="s">
        <v>109</v>
      </c>
      <c r="H368" s="191" t="s">
        <v>7922</v>
      </c>
      <c r="I368" s="191" t="s">
        <v>8236</v>
      </c>
      <c r="J368" s="191" t="s">
        <v>8237</v>
      </c>
      <c r="K368" s="191"/>
      <c r="L368" s="99">
        <v>-1.0845279999999999</v>
      </c>
      <c r="M368" s="99">
        <v>36.822861000000003</v>
      </c>
      <c r="N368" s="191" t="s">
        <v>6967</v>
      </c>
      <c r="O368" s="87">
        <v>44770</v>
      </c>
      <c r="P368" s="87">
        <f t="shared" si="10"/>
        <v>44795</v>
      </c>
      <c r="Q368" s="53">
        <f t="shared" si="11"/>
        <v>335</v>
      </c>
    </row>
    <row r="369" spans="1:17" ht="32">
      <c r="A369" s="6">
        <v>368</v>
      </c>
      <c r="B369" s="191" t="s">
        <v>8238</v>
      </c>
      <c r="C369" s="191" t="s">
        <v>1178</v>
      </c>
      <c r="D369" s="191" t="s">
        <v>8239</v>
      </c>
      <c r="E369" s="191" t="s">
        <v>108</v>
      </c>
      <c r="F369" s="191" t="s">
        <v>108</v>
      </c>
      <c r="G369" s="191" t="s">
        <v>109</v>
      </c>
      <c r="H369" s="191" t="s">
        <v>7038</v>
      </c>
      <c r="I369" s="191" t="s">
        <v>8240</v>
      </c>
      <c r="J369" s="191" t="s">
        <v>8241</v>
      </c>
      <c r="K369" s="191"/>
      <c r="L369" s="99">
        <v>-1.074125</v>
      </c>
      <c r="M369" s="99">
        <v>36.748784000000001</v>
      </c>
      <c r="N369" s="191" t="s">
        <v>6967</v>
      </c>
      <c r="O369" s="87">
        <v>44774</v>
      </c>
      <c r="P369" s="87">
        <f t="shared" si="10"/>
        <v>44799</v>
      </c>
      <c r="Q369" s="53">
        <f t="shared" si="11"/>
        <v>335</v>
      </c>
    </row>
    <row r="370" spans="1:17" ht="16">
      <c r="A370" s="6">
        <v>369</v>
      </c>
      <c r="B370" s="191" t="s">
        <v>2566</v>
      </c>
      <c r="C370" s="191" t="s">
        <v>1171</v>
      </c>
      <c r="D370" s="191" t="s">
        <v>8242</v>
      </c>
      <c r="E370" s="191" t="s">
        <v>108</v>
      </c>
      <c r="F370" s="191" t="s">
        <v>108</v>
      </c>
      <c r="G370" s="191" t="s">
        <v>226</v>
      </c>
      <c r="H370" s="191" t="s">
        <v>2567</v>
      </c>
      <c r="I370" s="191" t="s">
        <v>8243</v>
      </c>
      <c r="J370" s="191" t="s">
        <v>8244</v>
      </c>
      <c r="K370" s="191"/>
      <c r="L370" s="99">
        <v>-1.1253850000000001</v>
      </c>
      <c r="M370" s="99">
        <v>36.738928999999999</v>
      </c>
      <c r="N370" s="191" t="s">
        <v>6967</v>
      </c>
      <c r="O370" s="87">
        <v>44774</v>
      </c>
      <c r="P370" s="87">
        <f t="shared" si="10"/>
        <v>44799</v>
      </c>
      <c r="Q370" s="53">
        <f t="shared" si="11"/>
        <v>335</v>
      </c>
    </row>
    <row r="371" spans="1:17" ht="16">
      <c r="A371" s="6">
        <v>370</v>
      </c>
      <c r="B371" s="191" t="s">
        <v>3099</v>
      </c>
      <c r="C371" s="191" t="s">
        <v>1333</v>
      </c>
      <c r="D371" s="191" t="s">
        <v>8245</v>
      </c>
      <c r="E371" s="191" t="s">
        <v>108</v>
      </c>
      <c r="F371" s="191" t="s">
        <v>108</v>
      </c>
      <c r="G371" s="191" t="s">
        <v>7023</v>
      </c>
      <c r="H371" s="191" t="s">
        <v>8246</v>
      </c>
      <c r="I371" s="191" t="s">
        <v>8247</v>
      </c>
      <c r="J371" s="191" t="s">
        <v>8248</v>
      </c>
      <c r="K371" s="191"/>
      <c r="L371" s="99"/>
      <c r="M371" s="99"/>
      <c r="N371" s="191" t="s">
        <v>6967</v>
      </c>
      <c r="O371" s="87">
        <v>44774</v>
      </c>
      <c r="P371" s="87">
        <f t="shared" si="10"/>
        <v>44799</v>
      </c>
      <c r="Q371" s="53">
        <f t="shared" si="11"/>
        <v>335</v>
      </c>
    </row>
    <row r="372" spans="1:17" ht="16">
      <c r="A372" s="6">
        <v>371</v>
      </c>
      <c r="B372" s="191" t="s">
        <v>3103</v>
      </c>
      <c r="C372" s="191" t="s">
        <v>1337</v>
      </c>
      <c r="D372" s="191" t="s">
        <v>8249</v>
      </c>
      <c r="E372" s="191" t="s">
        <v>108</v>
      </c>
      <c r="F372" s="191" t="s">
        <v>108</v>
      </c>
      <c r="G372" s="191" t="s">
        <v>6972</v>
      </c>
      <c r="H372" s="191" t="s">
        <v>2549</v>
      </c>
      <c r="I372" s="191" t="s">
        <v>8250</v>
      </c>
      <c r="J372" s="191"/>
      <c r="K372" s="191" t="s">
        <v>6966</v>
      </c>
      <c r="L372" s="99"/>
      <c r="M372" s="99"/>
      <c r="N372" s="191" t="s">
        <v>6967</v>
      </c>
      <c r="O372" s="87">
        <v>44774</v>
      </c>
      <c r="P372" s="87">
        <f t="shared" si="10"/>
        <v>44799</v>
      </c>
      <c r="Q372" s="53">
        <f t="shared" si="11"/>
        <v>335</v>
      </c>
    </row>
    <row r="373" spans="1:17" ht="16">
      <c r="A373" s="6">
        <v>372</v>
      </c>
      <c r="B373" s="191" t="s">
        <v>3107</v>
      </c>
      <c r="C373" s="191" t="s">
        <v>1354</v>
      </c>
      <c r="D373" s="191" t="s">
        <v>8251</v>
      </c>
      <c r="E373" s="191" t="s">
        <v>108</v>
      </c>
      <c r="F373" s="191" t="s">
        <v>108</v>
      </c>
      <c r="G373" s="191" t="s">
        <v>7023</v>
      </c>
      <c r="H373" s="191" t="s">
        <v>8252</v>
      </c>
      <c r="I373" s="191" t="s">
        <v>8253</v>
      </c>
      <c r="J373" s="191" t="s">
        <v>8254</v>
      </c>
      <c r="K373" s="191"/>
      <c r="L373" s="99">
        <v>-1.1734869000000001</v>
      </c>
      <c r="M373" s="99">
        <v>36.606143199999998</v>
      </c>
      <c r="N373" s="191" t="s">
        <v>6967</v>
      </c>
      <c r="O373" s="87">
        <v>44774</v>
      </c>
      <c r="P373" s="87">
        <f t="shared" si="10"/>
        <v>44799</v>
      </c>
      <c r="Q373" s="53">
        <f t="shared" si="11"/>
        <v>335</v>
      </c>
    </row>
    <row r="374" spans="1:17" ht="16">
      <c r="A374" s="6">
        <v>373</v>
      </c>
      <c r="B374" s="191" t="s">
        <v>3077</v>
      </c>
      <c r="C374" s="191" t="s">
        <v>1172</v>
      </c>
      <c r="D374" s="191" t="s">
        <v>8255</v>
      </c>
      <c r="E374" s="191" t="s">
        <v>114</v>
      </c>
      <c r="F374" s="191" t="s">
        <v>114</v>
      </c>
      <c r="G374" s="191" t="s">
        <v>168</v>
      </c>
      <c r="H374" s="191" t="s">
        <v>8256</v>
      </c>
      <c r="I374" s="191" t="s">
        <v>8257</v>
      </c>
      <c r="J374" s="191" t="s">
        <v>8257</v>
      </c>
      <c r="K374" s="191" t="s">
        <v>7337</v>
      </c>
      <c r="L374" s="99"/>
      <c r="M374" s="99"/>
      <c r="N374" s="191" t="s">
        <v>6967</v>
      </c>
      <c r="O374" s="87">
        <v>44775</v>
      </c>
      <c r="P374" s="87">
        <f t="shared" si="10"/>
        <v>44800</v>
      </c>
      <c r="Q374" s="53">
        <f t="shared" si="11"/>
        <v>335</v>
      </c>
    </row>
    <row r="375" spans="1:17" ht="16">
      <c r="A375" s="6">
        <v>374</v>
      </c>
      <c r="B375" s="191" t="s">
        <v>3094</v>
      </c>
      <c r="C375" s="191" t="s">
        <v>249</v>
      </c>
      <c r="D375" s="191" t="s">
        <v>8258</v>
      </c>
      <c r="E375" s="191" t="s">
        <v>108</v>
      </c>
      <c r="F375" s="191" t="s">
        <v>108</v>
      </c>
      <c r="G375" s="191" t="s">
        <v>7380</v>
      </c>
      <c r="H375" s="191" t="s">
        <v>8259</v>
      </c>
      <c r="I375" s="191" t="s">
        <v>8260</v>
      </c>
      <c r="J375" s="191" t="s">
        <v>8261</v>
      </c>
      <c r="K375" s="191" t="s">
        <v>7384</v>
      </c>
      <c r="L375" s="99">
        <v>-1.0620000000000001</v>
      </c>
      <c r="M375" s="99">
        <v>37.286799999999999</v>
      </c>
      <c r="N375" s="191" t="s">
        <v>6967</v>
      </c>
      <c r="O375" s="87">
        <v>44775</v>
      </c>
      <c r="P375" s="87">
        <f t="shared" si="10"/>
        <v>44800</v>
      </c>
      <c r="Q375" s="53">
        <f t="shared" si="11"/>
        <v>335</v>
      </c>
    </row>
    <row r="376" spans="1:17" ht="16">
      <c r="A376" s="6">
        <v>375</v>
      </c>
      <c r="B376" s="191" t="s">
        <v>3102</v>
      </c>
      <c r="C376" s="191" t="s">
        <v>1336</v>
      </c>
      <c r="D376" s="191" t="s">
        <v>8262</v>
      </c>
      <c r="E376" s="191" t="s">
        <v>108</v>
      </c>
      <c r="F376" s="191" t="s">
        <v>108</v>
      </c>
      <c r="G376" s="191" t="s">
        <v>7201</v>
      </c>
      <c r="H376" s="191" t="s">
        <v>8263</v>
      </c>
      <c r="I376" s="191" t="s">
        <v>8264</v>
      </c>
      <c r="J376" s="191" t="s">
        <v>8265</v>
      </c>
      <c r="K376" s="191" t="s">
        <v>6975</v>
      </c>
      <c r="L376" s="99">
        <v>-1.1737150000000001</v>
      </c>
      <c r="M376" s="99">
        <v>36.741442999999997</v>
      </c>
      <c r="N376" s="191" t="s">
        <v>6967</v>
      </c>
      <c r="O376" s="87">
        <v>44775</v>
      </c>
      <c r="P376" s="87">
        <f t="shared" si="10"/>
        <v>44800</v>
      </c>
      <c r="Q376" s="53">
        <f t="shared" si="11"/>
        <v>335</v>
      </c>
    </row>
    <row r="377" spans="1:17" ht="16">
      <c r="A377" s="6">
        <v>376</v>
      </c>
      <c r="B377" s="191" t="s">
        <v>3065</v>
      </c>
      <c r="C377" s="191" t="s">
        <v>730</v>
      </c>
      <c r="D377" s="191" t="s">
        <v>8266</v>
      </c>
      <c r="E377" s="191" t="s">
        <v>114</v>
      </c>
      <c r="F377" s="191" t="s">
        <v>114</v>
      </c>
      <c r="G377" s="191" t="s">
        <v>156</v>
      </c>
      <c r="H377" s="191" t="s">
        <v>8267</v>
      </c>
      <c r="I377" s="191" t="s">
        <v>8268</v>
      </c>
      <c r="J377" s="191" t="s">
        <v>8269</v>
      </c>
      <c r="K377" s="191" t="s">
        <v>7337</v>
      </c>
      <c r="L377" s="99">
        <v>-0.86823300000000003</v>
      </c>
      <c r="M377" s="99">
        <v>36.863982999999998</v>
      </c>
      <c r="N377" s="191" t="s">
        <v>6967</v>
      </c>
      <c r="O377" s="87">
        <v>44776</v>
      </c>
      <c r="P377" s="87">
        <f t="shared" si="10"/>
        <v>44801</v>
      </c>
      <c r="Q377" s="53">
        <f t="shared" si="11"/>
        <v>335</v>
      </c>
    </row>
    <row r="378" spans="1:17" ht="16">
      <c r="A378" s="6">
        <v>377</v>
      </c>
      <c r="B378" s="191" t="s">
        <v>3092</v>
      </c>
      <c r="C378" s="191" t="s">
        <v>1316</v>
      </c>
      <c r="D378" s="191" t="s">
        <v>8270</v>
      </c>
      <c r="E378" s="191" t="s">
        <v>108</v>
      </c>
      <c r="F378" s="191" t="s">
        <v>108</v>
      </c>
      <c r="G378" s="191" t="s">
        <v>115</v>
      </c>
      <c r="H378" s="191" t="s">
        <v>8271</v>
      </c>
      <c r="I378" s="191" t="s">
        <v>8272</v>
      </c>
      <c r="J378" s="191" t="s">
        <v>8273</v>
      </c>
      <c r="K378" s="191" t="s">
        <v>2840</v>
      </c>
      <c r="L378" s="99">
        <v>-1.217473</v>
      </c>
      <c r="M378" s="99">
        <v>36.671576000000002</v>
      </c>
      <c r="N378" s="191" t="s">
        <v>6967</v>
      </c>
      <c r="O378" s="87">
        <v>44776</v>
      </c>
      <c r="P378" s="87">
        <f t="shared" si="10"/>
        <v>44801</v>
      </c>
      <c r="Q378" s="53">
        <f t="shared" si="11"/>
        <v>335</v>
      </c>
    </row>
    <row r="379" spans="1:17" ht="16">
      <c r="A379" s="6">
        <v>378</v>
      </c>
      <c r="B379" s="191" t="s">
        <v>3095</v>
      </c>
      <c r="C379" s="191" t="s">
        <v>1173</v>
      </c>
      <c r="D379" s="191" t="s">
        <v>8274</v>
      </c>
      <c r="E379" s="191" t="s">
        <v>108</v>
      </c>
      <c r="F379" s="191" t="s">
        <v>108</v>
      </c>
      <c r="G379" s="191" t="s">
        <v>115</v>
      </c>
      <c r="H379" s="191" t="s">
        <v>8118</v>
      </c>
      <c r="I379" s="191" t="s">
        <v>8275</v>
      </c>
      <c r="J379" s="191" t="s">
        <v>8276</v>
      </c>
      <c r="K379" s="191" t="s">
        <v>2840</v>
      </c>
      <c r="L379" s="99"/>
      <c r="M379" s="99"/>
      <c r="N379" s="191" t="s">
        <v>6967</v>
      </c>
      <c r="O379" s="87">
        <v>44776</v>
      </c>
      <c r="P379" s="87">
        <f t="shared" si="10"/>
        <v>44801</v>
      </c>
      <c r="Q379" s="53">
        <f t="shared" si="11"/>
        <v>335</v>
      </c>
    </row>
    <row r="380" spans="1:17" ht="16">
      <c r="A380" s="6">
        <v>379</v>
      </c>
      <c r="B380" s="191" t="s">
        <v>3109</v>
      </c>
      <c r="C380" s="191" t="s">
        <v>197</v>
      </c>
      <c r="D380" s="191" t="s">
        <v>8277</v>
      </c>
      <c r="E380" s="191" t="s">
        <v>108</v>
      </c>
      <c r="F380" s="191" t="s">
        <v>108</v>
      </c>
      <c r="G380" s="191" t="s">
        <v>6972</v>
      </c>
      <c r="H380" s="191" t="s">
        <v>8278</v>
      </c>
      <c r="I380" s="191" t="s">
        <v>8279</v>
      </c>
      <c r="J380" s="191" t="s">
        <v>8280</v>
      </c>
      <c r="K380" s="191" t="s">
        <v>6975</v>
      </c>
      <c r="L380" s="99"/>
      <c r="M380" s="99"/>
      <c r="N380" s="191" t="s">
        <v>6967</v>
      </c>
      <c r="O380" s="87">
        <v>44776</v>
      </c>
      <c r="P380" s="87">
        <f t="shared" si="10"/>
        <v>44801</v>
      </c>
      <c r="Q380" s="53">
        <f t="shared" si="11"/>
        <v>335</v>
      </c>
    </row>
    <row r="381" spans="1:17" ht="16">
      <c r="A381" s="6">
        <v>380</v>
      </c>
      <c r="B381" s="191" t="s">
        <v>3097</v>
      </c>
      <c r="C381" s="191" t="s">
        <v>282</v>
      </c>
      <c r="D381" s="191" t="s">
        <v>8281</v>
      </c>
      <c r="E381" s="191" t="s">
        <v>108</v>
      </c>
      <c r="F381" s="191" t="s">
        <v>108</v>
      </c>
      <c r="G381" s="191" t="s">
        <v>7023</v>
      </c>
      <c r="H381" s="191" t="s">
        <v>8282</v>
      </c>
      <c r="I381" s="191" t="s">
        <v>8283</v>
      </c>
      <c r="J381" s="191" t="s">
        <v>8284</v>
      </c>
      <c r="K381" s="191"/>
      <c r="L381" s="99">
        <v>-1.1818465</v>
      </c>
      <c r="M381" s="99">
        <v>36.659961600000003</v>
      </c>
      <c r="N381" s="191" t="s">
        <v>6967</v>
      </c>
      <c r="O381" s="87">
        <v>44777</v>
      </c>
      <c r="P381" s="87">
        <f t="shared" si="10"/>
        <v>44802</v>
      </c>
      <c r="Q381" s="53">
        <f t="shared" si="11"/>
        <v>335</v>
      </c>
    </row>
    <row r="382" spans="1:17" ht="16">
      <c r="A382" s="6">
        <v>381</v>
      </c>
      <c r="B382" s="191" t="s">
        <v>2886</v>
      </c>
      <c r="C382" s="191" t="s">
        <v>1039</v>
      </c>
      <c r="D382" s="191" t="s">
        <v>8285</v>
      </c>
      <c r="E382" s="191" t="s">
        <v>108</v>
      </c>
      <c r="F382" s="191" t="s">
        <v>108</v>
      </c>
      <c r="G382" s="191" t="s">
        <v>109</v>
      </c>
      <c r="H382" s="191" t="s">
        <v>7354</v>
      </c>
      <c r="I382" s="191" t="s">
        <v>8286</v>
      </c>
      <c r="J382" s="191"/>
      <c r="K382" s="191"/>
      <c r="L382" s="99">
        <v>-1.0547500000000001</v>
      </c>
      <c r="M382" s="99">
        <v>36.718200000000003</v>
      </c>
      <c r="N382" s="191" t="s">
        <v>6967</v>
      </c>
      <c r="O382" s="87">
        <v>44778</v>
      </c>
      <c r="P382" s="87">
        <f t="shared" si="10"/>
        <v>44803</v>
      </c>
      <c r="Q382" s="53">
        <f t="shared" si="11"/>
        <v>335</v>
      </c>
    </row>
    <row r="383" spans="1:17" ht="16">
      <c r="A383" s="6">
        <v>382</v>
      </c>
      <c r="B383" s="191" t="s">
        <v>3026</v>
      </c>
      <c r="C383" s="191" t="s">
        <v>196</v>
      </c>
      <c r="D383" s="191" t="s">
        <v>8287</v>
      </c>
      <c r="E383" s="191" t="s">
        <v>108</v>
      </c>
      <c r="F383" s="191" t="s">
        <v>108</v>
      </c>
      <c r="G383" s="191" t="s">
        <v>6972</v>
      </c>
      <c r="H383" s="191" t="s">
        <v>8288</v>
      </c>
      <c r="I383" s="191" t="s">
        <v>8289</v>
      </c>
      <c r="J383" s="191" t="s">
        <v>8290</v>
      </c>
      <c r="K383" s="191" t="s">
        <v>6975</v>
      </c>
      <c r="L383" s="99">
        <v>-1.0112699999999999</v>
      </c>
      <c r="M383" s="99">
        <v>36.838377999999999</v>
      </c>
      <c r="N383" s="191" t="s">
        <v>6967</v>
      </c>
      <c r="O383" s="87">
        <v>44778</v>
      </c>
      <c r="P383" s="87">
        <f t="shared" si="10"/>
        <v>44803</v>
      </c>
      <c r="Q383" s="53">
        <f t="shared" si="11"/>
        <v>335</v>
      </c>
    </row>
    <row r="384" spans="1:17" ht="16">
      <c r="A384" s="6">
        <v>383</v>
      </c>
      <c r="B384" s="191" t="s">
        <v>3076</v>
      </c>
      <c r="C384" s="191" t="s">
        <v>1184</v>
      </c>
      <c r="D384" s="191" t="s">
        <v>8291</v>
      </c>
      <c r="E384" s="191" t="s">
        <v>114</v>
      </c>
      <c r="F384" s="191" t="s">
        <v>114</v>
      </c>
      <c r="G384" s="191" t="s">
        <v>168</v>
      </c>
      <c r="H384" s="191" t="s">
        <v>8256</v>
      </c>
      <c r="I384" s="191" t="s">
        <v>8292</v>
      </c>
      <c r="J384" s="191" t="s">
        <v>8293</v>
      </c>
      <c r="K384" s="191" t="s">
        <v>7337</v>
      </c>
      <c r="L384" s="99">
        <v>-0.83697949999999999</v>
      </c>
      <c r="M384" s="99">
        <v>36.961120800000003</v>
      </c>
      <c r="N384" s="191" t="s">
        <v>6967</v>
      </c>
      <c r="O384" s="87">
        <v>44778</v>
      </c>
      <c r="P384" s="87">
        <f t="shared" si="10"/>
        <v>44803</v>
      </c>
      <c r="Q384" s="53">
        <f t="shared" si="11"/>
        <v>335</v>
      </c>
    </row>
    <row r="385" spans="1:17" ht="16">
      <c r="A385" s="6">
        <v>384</v>
      </c>
      <c r="B385" s="191" t="s">
        <v>3116</v>
      </c>
      <c r="C385" s="191" t="s">
        <v>1017</v>
      </c>
      <c r="D385" s="191" t="s">
        <v>8294</v>
      </c>
      <c r="E385" s="191" t="s">
        <v>108</v>
      </c>
      <c r="F385" s="191" t="s">
        <v>108</v>
      </c>
      <c r="G385" s="191" t="s">
        <v>7023</v>
      </c>
      <c r="H385" s="191" t="s">
        <v>7724</v>
      </c>
      <c r="I385" s="191" t="s">
        <v>8295</v>
      </c>
      <c r="J385" s="191" t="s">
        <v>8296</v>
      </c>
      <c r="K385" s="191"/>
      <c r="L385" s="99">
        <v>-1.1517949999999999</v>
      </c>
      <c r="M385" s="99">
        <v>36.610568999999998</v>
      </c>
      <c r="N385" s="191" t="s">
        <v>6967</v>
      </c>
      <c r="O385" s="87">
        <v>44778</v>
      </c>
      <c r="P385" s="87">
        <f t="shared" si="10"/>
        <v>44803</v>
      </c>
      <c r="Q385" s="53">
        <f t="shared" si="11"/>
        <v>335</v>
      </c>
    </row>
    <row r="386" spans="1:17" ht="16">
      <c r="A386" s="6">
        <v>385</v>
      </c>
      <c r="B386" s="191" t="s">
        <v>3068</v>
      </c>
      <c r="C386" s="191" t="s">
        <v>1179</v>
      </c>
      <c r="D386" s="191" t="s">
        <v>8297</v>
      </c>
      <c r="E386" s="191" t="s">
        <v>108</v>
      </c>
      <c r="F386" s="191" t="s">
        <v>108</v>
      </c>
      <c r="G386" s="191" t="s">
        <v>6972</v>
      </c>
      <c r="H386" s="191" t="s">
        <v>7873</v>
      </c>
      <c r="I386" s="191" t="s">
        <v>8298</v>
      </c>
      <c r="J386" s="191" t="s">
        <v>8299</v>
      </c>
      <c r="K386" s="191" t="s">
        <v>6975</v>
      </c>
      <c r="L386" s="99"/>
      <c r="M386" s="99"/>
      <c r="N386" s="191" t="s">
        <v>6967</v>
      </c>
      <c r="O386" s="87">
        <v>44782</v>
      </c>
      <c r="P386" s="87">
        <f t="shared" si="10"/>
        <v>44807</v>
      </c>
      <c r="Q386" s="53">
        <f t="shared" si="11"/>
        <v>335</v>
      </c>
    </row>
    <row r="387" spans="1:17" ht="16">
      <c r="A387" s="6">
        <v>386</v>
      </c>
      <c r="B387" s="191" t="s">
        <v>3101</v>
      </c>
      <c r="C387" s="191" t="s">
        <v>1335</v>
      </c>
      <c r="D387" s="191" t="s">
        <v>8300</v>
      </c>
      <c r="E387" s="191" t="s">
        <v>108</v>
      </c>
      <c r="F387" s="191" t="s">
        <v>108</v>
      </c>
      <c r="G387" s="191" t="s">
        <v>111</v>
      </c>
      <c r="H387" s="191" t="s">
        <v>8208</v>
      </c>
      <c r="I387" s="191" t="s">
        <v>8301</v>
      </c>
      <c r="J387" s="191" t="s">
        <v>8302</v>
      </c>
      <c r="K387" s="191" t="s">
        <v>2840</v>
      </c>
      <c r="L387" s="99"/>
      <c r="M387" s="99"/>
      <c r="N387" s="191" t="s">
        <v>6967</v>
      </c>
      <c r="O387" s="87">
        <v>44782</v>
      </c>
      <c r="P387" s="87">
        <f t="shared" ref="P387:P450" si="12">O387+25</f>
        <v>44807</v>
      </c>
      <c r="Q387" s="53">
        <f t="shared" ref="Q387:Q450" si="13">IF(P387&lt;$T$2,$V$2,$U$2-P387+1)</f>
        <v>335</v>
      </c>
    </row>
    <row r="388" spans="1:17" ht="16">
      <c r="A388" s="6">
        <v>387</v>
      </c>
      <c r="B388" s="191" t="s">
        <v>3079</v>
      </c>
      <c r="C388" s="191" t="s">
        <v>1183</v>
      </c>
      <c r="D388" s="191" t="s">
        <v>8303</v>
      </c>
      <c r="E388" s="191" t="s">
        <v>114</v>
      </c>
      <c r="F388" s="191" t="s">
        <v>114</v>
      </c>
      <c r="G388" s="191" t="s">
        <v>168</v>
      </c>
      <c r="H388" s="191" t="s">
        <v>8304</v>
      </c>
      <c r="I388" s="191" t="s">
        <v>8305</v>
      </c>
      <c r="J388" s="191"/>
      <c r="K388" s="191" t="s">
        <v>7337</v>
      </c>
      <c r="L388" s="99">
        <v>-0.80110170000000003</v>
      </c>
      <c r="M388" s="99">
        <v>36.873848299999999</v>
      </c>
      <c r="N388" s="191" t="s">
        <v>6967</v>
      </c>
      <c r="O388" s="87">
        <v>44783</v>
      </c>
      <c r="P388" s="87">
        <f t="shared" si="12"/>
        <v>44808</v>
      </c>
      <c r="Q388" s="53">
        <f t="shared" si="13"/>
        <v>335</v>
      </c>
    </row>
    <row r="389" spans="1:17" ht="16">
      <c r="A389" s="6">
        <v>388</v>
      </c>
      <c r="B389" s="191" t="s">
        <v>3111</v>
      </c>
      <c r="C389" s="191" t="s">
        <v>1360</v>
      </c>
      <c r="D389" s="191" t="s">
        <v>8306</v>
      </c>
      <c r="E389" s="191" t="s">
        <v>108</v>
      </c>
      <c r="F389" s="191" t="s">
        <v>108</v>
      </c>
      <c r="G389" s="191" t="s">
        <v>108</v>
      </c>
      <c r="H389" s="191" t="s">
        <v>8307</v>
      </c>
      <c r="I389" s="191" t="s">
        <v>8308</v>
      </c>
      <c r="J389" s="191" t="s">
        <v>8309</v>
      </c>
      <c r="K389" s="191" t="s">
        <v>2840</v>
      </c>
      <c r="L389" s="99">
        <v>-1.2097599999999999</v>
      </c>
      <c r="M389" s="99">
        <v>36.838410000000003</v>
      </c>
      <c r="N389" s="191" t="s">
        <v>6967</v>
      </c>
      <c r="O389" s="87">
        <v>44784</v>
      </c>
      <c r="P389" s="87">
        <f t="shared" si="12"/>
        <v>44809</v>
      </c>
      <c r="Q389" s="53">
        <f t="shared" si="13"/>
        <v>335</v>
      </c>
    </row>
    <row r="390" spans="1:17" ht="16">
      <c r="A390" s="6">
        <v>389</v>
      </c>
      <c r="B390" s="191" t="s">
        <v>3087</v>
      </c>
      <c r="C390" s="191" t="s">
        <v>234</v>
      </c>
      <c r="D390" s="191" t="s">
        <v>8310</v>
      </c>
      <c r="E390" s="191" t="s">
        <v>114</v>
      </c>
      <c r="F390" s="191" t="s">
        <v>114</v>
      </c>
      <c r="G390" s="191" t="s">
        <v>168</v>
      </c>
      <c r="H390" s="191" t="s">
        <v>8311</v>
      </c>
      <c r="I390" s="191" t="s">
        <v>8312</v>
      </c>
      <c r="J390" s="191" t="s">
        <v>8313</v>
      </c>
      <c r="K390" s="191" t="s">
        <v>6966</v>
      </c>
      <c r="L390" s="99">
        <v>-0.52105199999999996</v>
      </c>
      <c r="M390" s="99">
        <v>36.934600000000003</v>
      </c>
      <c r="N390" s="191" t="s">
        <v>6967</v>
      </c>
      <c r="O390" s="87">
        <v>44785</v>
      </c>
      <c r="P390" s="87">
        <f t="shared" si="12"/>
        <v>44810</v>
      </c>
      <c r="Q390" s="53">
        <f t="shared" si="13"/>
        <v>335</v>
      </c>
    </row>
    <row r="391" spans="1:17" ht="16">
      <c r="A391" s="6">
        <v>390</v>
      </c>
      <c r="B391" s="191" t="s">
        <v>2990</v>
      </c>
      <c r="C391" s="191" t="s">
        <v>288</v>
      </c>
      <c r="D391" s="191" t="s">
        <v>8314</v>
      </c>
      <c r="E391" s="191" t="s">
        <v>108</v>
      </c>
      <c r="F391" s="191" t="s">
        <v>108</v>
      </c>
      <c r="G391" s="191" t="s">
        <v>111</v>
      </c>
      <c r="H391" s="191" t="s">
        <v>226</v>
      </c>
      <c r="I391" s="191" t="s">
        <v>8315</v>
      </c>
      <c r="J391" s="191"/>
      <c r="K391" s="191" t="s">
        <v>6966</v>
      </c>
      <c r="L391" s="99"/>
      <c r="M391" s="99"/>
      <c r="N391" s="191" t="s">
        <v>6967</v>
      </c>
      <c r="O391" s="87">
        <v>44788</v>
      </c>
      <c r="P391" s="87">
        <f t="shared" si="12"/>
        <v>44813</v>
      </c>
      <c r="Q391" s="53">
        <f t="shared" si="13"/>
        <v>335</v>
      </c>
    </row>
    <row r="392" spans="1:17" ht="16">
      <c r="A392" s="6">
        <v>391</v>
      </c>
      <c r="B392" s="191" t="s">
        <v>3083</v>
      </c>
      <c r="C392" s="191" t="s">
        <v>1200</v>
      </c>
      <c r="D392" s="191" t="s">
        <v>8316</v>
      </c>
      <c r="E392" s="191" t="s">
        <v>108</v>
      </c>
      <c r="F392" s="191" t="s">
        <v>108</v>
      </c>
      <c r="G392" s="191" t="s">
        <v>7081</v>
      </c>
      <c r="H392" s="191" t="s">
        <v>8317</v>
      </c>
      <c r="I392" s="191" t="s">
        <v>8318</v>
      </c>
      <c r="J392" s="191" t="s">
        <v>8319</v>
      </c>
      <c r="K392" s="191" t="s">
        <v>7384</v>
      </c>
      <c r="L392" s="99">
        <v>-0.97100799999999998</v>
      </c>
      <c r="M392" s="99">
        <v>36.926900000000003</v>
      </c>
      <c r="N392" s="191" t="s">
        <v>6967</v>
      </c>
      <c r="O392" s="87">
        <v>44788</v>
      </c>
      <c r="P392" s="87">
        <f t="shared" si="12"/>
        <v>44813</v>
      </c>
      <c r="Q392" s="53">
        <f t="shared" si="13"/>
        <v>335</v>
      </c>
    </row>
    <row r="393" spans="1:17" ht="16">
      <c r="A393" s="6">
        <v>392</v>
      </c>
      <c r="B393" s="191" t="s">
        <v>3118</v>
      </c>
      <c r="C393" s="191" t="s">
        <v>141</v>
      </c>
      <c r="D393" s="191" t="s">
        <v>8320</v>
      </c>
      <c r="E393" s="191" t="s">
        <v>108</v>
      </c>
      <c r="F393" s="191" t="s">
        <v>108</v>
      </c>
      <c r="G393" s="191" t="s">
        <v>6972</v>
      </c>
      <c r="H393" s="191" t="s">
        <v>8321</v>
      </c>
      <c r="I393" s="191" t="s">
        <v>8322</v>
      </c>
      <c r="J393" s="191"/>
      <c r="K393" s="191" t="s">
        <v>6975</v>
      </c>
      <c r="L393" s="99">
        <v>-1.0192699999999999</v>
      </c>
      <c r="M393" s="99">
        <v>36.83193</v>
      </c>
      <c r="N393" s="191" t="s">
        <v>6967</v>
      </c>
      <c r="O393" s="87">
        <v>44788</v>
      </c>
      <c r="P393" s="87">
        <f t="shared" si="12"/>
        <v>44813</v>
      </c>
      <c r="Q393" s="53">
        <f t="shared" si="13"/>
        <v>335</v>
      </c>
    </row>
    <row r="394" spans="1:17" ht="16">
      <c r="A394" s="6">
        <v>393</v>
      </c>
      <c r="B394" s="191" t="s">
        <v>8323</v>
      </c>
      <c r="C394" s="191" t="s">
        <v>1355</v>
      </c>
      <c r="D394" s="191" t="s">
        <v>8324</v>
      </c>
      <c r="E394" s="191" t="s">
        <v>108</v>
      </c>
      <c r="F394" s="191" t="s">
        <v>108</v>
      </c>
      <c r="G394" s="191" t="s">
        <v>109</v>
      </c>
      <c r="H394" s="191" t="s">
        <v>7020</v>
      </c>
      <c r="I394" s="191" t="s">
        <v>8325</v>
      </c>
      <c r="J394" s="191" t="s">
        <v>8326</v>
      </c>
      <c r="K394" s="191" t="s">
        <v>7384</v>
      </c>
      <c r="L394" s="99">
        <v>-1.1926000000000001</v>
      </c>
      <c r="M394" s="99">
        <v>36.909999999999997</v>
      </c>
      <c r="N394" s="191" t="s">
        <v>6967</v>
      </c>
      <c r="O394" s="87">
        <v>44789</v>
      </c>
      <c r="P394" s="87">
        <f t="shared" si="12"/>
        <v>44814</v>
      </c>
      <c r="Q394" s="53">
        <f t="shared" si="13"/>
        <v>335</v>
      </c>
    </row>
    <row r="395" spans="1:17" ht="16">
      <c r="A395" s="6">
        <v>394</v>
      </c>
      <c r="B395" s="191" t="s">
        <v>3117</v>
      </c>
      <c r="C395" s="191" t="s">
        <v>1376</v>
      </c>
      <c r="D395" s="191" t="s">
        <v>8327</v>
      </c>
      <c r="E395" s="191" t="s">
        <v>108</v>
      </c>
      <c r="F395" s="191" t="s">
        <v>108</v>
      </c>
      <c r="G395" s="191" t="s">
        <v>6972</v>
      </c>
      <c r="H395" s="191" t="s">
        <v>8328</v>
      </c>
      <c r="I395" s="191" t="s">
        <v>8329</v>
      </c>
      <c r="J395" s="191" t="s">
        <v>8330</v>
      </c>
      <c r="K395" s="191" t="s">
        <v>6975</v>
      </c>
      <c r="L395" s="99">
        <v>-1.036783</v>
      </c>
      <c r="M395" s="99">
        <v>36.934094999999999</v>
      </c>
      <c r="N395" s="191" t="s">
        <v>6967</v>
      </c>
      <c r="O395" s="87">
        <v>44789</v>
      </c>
      <c r="P395" s="87">
        <f t="shared" si="12"/>
        <v>44814</v>
      </c>
      <c r="Q395" s="53">
        <f t="shared" si="13"/>
        <v>335</v>
      </c>
    </row>
    <row r="396" spans="1:17" ht="16">
      <c r="A396" s="6">
        <v>395</v>
      </c>
      <c r="B396" s="191" t="s">
        <v>3121</v>
      </c>
      <c r="C396" s="191" t="s">
        <v>1166</v>
      </c>
      <c r="D396" s="191" t="s">
        <v>8331</v>
      </c>
      <c r="E396" s="191" t="s">
        <v>114</v>
      </c>
      <c r="F396" s="191" t="s">
        <v>114</v>
      </c>
      <c r="G396" s="191" t="s">
        <v>156</v>
      </c>
      <c r="H396" s="191" t="s">
        <v>8332</v>
      </c>
      <c r="I396" s="191" t="s">
        <v>8333</v>
      </c>
      <c r="J396" s="191" t="s">
        <v>8334</v>
      </c>
      <c r="K396" s="191" t="s">
        <v>8335</v>
      </c>
      <c r="L396" s="99">
        <v>-0.94897799999999999</v>
      </c>
      <c r="M396" s="99">
        <v>36.96593</v>
      </c>
      <c r="N396" s="191" t="s">
        <v>6967</v>
      </c>
      <c r="O396" s="87">
        <v>44789</v>
      </c>
      <c r="P396" s="87">
        <f t="shared" si="12"/>
        <v>44814</v>
      </c>
      <c r="Q396" s="53">
        <f t="shared" si="13"/>
        <v>335</v>
      </c>
    </row>
    <row r="397" spans="1:17" ht="16">
      <c r="A397" s="6">
        <v>396</v>
      </c>
      <c r="B397" s="191" t="s">
        <v>3122</v>
      </c>
      <c r="C397" s="191" t="s">
        <v>1196</v>
      </c>
      <c r="D397" s="191" t="s">
        <v>8336</v>
      </c>
      <c r="E397" s="191" t="s">
        <v>114</v>
      </c>
      <c r="F397" s="191" t="s">
        <v>114</v>
      </c>
      <c r="G397" s="191" t="s">
        <v>156</v>
      </c>
      <c r="H397" s="191" t="s">
        <v>8337</v>
      </c>
      <c r="I397" s="191" t="s">
        <v>8338</v>
      </c>
      <c r="J397" s="191" t="s">
        <v>8339</v>
      </c>
      <c r="K397" s="191" t="s">
        <v>8335</v>
      </c>
      <c r="L397" s="99">
        <v>-0.95095300000000005</v>
      </c>
      <c r="M397" s="99">
        <v>36.970626000000003</v>
      </c>
      <c r="N397" s="191" t="s">
        <v>6967</v>
      </c>
      <c r="O397" s="87">
        <v>44789</v>
      </c>
      <c r="P397" s="87">
        <f t="shared" si="12"/>
        <v>44814</v>
      </c>
      <c r="Q397" s="53">
        <f t="shared" si="13"/>
        <v>335</v>
      </c>
    </row>
    <row r="398" spans="1:17" ht="16">
      <c r="A398" s="6">
        <v>397</v>
      </c>
      <c r="B398" s="191" t="s">
        <v>3126</v>
      </c>
      <c r="C398" s="191" t="s">
        <v>153</v>
      </c>
      <c r="D398" s="191" t="s">
        <v>8340</v>
      </c>
      <c r="E398" s="191" t="s">
        <v>108</v>
      </c>
      <c r="F398" s="191" t="s">
        <v>108</v>
      </c>
      <c r="G398" s="191" t="s">
        <v>109</v>
      </c>
      <c r="H398" s="191" t="s">
        <v>7020</v>
      </c>
      <c r="I398" s="191" t="s">
        <v>8341</v>
      </c>
      <c r="J398" s="191" t="s">
        <v>8342</v>
      </c>
      <c r="K398" s="191" t="s">
        <v>6975</v>
      </c>
      <c r="L398" s="99">
        <v>-1.00261</v>
      </c>
      <c r="M398" s="99">
        <v>36.80057</v>
      </c>
      <c r="N398" s="191" t="s">
        <v>6967</v>
      </c>
      <c r="O398" s="87">
        <v>44789</v>
      </c>
      <c r="P398" s="87">
        <f t="shared" si="12"/>
        <v>44814</v>
      </c>
      <c r="Q398" s="53">
        <f t="shared" si="13"/>
        <v>335</v>
      </c>
    </row>
    <row r="399" spans="1:17" ht="16">
      <c r="A399" s="6">
        <v>398</v>
      </c>
      <c r="B399" s="191" t="s">
        <v>3105</v>
      </c>
      <c r="C399" s="191" t="s">
        <v>1356</v>
      </c>
      <c r="D399" s="191" t="s">
        <v>8343</v>
      </c>
      <c r="E399" s="191" t="s">
        <v>108</v>
      </c>
      <c r="F399" s="191" t="s">
        <v>108</v>
      </c>
      <c r="G399" s="191" t="s">
        <v>7081</v>
      </c>
      <c r="H399" s="191" t="s">
        <v>8344</v>
      </c>
      <c r="I399" s="191" t="s">
        <v>8345</v>
      </c>
      <c r="J399" s="191" t="s">
        <v>8346</v>
      </c>
      <c r="K399" s="191" t="s">
        <v>7384</v>
      </c>
      <c r="L399" s="99">
        <v>-0.91604799999999997</v>
      </c>
      <c r="M399" s="99">
        <v>36.890228</v>
      </c>
      <c r="N399" s="191" t="s">
        <v>6967</v>
      </c>
      <c r="O399" s="87">
        <v>44790</v>
      </c>
      <c r="P399" s="87">
        <f t="shared" si="12"/>
        <v>44815</v>
      </c>
      <c r="Q399" s="53">
        <f t="shared" si="13"/>
        <v>335</v>
      </c>
    </row>
    <row r="400" spans="1:17" ht="16">
      <c r="A400" s="6">
        <v>399</v>
      </c>
      <c r="B400" s="191" t="s">
        <v>3106</v>
      </c>
      <c r="C400" s="191" t="s">
        <v>1357</v>
      </c>
      <c r="D400" s="191" t="s">
        <v>8347</v>
      </c>
      <c r="E400" s="191" t="s">
        <v>108</v>
      </c>
      <c r="F400" s="191" t="s">
        <v>108</v>
      </c>
      <c r="G400" s="191" t="s">
        <v>6972</v>
      </c>
      <c r="H400" s="191" t="s">
        <v>7088</v>
      </c>
      <c r="I400" s="191" t="s">
        <v>8348</v>
      </c>
      <c r="J400" s="191"/>
      <c r="K400" s="191" t="s">
        <v>6966</v>
      </c>
      <c r="L400" s="99">
        <v>-0.99653000000000003</v>
      </c>
      <c r="M400" s="99">
        <v>36.80744</v>
      </c>
      <c r="N400" s="191" t="s">
        <v>6967</v>
      </c>
      <c r="O400" s="87">
        <v>44790</v>
      </c>
      <c r="P400" s="87">
        <f t="shared" si="12"/>
        <v>44815</v>
      </c>
      <c r="Q400" s="53">
        <f t="shared" si="13"/>
        <v>335</v>
      </c>
    </row>
    <row r="401" spans="1:17" ht="16">
      <c r="A401" s="6">
        <v>400</v>
      </c>
      <c r="B401" s="191" t="s">
        <v>3120</v>
      </c>
      <c r="C401" s="191" t="s">
        <v>1377</v>
      </c>
      <c r="D401" s="191" t="s">
        <v>8349</v>
      </c>
      <c r="E401" s="191" t="s">
        <v>114</v>
      </c>
      <c r="F401" s="191" t="s">
        <v>114</v>
      </c>
      <c r="G401" s="191" t="s">
        <v>156</v>
      </c>
      <c r="H401" s="191" t="s">
        <v>8350</v>
      </c>
      <c r="I401" s="191" t="s">
        <v>8351</v>
      </c>
      <c r="J401" s="191" t="s">
        <v>8352</v>
      </c>
      <c r="K401" s="191" t="s">
        <v>8335</v>
      </c>
      <c r="L401" s="99">
        <v>-0.84894740000000002</v>
      </c>
      <c r="M401" s="99">
        <v>36.806352599999997</v>
      </c>
      <c r="N401" s="191" t="s">
        <v>6967</v>
      </c>
      <c r="O401" s="87">
        <v>44790</v>
      </c>
      <c r="P401" s="87">
        <f t="shared" si="12"/>
        <v>44815</v>
      </c>
      <c r="Q401" s="53">
        <f t="shared" si="13"/>
        <v>335</v>
      </c>
    </row>
    <row r="402" spans="1:17" ht="16">
      <c r="A402" s="6">
        <v>401</v>
      </c>
      <c r="B402" s="191" t="s">
        <v>3129</v>
      </c>
      <c r="C402" s="191" t="s">
        <v>1268</v>
      </c>
      <c r="D402" s="191" t="s">
        <v>8353</v>
      </c>
      <c r="E402" s="191" t="s">
        <v>108</v>
      </c>
      <c r="F402" s="191" t="s">
        <v>108</v>
      </c>
      <c r="G402" s="191" t="s">
        <v>115</v>
      </c>
      <c r="H402" s="191" t="s">
        <v>8354</v>
      </c>
      <c r="I402" s="191" t="s">
        <v>8355</v>
      </c>
      <c r="J402" s="191" t="s">
        <v>8356</v>
      </c>
      <c r="K402" s="191" t="s">
        <v>2840</v>
      </c>
      <c r="L402" s="99">
        <v>-1.219867</v>
      </c>
      <c r="M402" s="99">
        <v>36.674489999999999</v>
      </c>
      <c r="N402" s="191" t="s">
        <v>6967</v>
      </c>
      <c r="O402" s="87">
        <v>44790</v>
      </c>
      <c r="P402" s="87">
        <f t="shared" si="12"/>
        <v>44815</v>
      </c>
      <c r="Q402" s="53">
        <f t="shared" si="13"/>
        <v>335</v>
      </c>
    </row>
    <row r="403" spans="1:17" ht="16">
      <c r="A403" s="6">
        <v>402</v>
      </c>
      <c r="B403" s="191" t="s">
        <v>3132</v>
      </c>
      <c r="C403" s="191" t="s">
        <v>1168</v>
      </c>
      <c r="D403" s="191" t="s">
        <v>8357</v>
      </c>
      <c r="E403" s="191" t="s">
        <v>114</v>
      </c>
      <c r="F403" s="191" t="s">
        <v>114</v>
      </c>
      <c r="G403" s="191" t="s">
        <v>168</v>
      </c>
      <c r="H403" s="191" t="s">
        <v>8358</v>
      </c>
      <c r="I403" s="191"/>
      <c r="J403" s="191"/>
      <c r="K403" s="191" t="s">
        <v>7337</v>
      </c>
      <c r="L403" s="99">
        <v>-0.330563</v>
      </c>
      <c r="M403" s="99">
        <v>36.988742999999999</v>
      </c>
      <c r="N403" s="191" t="s">
        <v>6967</v>
      </c>
      <c r="O403" s="87">
        <v>44790</v>
      </c>
      <c r="P403" s="87">
        <f t="shared" si="12"/>
        <v>44815</v>
      </c>
      <c r="Q403" s="53">
        <f t="shared" si="13"/>
        <v>335</v>
      </c>
    </row>
    <row r="404" spans="1:17" ht="16">
      <c r="A404" s="6">
        <v>403</v>
      </c>
      <c r="B404" s="191" t="s">
        <v>3161</v>
      </c>
      <c r="C404" s="191" t="s">
        <v>293</v>
      </c>
      <c r="D404" s="191" t="s">
        <v>8359</v>
      </c>
      <c r="E404" s="191" t="s">
        <v>151</v>
      </c>
      <c r="F404" s="191" t="s">
        <v>151</v>
      </c>
      <c r="G404" s="191" t="s">
        <v>152</v>
      </c>
      <c r="H404" s="191" t="s">
        <v>8360</v>
      </c>
      <c r="I404" s="191" t="s">
        <v>8361</v>
      </c>
      <c r="J404" s="191" t="s">
        <v>8362</v>
      </c>
      <c r="K404" s="191" t="s">
        <v>7157</v>
      </c>
      <c r="L404" s="99">
        <v>6.0283999999999997E-2</v>
      </c>
      <c r="M404" s="99">
        <v>37.302790000000002</v>
      </c>
      <c r="N404" s="191" t="s">
        <v>6967</v>
      </c>
      <c r="O404" s="87">
        <v>44790</v>
      </c>
      <c r="P404" s="87">
        <f t="shared" si="12"/>
        <v>44815</v>
      </c>
      <c r="Q404" s="53">
        <f t="shared" si="13"/>
        <v>335</v>
      </c>
    </row>
    <row r="405" spans="1:17" ht="16">
      <c r="A405" s="6">
        <v>404</v>
      </c>
      <c r="B405" s="191" t="s">
        <v>3040</v>
      </c>
      <c r="C405" s="191" t="s">
        <v>242</v>
      </c>
      <c r="D405" s="191" t="s">
        <v>8363</v>
      </c>
      <c r="E405" s="191" t="s">
        <v>114</v>
      </c>
      <c r="F405" s="191" t="s">
        <v>114</v>
      </c>
      <c r="G405" s="191" t="s">
        <v>168</v>
      </c>
      <c r="H405" s="191" t="s">
        <v>8364</v>
      </c>
      <c r="I405" s="191" t="s">
        <v>8365</v>
      </c>
      <c r="J405" s="191" t="s">
        <v>8366</v>
      </c>
      <c r="K405" s="191" t="s">
        <v>7337</v>
      </c>
      <c r="L405" s="99">
        <v>-0.84948599999999996</v>
      </c>
      <c r="M405" s="99">
        <v>36.951879599999998</v>
      </c>
      <c r="N405" s="191" t="s">
        <v>6967</v>
      </c>
      <c r="O405" s="87">
        <v>44791</v>
      </c>
      <c r="P405" s="87">
        <f t="shared" si="12"/>
        <v>44816</v>
      </c>
      <c r="Q405" s="53">
        <f t="shared" si="13"/>
        <v>335</v>
      </c>
    </row>
    <row r="406" spans="1:17" ht="16">
      <c r="A406" s="6">
        <v>405</v>
      </c>
      <c r="B406" s="191" t="s">
        <v>3078</v>
      </c>
      <c r="C406" s="191" t="s">
        <v>807</v>
      </c>
      <c r="D406" s="191" t="s">
        <v>8367</v>
      </c>
      <c r="E406" s="191" t="s">
        <v>114</v>
      </c>
      <c r="F406" s="191" t="s">
        <v>114</v>
      </c>
      <c r="G406" s="191" t="s">
        <v>168</v>
      </c>
      <c r="H406" s="191" t="s">
        <v>2363</v>
      </c>
      <c r="I406" s="191" t="s">
        <v>8368</v>
      </c>
      <c r="J406" s="191" t="s">
        <v>8369</v>
      </c>
      <c r="K406" s="191" t="s">
        <v>7337</v>
      </c>
      <c r="L406" s="99">
        <v>-0.85306230000000005</v>
      </c>
      <c r="M406" s="99">
        <v>36.941130800000003</v>
      </c>
      <c r="N406" s="191" t="s">
        <v>6967</v>
      </c>
      <c r="O406" s="87">
        <v>44791</v>
      </c>
      <c r="P406" s="87">
        <f t="shared" si="12"/>
        <v>44816</v>
      </c>
      <c r="Q406" s="53">
        <f t="shared" si="13"/>
        <v>335</v>
      </c>
    </row>
    <row r="407" spans="1:17" ht="16">
      <c r="A407" s="6">
        <v>406</v>
      </c>
      <c r="B407" s="191" t="s">
        <v>8370</v>
      </c>
      <c r="C407" s="191" t="s">
        <v>154</v>
      </c>
      <c r="D407" s="191" t="s">
        <v>8371</v>
      </c>
      <c r="E407" s="191" t="s">
        <v>108</v>
      </c>
      <c r="F407" s="191" t="s">
        <v>108</v>
      </c>
      <c r="G407" s="191" t="s">
        <v>108</v>
      </c>
      <c r="H407" s="191" t="s">
        <v>8372</v>
      </c>
      <c r="I407" s="191" t="s">
        <v>8373</v>
      </c>
      <c r="J407" s="191" t="s">
        <v>8374</v>
      </c>
      <c r="K407" s="191" t="s">
        <v>2840</v>
      </c>
      <c r="L407" s="99">
        <v>-1.170328</v>
      </c>
      <c r="M407" s="99">
        <v>36.883574000000003</v>
      </c>
      <c r="N407" s="191" t="s">
        <v>6967</v>
      </c>
      <c r="O407" s="87">
        <v>44791</v>
      </c>
      <c r="P407" s="87">
        <f t="shared" si="12"/>
        <v>44816</v>
      </c>
      <c r="Q407" s="53">
        <f t="shared" si="13"/>
        <v>335</v>
      </c>
    </row>
    <row r="408" spans="1:17" ht="16">
      <c r="A408" s="6">
        <v>407</v>
      </c>
      <c r="B408" s="191" t="s">
        <v>3162</v>
      </c>
      <c r="C408" s="191" t="s">
        <v>295</v>
      </c>
      <c r="D408" s="191" t="s">
        <v>8375</v>
      </c>
      <c r="E408" s="191" t="s">
        <v>151</v>
      </c>
      <c r="F408" s="191" t="s">
        <v>151</v>
      </c>
      <c r="G408" s="191" t="s">
        <v>152</v>
      </c>
      <c r="H408" s="191" t="s">
        <v>8376</v>
      </c>
      <c r="I408" s="191" t="s">
        <v>8377</v>
      </c>
      <c r="J408" s="191" t="s">
        <v>8378</v>
      </c>
      <c r="K408" s="191" t="s">
        <v>7157</v>
      </c>
      <c r="L408" s="99">
        <v>0.11121</v>
      </c>
      <c r="M408" s="99">
        <v>37.507849999999998</v>
      </c>
      <c r="N408" s="191" t="s">
        <v>6967</v>
      </c>
      <c r="O408" s="87">
        <v>44791</v>
      </c>
      <c r="P408" s="87">
        <f t="shared" si="12"/>
        <v>44816</v>
      </c>
      <c r="Q408" s="53">
        <f t="shared" si="13"/>
        <v>335</v>
      </c>
    </row>
    <row r="409" spans="1:17" ht="16">
      <c r="A409" s="6">
        <v>408</v>
      </c>
      <c r="B409" s="191" t="s">
        <v>3163</v>
      </c>
      <c r="C409" s="191" t="s">
        <v>294</v>
      </c>
      <c r="D409" s="191" t="s">
        <v>8379</v>
      </c>
      <c r="E409" s="191" t="s">
        <v>151</v>
      </c>
      <c r="F409" s="191" t="s">
        <v>151</v>
      </c>
      <c r="G409" s="191" t="s">
        <v>152</v>
      </c>
      <c r="H409" s="191" t="s">
        <v>8380</v>
      </c>
      <c r="I409" s="191" t="s">
        <v>8381</v>
      </c>
      <c r="J409" s="191" t="s">
        <v>8382</v>
      </c>
      <c r="K409" s="191" t="s">
        <v>7157</v>
      </c>
      <c r="L409" s="99">
        <v>6.5710000000000005E-2</v>
      </c>
      <c r="M409" s="99">
        <v>37.585299999999997</v>
      </c>
      <c r="N409" s="191" t="s">
        <v>6967</v>
      </c>
      <c r="O409" s="87">
        <v>44791</v>
      </c>
      <c r="P409" s="87">
        <f t="shared" si="12"/>
        <v>44816</v>
      </c>
      <c r="Q409" s="53">
        <f t="shared" si="13"/>
        <v>335</v>
      </c>
    </row>
    <row r="410" spans="1:17" ht="16">
      <c r="A410" s="6">
        <v>409</v>
      </c>
      <c r="B410" s="191" t="s">
        <v>3110</v>
      </c>
      <c r="C410" s="191" t="s">
        <v>1358</v>
      </c>
      <c r="D410" s="191" t="s">
        <v>8383</v>
      </c>
      <c r="E410" s="191" t="s">
        <v>108</v>
      </c>
      <c r="F410" s="191" t="s">
        <v>108</v>
      </c>
      <c r="G410" s="191" t="s">
        <v>6972</v>
      </c>
      <c r="H410" s="191" t="s">
        <v>8384</v>
      </c>
      <c r="I410" s="191" t="s">
        <v>8385</v>
      </c>
      <c r="J410" s="191" t="s">
        <v>8386</v>
      </c>
      <c r="K410" s="191" t="s">
        <v>6975</v>
      </c>
      <c r="L410" s="99">
        <v>-1.0234160000000001</v>
      </c>
      <c r="M410" s="99">
        <v>36.926451999999998</v>
      </c>
      <c r="N410" s="191" t="s">
        <v>6967</v>
      </c>
      <c r="O410" s="87">
        <v>44792</v>
      </c>
      <c r="P410" s="87">
        <f t="shared" si="12"/>
        <v>44817</v>
      </c>
      <c r="Q410" s="53">
        <f t="shared" si="13"/>
        <v>335</v>
      </c>
    </row>
    <row r="411" spans="1:17" ht="16">
      <c r="A411" s="6">
        <v>410</v>
      </c>
      <c r="B411" s="191" t="s">
        <v>3114</v>
      </c>
      <c r="C411" s="191" t="s">
        <v>1365</v>
      </c>
      <c r="D411" s="191" t="s">
        <v>8387</v>
      </c>
      <c r="E411" s="191" t="s">
        <v>108</v>
      </c>
      <c r="F411" s="191" t="s">
        <v>108</v>
      </c>
      <c r="G411" s="191" t="s">
        <v>6972</v>
      </c>
      <c r="H411" s="191" t="s">
        <v>7613</v>
      </c>
      <c r="I411" s="191" t="s">
        <v>8388</v>
      </c>
      <c r="J411" s="191"/>
      <c r="K411" s="191" t="s">
        <v>6966</v>
      </c>
      <c r="L411" s="99">
        <v>-0.98004000000000002</v>
      </c>
      <c r="M411" s="99">
        <v>36.804609999999997</v>
      </c>
      <c r="N411" s="191" t="s">
        <v>6967</v>
      </c>
      <c r="O411" s="87">
        <v>44792</v>
      </c>
      <c r="P411" s="87">
        <f t="shared" si="12"/>
        <v>44817</v>
      </c>
      <c r="Q411" s="53">
        <f t="shared" si="13"/>
        <v>335</v>
      </c>
    </row>
    <row r="412" spans="1:17" ht="16">
      <c r="A412" s="6">
        <v>411</v>
      </c>
      <c r="B412" s="191" t="s">
        <v>3115</v>
      </c>
      <c r="C412" s="191" t="s">
        <v>1366</v>
      </c>
      <c r="D412" s="191" t="s">
        <v>8389</v>
      </c>
      <c r="E412" s="191" t="s">
        <v>108</v>
      </c>
      <c r="F412" s="191" t="s">
        <v>108</v>
      </c>
      <c r="G412" s="191" t="s">
        <v>111</v>
      </c>
      <c r="H412" s="191" t="s">
        <v>8390</v>
      </c>
      <c r="I412" s="191" t="s">
        <v>8391</v>
      </c>
      <c r="J412" s="191" t="s">
        <v>8392</v>
      </c>
      <c r="K412" s="191" t="s">
        <v>6966</v>
      </c>
      <c r="L412" s="99"/>
      <c r="M412" s="99"/>
      <c r="N412" s="191" t="s">
        <v>6967</v>
      </c>
      <c r="O412" s="87">
        <v>44792</v>
      </c>
      <c r="P412" s="87">
        <f t="shared" si="12"/>
        <v>44817</v>
      </c>
      <c r="Q412" s="53">
        <f t="shared" si="13"/>
        <v>335</v>
      </c>
    </row>
    <row r="413" spans="1:17" ht="16">
      <c r="A413" s="6">
        <v>412</v>
      </c>
      <c r="B413" s="191" t="s">
        <v>3164</v>
      </c>
      <c r="C413" s="191" t="s">
        <v>325</v>
      </c>
      <c r="D413" s="191" t="s">
        <v>8393</v>
      </c>
      <c r="E413" s="191" t="s">
        <v>8015</v>
      </c>
      <c r="F413" s="191" t="s">
        <v>8015</v>
      </c>
      <c r="G413" s="191" t="s">
        <v>142</v>
      </c>
      <c r="H413" s="191" t="s">
        <v>8394</v>
      </c>
      <c r="I413" s="191" t="s">
        <v>8395</v>
      </c>
      <c r="J413" s="191" t="s">
        <v>8396</v>
      </c>
      <c r="K413" s="191" t="s">
        <v>7157</v>
      </c>
      <c r="L413" s="99">
        <v>-0.47802070000000002</v>
      </c>
      <c r="M413" s="99">
        <v>37.4457095</v>
      </c>
      <c r="N413" s="191" t="s">
        <v>6967</v>
      </c>
      <c r="O413" s="87">
        <v>44792</v>
      </c>
      <c r="P413" s="87">
        <f t="shared" si="12"/>
        <v>44817</v>
      </c>
      <c r="Q413" s="53">
        <f t="shared" si="13"/>
        <v>335</v>
      </c>
    </row>
    <row r="414" spans="1:17" ht="16">
      <c r="A414" s="6">
        <v>413</v>
      </c>
      <c r="B414" s="191" t="s">
        <v>2817</v>
      </c>
      <c r="C414" s="191" t="s">
        <v>207</v>
      </c>
      <c r="D414" s="191" t="s">
        <v>8397</v>
      </c>
      <c r="E414" s="191" t="s">
        <v>108</v>
      </c>
      <c r="F414" s="191" t="s">
        <v>108</v>
      </c>
      <c r="G414" s="191" t="s">
        <v>109</v>
      </c>
      <c r="H414" s="191" t="s">
        <v>7434</v>
      </c>
      <c r="I414" s="191" t="s">
        <v>8398</v>
      </c>
      <c r="J414" s="191" t="s">
        <v>8399</v>
      </c>
      <c r="K414" s="191"/>
      <c r="L414" s="99"/>
      <c r="M414" s="99"/>
      <c r="N414" s="191" t="s">
        <v>6967</v>
      </c>
      <c r="O414" s="87">
        <v>44795</v>
      </c>
      <c r="P414" s="87">
        <f t="shared" si="12"/>
        <v>44820</v>
      </c>
      <c r="Q414" s="53">
        <f t="shared" si="13"/>
        <v>335</v>
      </c>
    </row>
    <row r="415" spans="1:17" ht="16">
      <c r="A415" s="6">
        <v>414</v>
      </c>
      <c r="B415" s="191" t="s">
        <v>3084</v>
      </c>
      <c r="C415" s="191" t="s">
        <v>1199</v>
      </c>
      <c r="D415" s="191" t="s">
        <v>8400</v>
      </c>
      <c r="E415" s="191" t="s">
        <v>108</v>
      </c>
      <c r="F415" s="191" t="s">
        <v>108</v>
      </c>
      <c r="G415" s="191" t="s">
        <v>7081</v>
      </c>
      <c r="H415" s="191" t="s">
        <v>8401</v>
      </c>
      <c r="I415" s="191" t="s">
        <v>8402</v>
      </c>
      <c r="J415" s="191" t="s">
        <v>8403</v>
      </c>
      <c r="K415" s="191" t="s">
        <v>7384</v>
      </c>
      <c r="L415" s="99">
        <v>-0.9335</v>
      </c>
      <c r="M415" s="99">
        <v>36.764625100000003</v>
      </c>
      <c r="N415" s="191" t="s">
        <v>6967</v>
      </c>
      <c r="O415" s="87">
        <v>44795</v>
      </c>
      <c r="P415" s="87">
        <f t="shared" si="12"/>
        <v>44820</v>
      </c>
      <c r="Q415" s="53">
        <f t="shared" si="13"/>
        <v>335</v>
      </c>
    </row>
    <row r="416" spans="1:17" ht="16">
      <c r="A416" s="6">
        <v>415</v>
      </c>
      <c r="B416" s="191" t="s">
        <v>3096</v>
      </c>
      <c r="C416" s="191" t="s">
        <v>1174</v>
      </c>
      <c r="D416" s="191" t="s">
        <v>8404</v>
      </c>
      <c r="E416" s="191" t="s">
        <v>108</v>
      </c>
      <c r="F416" s="191" t="s">
        <v>108</v>
      </c>
      <c r="G416" s="191" t="s">
        <v>115</v>
      </c>
      <c r="H416" s="191" t="s">
        <v>8118</v>
      </c>
      <c r="I416" s="191" t="s">
        <v>8405</v>
      </c>
      <c r="J416" s="191" t="s">
        <v>8406</v>
      </c>
      <c r="K416" s="191" t="s">
        <v>2840</v>
      </c>
      <c r="L416" s="99">
        <v>-27.211374899999999</v>
      </c>
      <c r="M416" s="99">
        <v>65.541899999999998</v>
      </c>
      <c r="N416" s="191" t="s">
        <v>6967</v>
      </c>
      <c r="O416" s="87">
        <v>44795</v>
      </c>
      <c r="P416" s="87">
        <f t="shared" si="12"/>
        <v>44820</v>
      </c>
      <c r="Q416" s="53">
        <f t="shared" si="13"/>
        <v>335</v>
      </c>
    </row>
    <row r="417" spans="1:17" ht="16">
      <c r="A417" s="6">
        <v>416</v>
      </c>
      <c r="B417" s="191" t="s">
        <v>3112</v>
      </c>
      <c r="C417" s="191" t="s">
        <v>1361</v>
      </c>
      <c r="D417" s="191" t="s">
        <v>8407</v>
      </c>
      <c r="E417" s="191" t="s">
        <v>108</v>
      </c>
      <c r="F417" s="191" t="s">
        <v>108</v>
      </c>
      <c r="G417" s="191" t="s">
        <v>7081</v>
      </c>
      <c r="H417" s="191" t="s">
        <v>8408</v>
      </c>
      <c r="I417" s="191" t="s">
        <v>8409</v>
      </c>
      <c r="J417" s="191" t="s">
        <v>8410</v>
      </c>
      <c r="K417" s="191" t="s">
        <v>6975</v>
      </c>
      <c r="L417" s="99">
        <v>-0.95526670000000002</v>
      </c>
      <c r="M417" s="99">
        <v>36.923706299999999</v>
      </c>
      <c r="N417" s="191" t="s">
        <v>6967</v>
      </c>
      <c r="O417" s="87">
        <v>44795</v>
      </c>
      <c r="P417" s="87">
        <f t="shared" si="12"/>
        <v>44820</v>
      </c>
      <c r="Q417" s="53">
        <f t="shared" si="13"/>
        <v>335</v>
      </c>
    </row>
    <row r="418" spans="1:17" ht="16">
      <c r="A418" s="6">
        <v>417</v>
      </c>
      <c r="B418" s="191" t="s">
        <v>3140</v>
      </c>
      <c r="C418" s="191" t="s">
        <v>1379</v>
      </c>
      <c r="D418" s="191" t="s">
        <v>8411</v>
      </c>
      <c r="E418" s="191" t="s">
        <v>108</v>
      </c>
      <c r="F418" s="191" t="s">
        <v>108</v>
      </c>
      <c r="G418" s="191" t="s">
        <v>7023</v>
      </c>
      <c r="H418" s="191" t="s">
        <v>8412</v>
      </c>
      <c r="I418" s="191" t="s">
        <v>8413</v>
      </c>
      <c r="J418" s="191" t="s">
        <v>8414</v>
      </c>
      <c r="K418" s="191"/>
      <c r="L418" s="99">
        <v>-1.190102</v>
      </c>
      <c r="M418" s="99">
        <v>36.588507999999997</v>
      </c>
      <c r="N418" s="191" t="s">
        <v>6967</v>
      </c>
      <c r="O418" s="87">
        <v>44796</v>
      </c>
      <c r="P418" s="87">
        <f t="shared" si="12"/>
        <v>44821</v>
      </c>
      <c r="Q418" s="53">
        <f t="shared" si="13"/>
        <v>335</v>
      </c>
    </row>
    <row r="419" spans="1:17" ht="16">
      <c r="A419" s="6">
        <v>418</v>
      </c>
      <c r="B419" s="191" t="s">
        <v>8415</v>
      </c>
      <c r="C419" s="191" t="s">
        <v>183</v>
      </c>
      <c r="D419" s="191" t="s">
        <v>8416</v>
      </c>
      <c r="E419" s="191" t="s">
        <v>108</v>
      </c>
      <c r="F419" s="191" t="s">
        <v>108</v>
      </c>
      <c r="G419" s="191" t="s">
        <v>115</v>
      </c>
      <c r="H419" s="191" t="s">
        <v>8417</v>
      </c>
      <c r="I419" s="191" t="s">
        <v>8418</v>
      </c>
      <c r="J419" s="191" t="s">
        <v>8419</v>
      </c>
      <c r="K419" s="191" t="s">
        <v>2840</v>
      </c>
      <c r="L419" s="99">
        <v>-1.227133</v>
      </c>
      <c r="M419" s="99">
        <v>36.691589</v>
      </c>
      <c r="N419" s="191" t="s">
        <v>6967</v>
      </c>
      <c r="O419" s="87">
        <v>44796</v>
      </c>
      <c r="P419" s="87">
        <f t="shared" si="12"/>
        <v>44821</v>
      </c>
      <c r="Q419" s="53">
        <f t="shared" si="13"/>
        <v>335</v>
      </c>
    </row>
    <row r="420" spans="1:17" ht="16">
      <c r="A420" s="6">
        <v>419</v>
      </c>
      <c r="B420" s="191" t="s">
        <v>3089</v>
      </c>
      <c r="C420" s="191" t="s">
        <v>235</v>
      </c>
      <c r="D420" s="191" t="s">
        <v>8420</v>
      </c>
      <c r="E420" s="191" t="s">
        <v>114</v>
      </c>
      <c r="F420" s="191" t="s">
        <v>114</v>
      </c>
      <c r="G420" s="191" t="s">
        <v>168</v>
      </c>
      <c r="H420" s="191" t="s">
        <v>8421</v>
      </c>
      <c r="I420" s="191" t="s">
        <v>8422</v>
      </c>
      <c r="J420" s="191" t="s">
        <v>8423</v>
      </c>
      <c r="K420" s="191" t="s">
        <v>7337</v>
      </c>
      <c r="L420" s="99">
        <v>-0.87838320000000003</v>
      </c>
      <c r="M420" s="99">
        <v>36.979638000000001</v>
      </c>
      <c r="N420" s="191" t="s">
        <v>6967</v>
      </c>
      <c r="O420" s="87">
        <v>44797</v>
      </c>
      <c r="P420" s="87">
        <f t="shared" si="12"/>
        <v>44822</v>
      </c>
      <c r="Q420" s="53">
        <f t="shared" si="13"/>
        <v>335</v>
      </c>
    </row>
    <row r="421" spans="1:17" ht="16">
      <c r="A421" s="6">
        <v>420</v>
      </c>
      <c r="B421" s="191" t="s">
        <v>3135</v>
      </c>
      <c r="C421" s="191" t="s">
        <v>171</v>
      </c>
      <c r="D421" s="191" t="s">
        <v>8424</v>
      </c>
      <c r="E421" s="191" t="s">
        <v>108</v>
      </c>
      <c r="F421" s="191" t="s">
        <v>108</v>
      </c>
      <c r="G421" s="191" t="s">
        <v>111</v>
      </c>
      <c r="H421" s="191" t="s">
        <v>8425</v>
      </c>
      <c r="I421" s="191" t="s">
        <v>8426</v>
      </c>
      <c r="J421" s="191" t="s">
        <v>8427</v>
      </c>
      <c r="K421" s="191" t="s">
        <v>2840</v>
      </c>
      <c r="L421" s="99">
        <v>-1.0078100000000001</v>
      </c>
      <c r="M421" s="99">
        <v>36.631430000000002</v>
      </c>
      <c r="N421" s="191" t="s">
        <v>6967</v>
      </c>
      <c r="O421" s="87">
        <v>44797</v>
      </c>
      <c r="P421" s="87">
        <f t="shared" si="12"/>
        <v>44822</v>
      </c>
      <c r="Q421" s="53">
        <f t="shared" si="13"/>
        <v>335</v>
      </c>
    </row>
    <row r="422" spans="1:17" ht="16">
      <c r="A422" s="6">
        <v>421</v>
      </c>
      <c r="B422" s="191" t="s">
        <v>3136</v>
      </c>
      <c r="C422" s="191" t="s">
        <v>176</v>
      </c>
      <c r="D422" s="191" t="s">
        <v>8428</v>
      </c>
      <c r="E422" s="191" t="s">
        <v>114</v>
      </c>
      <c r="F422" s="191" t="s">
        <v>114</v>
      </c>
      <c r="G422" s="191" t="s">
        <v>168</v>
      </c>
      <c r="H422" s="191" t="s">
        <v>2473</v>
      </c>
      <c r="I422" s="191" t="s">
        <v>8429</v>
      </c>
      <c r="J422" s="191" t="s">
        <v>8430</v>
      </c>
      <c r="K422" s="191" t="s">
        <v>7337</v>
      </c>
      <c r="L422" s="99">
        <v>-0.83320510000000003</v>
      </c>
      <c r="M422" s="99">
        <v>36.928173999999999</v>
      </c>
      <c r="N422" s="191" t="s">
        <v>6967</v>
      </c>
      <c r="O422" s="87">
        <v>44797</v>
      </c>
      <c r="P422" s="87">
        <f t="shared" si="12"/>
        <v>44822</v>
      </c>
      <c r="Q422" s="53">
        <f t="shared" si="13"/>
        <v>335</v>
      </c>
    </row>
    <row r="423" spans="1:17" ht="16">
      <c r="A423" s="6">
        <v>422</v>
      </c>
      <c r="B423" s="191" t="s">
        <v>3128</v>
      </c>
      <c r="C423" s="191" t="s">
        <v>1267</v>
      </c>
      <c r="D423" s="191" t="s">
        <v>8431</v>
      </c>
      <c r="E423" s="191" t="s">
        <v>114</v>
      </c>
      <c r="F423" s="191" t="s">
        <v>114</v>
      </c>
      <c r="G423" s="191" t="s">
        <v>158</v>
      </c>
      <c r="H423" s="191" t="s">
        <v>8432</v>
      </c>
      <c r="I423" s="191" t="s">
        <v>8433</v>
      </c>
      <c r="J423" s="191" t="s">
        <v>8434</v>
      </c>
      <c r="K423" s="191"/>
      <c r="L423" s="99"/>
      <c r="M423" s="99"/>
      <c r="N423" s="191" t="s">
        <v>6967</v>
      </c>
      <c r="O423" s="87">
        <v>44798</v>
      </c>
      <c r="P423" s="87">
        <f t="shared" si="12"/>
        <v>44823</v>
      </c>
      <c r="Q423" s="53">
        <f t="shared" si="13"/>
        <v>335</v>
      </c>
    </row>
    <row r="424" spans="1:17" ht="16">
      <c r="A424" s="6">
        <v>423</v>
      </c>
      <c r="B424" s="191" t="s">
        <v>3149</v>
      </c>
      <c r="C424" s="191" t="s">
        <v>311</v>
      </c>
      <c r="D424" s="191" t="s">
        <v>8435</v>
      </c>
      <c r="E424" s="191" t="s">
        <v>108</v>
      </c>
      <c r="F424" s="191" t="s">
        <v>108</v>
      </c>
      <c r="G424" s="191" t="s">
        <v>115</v>
      </c>
      <c r="H424" s="191" t="s">
        <v>8118</v>
      </c>
      <c r="I424" s="191" t="s">
        <v>8436</v>
      </c>
      <c r="J424" s="191" t="s">
        <v>8437</v>
      </c>
      <c r="K424" s="191" t="s">
        <v>2840</v>
      </c>
      <c r="L424" s="99">
        <v>-1.181594</v>
      </c>
      <c r="M424" s="99">
        <v>36.691465000000001</v>
      </c>
      <c r="N424" s="191" t="s">
        <v>6967</v>
      </c>
      <c r="O424" s="87">
        <v>44798</v>
      </c>
      <c r="P424" s="87">
        <f t="shared" si="12"/>
        <v>44823</v>
      </c>
      <c r="Q424" s="53">
        <f t="shared" si="13"/>
        <v>335</v>
      </c>
    </row>
    <row r="425" spans="1:17" ht="16">
      <c r="A425" s="6">
        <v>424</v>
      </c>
      <c r="B425" s="191" t="s">
        <v>3091</v>
      </c>
      <c r="C425" s="191" t="s">
        <v>1318</v>
      </c>
      <c r="D425" s="191" t="s">
        <v>8438</v>
      </c>
      <c r="E425" s="191" t="s">
        <v>108</v>
      </c>
      <c r="F425" s="191" t="s">
        <v>108</v>
      </c>
      <c r="G425" s="191" t="s">
        <v>115</v>
      </c>
      <c r="H425" s="191" t="s">
        <v>8439</v>
      </c>
      <c r="I425" s="191" t="s">
        <v>8440</v>
      </c>
      <c r="J425" s="191" t="s">
        <v>8441</v>
      </c>
      <c r="K425" s="191" t="s">
        <v>2840</v>
      </c>
      <c r="L425" s="99">
        <v>-1.2161169999999999</v>
      </c>
      <c r="M425" s="99">
        <v>36.684320999999997</v>
      </c>
      <c r="N425" s="191" t="s">
        <v>6967</v>
      </c>
      <c r="O425" s="87">
        <v>44799</v>
      </c>
      <c r="P425" s="87">
        <f t="shared" si="12"/>
        <v>44824</v>
      </c>
      <c r="Q425" s="53">
        <f t="shared" si="13"/>
        <v>335</v>
      </c>
    </row>
    <row r="426" spans="1:17" ht="16">
      <c r="A426" s="6">
        <v>425</v>
      </c>
      <c r="B426" s="191" t="s">
        <v>3113</v>
      </c>
      <c r="C426" s="191" t="s">
        <v>1364</v>
      </c>
      <c r="D426" s="191" t="s">
        <v>8442</v>
      </c>
      <c r="E426" s="191" t="s">
        <v>108</v>
      </c>
      <c r="F426" s="191" t="s">
        <v>108</v>
      </c>
      <c r="G426" s="191" t="s">
        <v>6972</v>
      </c>
      <c r="H426" s="191" t="s">
        <v>8443</v>
      </c>
      <c r="I426" s="191" t="s">
        <v>8444</v>
      </c>
      <c r="J426" s="191"/>
      <c r="K426" s="191" t="s">
        <v>6966</v>
      </c>
      <c r="L426" s="99">
        <v>-0.99460000000000004</v>
      </c>
      <c r="M426" s="99">
        <v>36.820920000000001</v>
      </c>
      <c r="N426" s="191" t="s">
        <v>6967</v>
      </c>
      <c r="O426" s="87">
        <v>44799</v>
      </c>
      <c r="P426" s="87">
        <f t="shared" si="12"/>
        <v>44824</v>
      </c>
      <c r="Q426" s="53">
        <f t="shared" si="13"/>
        <v>335</v>
      </c>
    </row>
    <row r="427" spans="1:17" ht="16">
      <c r="A427" s="6">
        <v>426</v>
      </c>
      <c r="B427" s="191" t="s">
        <v>3124</v>
      </c>
      <c r="C427" s="191" t="s">
        <v>1328</v>
      </c>
      <c r="D427" s="191" t="s">
        <v>8445</v>
      </c>
      <c r="E427" s="191" t="s">
        <v>114</v>
      </c>
      <c r="F427" s="191" t="s">
        <v>114</v>
      </c>
      <c r="G427" s="191" t="s">
        <v>168</v>
      </c>
      <c r="H427" s="191" t="s">
        <v>8446</v>
      </c>
      <c r="I427" s="191" t="s">
        <v>8447</v>
      </c>
      <c r="J427" s="191" t="s">
        <v>8448</v>
      </c>
      <c r="K427" s="191" t="s">
        <v>7337</v>
      </c>
      <c r="L427" s="99">
        <v>-0.89996500000000001</v>
      </c>
      <c r="M427" s="99">
        <v>37.076028299999997</v>
      </c>
      <c r="N427" s="191" t="s">
        <v>6967</v>
      </c>
      <c r="O427" s="87">
        <v>44799</v>
      </c>
      <c r="P427" s="87">
        <f t="shared" si="12"/>
        <v>44824</v>
      </c>
      <c r="Q427" s="53">
        <f t="shared" si="13"/>
        <v>335</v>
      </c>
    </row>
    <row r="428" spans="1:17" ht="16">
      <c r="A428" s="6">
        <v>427</v>
      </c>
      <c r="B428" s="191" t="s">
        <v>3134</v>
      </c>
      <c r="C428" s="191" t="s">
        <v>1185</v>
      </c>
      <c r="D428" s="191" t="s">
        <v>8449</v>
      </c>
      <c r="E428" s="191" t="s">
        <v>114</v>
      </c>
      <c r="F428" s="191" t="s">
        <v>114</v>
      </c>
      <c r="G428" s="191" t="s">
        <v>168</v>
      </c>
      <c r="H428" s="191" t="s">
        <v>8450</v>
      </c>
      <c r="I428" s="191" t="s">
        <v>8451</v>
      </c>
      <c r="J428" s="191" t="s">
        <v>8452</v>
      </c>
      <c r="K428" s="191" t="s">
        <v>7337</v>
      </c>
      <c r="L428" s="99">
        <v>-0.90056670000000005</v>
      </c>
      <c r="M428" s="99">
        <v>37.094642899999997</v>
      </c>
      <c r="N428" s="191" t="s">
        <v>6967</v>
      </c>
      <c r="O428" s="87">
        <v>44799</v>
      </c>
      <c r="P428" s="87">
        <f t="shared" si="12"/>
        <v>44824</v>
      </c>
      <c r="Q428" s="53">
        <f t="shared" si="13"/>
        <v>335</v>
      </c>
    </row>
    <row r="429" spans="1:17" ht="16">
      <c r="A429" s="6">
        <v>428</v>
      </c>
      <c r="B429" s="191" t="s">
        <v>8453</v>
      </c>
      <c r="C429" s="191" t="s">
        <v>1353</v>
      </c>
      <c r="D429" s="191" t="s">
        <v>8454</v>
      </c>
      <c r="E429" s="191" t="s">
        <v>108</v>
      </c>
      <c r="F429" s="191" t="s">
        <v>108</v>
      </c>
      <c r="G429" s="191" t="s">
        <v>109</v>
      </c>
      <c r="H429" s="191" t="s">
        <v>2509</v>
      </c>
      <c r="I429" s="191" t="s">
        <v>8455</v>
      </c>
      <c r="J429" s="191" t="s">
        <v>8456</v>
      </c>
      <c r="K429" s="191" t="s">
        <v>7157</v>
      </c>
      <c r="L429" s="99">
        <v>-1.0621989000000001</v>
      </c>
      <c r="M429" s="99">
        <v>36.690308999999999</v>
      </c>
      <c r="N429" s="191" t="s">
        <v>6967</v>
      </c>
      <c r="O429" s="87">
        <v>44799</v>
      </c>
      <c r="P429" s="87">
        <f t="shared" si="12"/>
        <v>44824</v>
      </c>
      <c r="Q429" s="53">
        <f t="shared" si="13"/>
        <v>335</v>
      </c>
    </row>
    <row r="430" spans="1:17" ht="16">
      <c r="A430" s="6">
        <v>429</v>
      </c>
      <c r="B430" s="191" t="s">
        <v>3104</v>
      </c>
      <c r="C430" s="191" t="s">
        <v>1350</v>
      </c>
      <c r="D430" s="191" t="s">
        <v>8457</v>
      </c>
      <c r="E430" s="191" t="s">
        <v>114</v>
      </c>
      <c r="F430" s="191" t="s">
        <v>114</v>
      </c>
      <c r="G430" s="191" t="s">
        <v>168</v>
      </c>
      <c r="H430" s="191" t="s">
        <v>7690</v>
      </c>
      <c r="I430" s="191" t="s">
        <v>8458</v>
      </c>
      <c r="J430" s="191"/>
      <c r="K430" s="191" t="s">
        <v>7337</v>
      </c>
      <c r="L430" s="99">
        <v>-0.98748499999999995</v>
      </c>
      <c r="M430" s="99">
        <v>36.815976999999997</v>
      </c>
      <c r="N430" s="191" t="s">
        <v>6967</v>
      </c>
      <c r="O430" s="87">
        <v>44802</v>
      </c>
      <c r="P430" s="87">
        <f t="shared" si="12"/>
        <v>44827</v>
      </c>
      <c r="Q430" s="53">
        <f t="shared" si="13"/>
        <v>335</v>
      </c>
    </row>
    <row r="431" spans="1:17" ht="16">
      <c r="A431" s="6">
        <v>430</v>
      </c>
      <c r="B431" s="191" t="s">
        <v>3131</v>
      </c>
      <c r="C431" s="191" t="s">
        <v>215</v>
      </c>
      <c r="D431" s="191" t="s">
        <v>8459</v>
      </c>
      <c r="E431" s="191" t="s">
        <v>108</v>
      </c>
      <c r="F431" s="191" t="s">
        <v>108</v>
      </c>
      <c r="G431" s="191" t="s">
        <v>7023</v>
      </c>
      <c r="H431" s="191" t="s">
        <v>8460</v>
      </c>
      <c r="I431" s="191" t="s">
        <v>8461</v>
      </c>
      <c r="J431" s="191" t="s">
        <v>8462</v>
      </c>
      <c r="K431" s="191"/>
      <c r="L431" s="99">
        <v>-6.1010000000000002E-2</v>
      </c>
      <c r="M431" s="99">
        <v>36.626939999999998</v>
      </c>
      <c r="N431" s="191" t="s">
        <v>6967</v>
      </c>
      <c r="O431" s="87">
        <v>44802</v>
      </c>
      <c r="P431" s="87">
        <f t="shared" si="12"/>
        <v>44827</v>
      </c>
      <c r="Q431" s="53">
        <f t="shared" si="13"/>
        <v>335</v>
      </c>
    </row>
    <row r="432" spans="1:17" ht="16">
      <c r="A432" s="6">
        <v>431</v>
      </c>
      <c r="B432" s="191" t="s">
        <v>3143</v>
      </c>
      <c r="C432" s="191" t="s">
        <v>305</v>
      </c>
      <c r="D432" s="191" t="s">
        <v>8463</v>
      </c>
      <c r="E432" s="191" t="s">
        <v>114</v>
      </c>
      <c r="F432" s="191" t="s">
        <v>114</v>
      </c>
      <c r="G432" s="191" t="s">
        <v>158</v>
      </c>
      <c r="H432" s="191" t="s">
        <v>8464</v>
      </c>
      <c r="I432" s="191" t="s">
        <v>8465</v>
      </c>
      <c r="J432" s="191" t="s">
        <v>8466</v>
      </c>
      <c r="K432" s="191"/>
      <c r="L432" s="99">
        <v>-0.787188</v>
      </c>
      <c r="M432" s="99">
        <v>36.900711000000001</v>
      </c>
      <c r="N432" s="191" t="s">
        <v>6967</v>
      </c>
      <c r="O432" s="87">
        <v>44802</v>
      </c>
      <c r="P432" s="87">
        <f t="shared" si="12"/>
        <v>44827</v>
      </c>
      <c r="Q432" s="53">
        <f t="shared" si="13"/>
        <v>335</v>
      </c>
    </row>
    <row r="433" spans="1:17" ht="16">
      <c r="A433" s="6">
        <v>432</v>
      </c>
      <c r="B433" s="191" t="s">
        <v>3153</v>
      </c>
      <c r="C433" s="191" t="s">
        <v>316</v>
      </c>
      <c r="D433" s="191" t="s">
        <v>8467</v>
      </c>
      <c r="E433" s="191" t="s">
        <v>108</v>
      </c>
      <c r="F433" s="191" t="s">
        <v>108</v>
      </c>
      <c r="G433" s="191" t="s">
        <v>109</v>
      </c>
      <c r="H433" s="191" t="s">
        <v>8165</v>
      </c>
      <c r="I433" s="191" t="s">
        <v>8468</v>
      </c>
      <c r="J433" s="191" t="s">
        <v>8469</v>
      </c>
      <c r="K433" s="191"/>
      <c r="L433" s="99">
        <v>-1.0834333</v>
      </c>
      <c r="M433" s="99">
        <v>36.849085000000002</v>
      </c>
      <c r="N433" s="191" t="s">
        <v>6967</v>
      </c>
      <c r="O433" s="87">
        <v>44802</v>
      </c>
      <c r="P433" s="87">
        <f t="shared" si="12"/>
        <v>44827</v>
      </c>
      <c r="Q433" s="53">
        <f t="shared" si="13"/>
        <v>335</v>
      </c>
    </row>
    <row r="434" spans="1:17" ht="16">
      <c r="A434" s="6">
        <v>433</v>
      </c>
      <c r="B434" s="191" t="s">
        <v>3154</v>
      </c>
      <c r="C434" s="191" t="s">
        <v>179</v>
      </c>
      <c r="D434" s="191" t="s">
        <v>8470</v>
      </c>
      <c r="E434" s="191" t="s">
        <v>108</v>
      </c>
      <c r="F434" s="191" t="s">
        <v>108</v>
      </c>
      <c r="G434" s="191" t="s">
        <v>7081</v>
      </c>
      <c r="H434" s="191" t="s">
        <v>8471</v>
      </c>
      <c r="I434" s="191" t="s">
        <v>8472</v>
      </c>
      <c r="J434" s="191" t="s">
        <v>8473</v>
      </c>
      <c r="K434" s="191" t="s">
        <v>7384</v>
      </c>
      <c r="L434" s="99">
        <v>-0.89684620000000004</v>
      </c>
      <c r="M434" s="99">
        <v>36.9590271</v>
      </c>
      <c r="N434" s="191" t="s">
        <v>6967</v>
      </c>
      <c r="O434" s="87">
        <v>44802</v>
      </c>
      <c r="P434" s="87">
        <f t="shared" si="12"/>
        <v>44827</v>
      </c>
      <c r="Q434" s="53">
        <f t="shared" si="13"/>
        <v>335</v>
      </c>
    </row>
    <row r="435" spans="1:17" ht="16">
      <c r="A435" s="6">
        <v>434</v>
      </c>
      <c r="B435" s="191" t="s">
        <v>3232</v>
      </c>
      <c r="C435" s="191" t="s">
        <v>454</v>
      </c>
      <c r="D435" s="191" t="s">
        <v>8474</v>
      </c>
      <c r="E435" s="191" t="s">
        <v>114</v>
      </c>
      <c r="F435" s="191" t="s">
        <v>114</v>
      </c>
      <c r="G435" s="191" t="s">
        <v>156</v>
      </c>
      <c r="H435" s="191" t="s">
        <v>8475</v>
      </c>
      <c r="I435" s="191" t="s">
        <v>8476</v>
      </c>
      <c r="J435" s="191" t="s">
        <v>8477</v>
      </c>
      <c r="K435" s="191" t="s">
        <v>8335</v>
      </c>
      <c r="L435" s="99">
        <v>-0.96599999999999997</v>
      </c>
      <c r="M435" s="99">
        <v>36.9998</v>
      </c>
      <c r="N435" s="191" t="s">
        <v>6967</v>
      </c>
      <c r="O435" s="87">
        <v>44802</v>
      </c>
      <c r="P435" s="87">
        <f t="shared" si="12"/>
        <v>44827</v>
      </c>
      <c r="Q435" s="53">
        <f t="shared" si="13"/>
        <v>335</v>
      </c>
    </row>
    <row r="436" spans="1:17" ht="16">
      <c r="A436" s="6">
        <v>435</v>
      </c>
      <c r="B436" s="191" t="s">
        <v>3108</v>
      </c>
      <c r="C436" s="191" t="s">
        <v>187</v>
      </c>
      <c r="D436" s="191" t="s">
        <v>8478</v>
      </c>
      <c r="E436" s="191" t="s">
        <v>108</v>
      </c>
      <c r="F436" s="191" t="s">
        <v>108</v>
      </c>
      <c r="G436" s="191" t="s">
        <v>109</v>
      </c>
      <c r="H436" s="191" t="s">
        <v>8479</v>
      </c>
      <c r="I436" s="191" t="s">
        <v>8480</v>
      </c>
      <c r="J436" s="191" t="s">
        <v>8481</v>
      </c>
      <c r="K436" s="191" t="s">
        <v>6975</v>
      </c>
      <c r="L436" s="99">
        <v>-1.0159899999999999</v>
      </c>
      <c r="M436" s="99">
        <v>36.797559999999997</v>
      </c>
      <c r="N436" s="191" t="s">
        <v>6967</v>
      </c>
      <c r="O436" s="87">
        <v>44803</v>
      </c>
      <c r="P436" s="87">
        <f t="shared" si="12"/>
        <v>44828</v>
      </c>
      <c r="Q436" s="53">
        <f t="shared" si="13"/>
        <v>335</v>
      </c>
    </row>
    <row r="437" spans="1:17" ht="16">
      <c r="A437" s="6">
        <v>436</v>
      </c>
      <c r="B437" s="191" t="s">
        <v>3133</v>
      </c>
      <c r="C437" s="191" t="s">
        <v>1170</v>
      </c>
      <c r="D437" s="191" t="s">
        <v>8482</v>
      </c>
      <c r="E437" s="191" t="s">
        <v>114</v>
      </c>
      <c r="F437" s="191" t="s">
        <v>114</v>
      </c>
      <c r="G437" s="191" t="s">
        <v>168</v>
      </c>
      <c r="H437" s="191" t="s">
        <v>8483</v>
      </c>
      <c r="I437" s="191" t="s">
        <v>8484</v>
      </c>
      <c r="J437" s="191" t="s">
        <v>8485</v>
      </c>
      <c r="K437" s="191" t="s">
        <v>7337</v>
      </c>
      <c r="L437" s="99">
        <v>-0.91287499999999999</v>
      </c>
      <c r="M437" s="99">
        <v>37.073030000000003</v>
      </c>
      <c r="N437" s="191" t="s">
        <v>6967</v>
      </c>
      <c r="O437" s="87">
        <v>44803</v>
      </c>
      <c r="P437" s="87">
        <f t="shared" si="12"/>
        <v>44828</v>
      </c>
      <c r="Q437" s="53">
        <f t="shared" si="13"/>
        <v>335</v>
      </c>
    </row>
    <row r="438" spans="1:17" ht="16">
      <c r="A438" s="6">
        <v>437</v>
      </c>
      <c r="B438" s="191" t="s">
        <v>3137</v>
      </c>
      <c r="C438" s="191" t="s">
        <v>178</v>
      </c>
      <c r="D438" s="191" t="s">
        <v>8486</v>
      </c>
      <c r="E438" s="191" t="s">
        <v>114</v>
      </c>
      <c r="F438" s="191" t="s">
        <v>114</v>
      </c>
      <c r="G438" s="191" t="s">
        <v>168</v>
      </c>
      <c r="H438" s="191" t="s">
        <v>8256</v>
      </c>
      <c r="I438" s="191" t="s">
        <v>8487</v>
      </c>
      <c r="J438" s="191" t="s">
        <v>8488</v>
      </c>
      <c r="K438" s="191" t="s">
        <v>7337</v>
      </c>
      <c r="L438" s="99">
        <v>-0.83780500000000002</v>
      </c>
      <c r="M438" s="99">
        <v>36.968038</v>
      </c>
      <c r="N438" s="191" t="s">
        <v>6967</v>
      </c>
      <c r="O438" s="87">
        <v>44803</v>
      </c>
      <c r="P438" s="87">
        <f t="shared" si="12"/>
        <v>44828</v>
      </c>
      <c r="Q438" s="53">
        <f t="shared" si="13"/>
        <v>335</v>
      </c>
    </row>
    <row r="439" spans="1:17" ht="16">
      <c r="A439" s="6">
        <v>438</v>
      </c>
      <c r="B439" s="191" t="s">
        <v>3150</v>
      </c>
      <c r="C439" s="191" t="s">
        <v>312</v>
      </c>
      <c r="D439" s="191" t="s">
        <v>8489</v>
      </c>
      <c r="E439" s="191" t="s">
        <v>108</v>
      </c>
      <c r="F439" s="191" t="s">
        <v>108</v>
      </c>
      <c r="G439" s="191" t="s">
        <v>109</v>
      </c>
      <c r="H439" s="191" t="s">
        <v>7206</v>
      </c>
      <c r="I439" s="191" t="s">
        <v>8490</v>
      </c>
      <c r="J439" s="191" t="s">
        <v>8491</v>
      </c>
      <c r="K439" s="191"/>
      <c r="L439" s="99">
        <v>-3.2843</v>
      </c>
      <c r="M439" s="99">
        <v>56.888199999999998</v>
      </c>
      <c r="N439" s="191" t="s">
        <v>6967</v>
      </c>
      <c r="O439" s="87">
        <v>44803</v>
      </c>
      <c r="P439" s="87">
        <f t="shared" si="12"/>
        <v>44828</v>
      </c>
      <c r="Q439" s="53">
        <f t="shared" si="13"/>
        <v>335</v>
      </c>
    </row>
    <row r="440" spans="1:17" ht="16">
      <c r="A440" s="6">
        <v>439</v>
      </c>
      <c r="B440" s="191" t="s">
        <v>3119</v>
      </c>
      <c r="C440" s="191" t="s">
        <v>1371</v>
      </c>
      <c r="D440" s="191" t="s">
        <v>8492</v>
      </c>
      <c r="E440" s="191" t="s">
        <v>114</v>
      </c>
      <c r="F440" s="191" t="s">
        <v>114</v>
      </c>
      <c r="G440" s="191" t="s">
        <v>156</v>
      </c>
      <c r="H440" s="191" t="s">
        <v>8493</v>
      </c>
      <c r="I440" s="191" t="s">
        <v>8494</v>
      </c>
      <c r="J440" s="191" t="s">
        <v>8495</v>
      </c>
      <c r="K440" s="191" t="s">
        <v>8335</v>
      </c>
      <c r="L440" s="99">
        <v>-0.81396500000000005</v>
      </c>
      <c r="M440" s="99">
        <v>36.817616999999998</v>
      </c>
      <c r="N440" s="191" t="s">
        <v>6967</v>
      </c>
      <c r="O440" s="87">
        <v>44804</v>
      </c>
      <c r="P440" s="87">
        <f t="shared" si="12"/>
        <v>44829</v>
      </c>
      <c r="Q440" s="53">
        <f t="shared" si="13"/>
        <v>335</v>
      </c>
    </row>
    <row r="441" spans="1:17" ht="16">
      <c r="A441" s="6">
        <v>440</v>
      </c>
      <c r="B441" s="191" t="s">
        <v>3138</v>
      </c>
      <c r="C441" s="191" t="s">
        <v>180</v>
      </c>
      <c r="D441" s="191" t="s">
        <v>8496</v>
      </c>
      <c r="E441" s="191" t="s">
        <v>114</v>
      </c>
      <c r="F441" s="191" t="s">
        <v>114</v>
      </c>
      <c r="G441" s="191" t="s">
        <v>156</v>
      </c>
      <c r="H441" s="191" t="s">
        <v>8497</v>
      </c>
      <c r="I441" s="191" t="s">
        <v>8498</v>
      </c>
      <c r="J441" s="191" t="s">
        <v>8499</v>
      </c>
      <c r="K441" s="191" t="s">
        <v>8335</v>
      </c>
      <c r="L441" s="99">
        <v>-0.92606200000000005</v>
      </c>
      <c r="M441" s="99">
        <v>36.970933000000002</v>
      </c>
      <c r="N441" s="191" t="s">
        <v>6967</v>
      </c>
      <c r="O441" s="87">
        <v>44804</v>
      </c>
      <c r="P441" s="87">
        <f t="shared" si="12"/>
        <v>44829</v>
      </c>
      <c r="Q441" s="53">
        <f t="shared" si="13"/>
        <v>335</v>
      </c>
    </row>
    <row r="442" spans="1:17" ht="16">
      <c r="A442" s="6">
        <v>441</v>
      </c>
      <c r="B442" s="191" t="s">
        <v>3146</v>
      </c>
      <c r="C442" s="191" t="s">
        <v>308</v>
      </c>
      <c r="D442" s="191" t="s">
        <v>8500</v>
      </c>
      <c r="E442" s="191" t="s">
        <v>108</v>
      </c>
      <c r="F442" s="191" t="s">
        <v>108</v>
      </c>
      <c r="G442" s="191" t="s">
        <v>7081</v>
      </c>
      <c r="H442" s="191" t="s">
        <v>8401</v>
      </c>
      <c r="I442" s="191" t="s">
        <v>8501</v>
      </c>
      <c r="J442" s="191" t="s">
        <v>8502</v>
      </c>
      <c r="K442" s="191" t="s">
        <v>7384</v>
      </c>
      <c r="L442" s="99">
        <v>-0.98328000000000004</v>
      </c>
      <c r="M442" s="99">
        <v>36.941200000000002</v>
      </c>
      <c r="N442" s="191" t="s">
        <v>6967</v>
      </c>
      <c r="O442" s="87">
        <v>44804</v>
      </c>
      <c r="P442" s="87">
        <f t="shared" si="12"/>
        <v>44829</v>
      </c>
      <c r="Q442" s="53">
        <f t="shared" si="13"/>
        <v>335</v>
      </c>
    </row>
    <row r="443" spans="1:17" ht="16">
      <c r="A443" s="6">
        <v>442</v>
      </c>
      <c r="B443" s="191" t="s">
        <v>3158</v>
      </c>
      <c r="C443" s="191" t="s">
        <v>296</v>
      </c>
      <c r="D443" s="191" t="s">
        <v>8503</v>
      </c>
      <c r="E443" s="191" t="s">
        <v>108</v>
      </c>
      <c r="F443" s="191" t="s">
        <v>108</v>
      </c>
      <c r="G443" s="191" t="s">
        <v>115</v>
      </c>
      <c r="H443" s="191" t="s">
        <v>8417</v>
      </c>
      <c r="I443" s="191" t="s">
        <v>8504</v>
      </c>
      <c r="J443" s="191" t="s">
        <v>8505</v>
      </c>
      <c r="K443" s="191" t="s">
        <v>2840</v>
      </c>
      <c r="L443" s="99">
        <v>-1.1797</v>
      </c>
      <c r="M443" s="99">
        <v>36.689500000000002</v>
      </c>
      <c r="N443" s="191" t="s">
        <v>6967</v>
      </c>
      <c r="O443" s="87">
        <v>44804</v>
      </c>
      <c r="P443" s="87">
        <f t="shared" si="12"/>
        <v>44829</v>
      </c>
      <c r="Q443" s="53">
        <f t="shared" si="13"/>
        <v>335</v>
      </c>
    </row>
    <row r="444" spans="1:17" ht="16">
      <c r="A444" s="6">
        <v>443</v>
      </c>
      <c r="B444" s="191" t="s">
        <v>3159</v>
      </c>
      <c r="C444" s="191" t="s">
        <v>298</v>
      </c>
      <c r="D444" s="191" t="s">
        <v>8506</v>
      </c>
      <c r="E444" s="191" t="s">
        <v>108</v>
      </c>
      <c r="F444" s="191" t="s">
        <v>108</v>
      </c>
      <c r="G444" s="191" t="s">
        <v>115</v>
      </c>
      <c r="H444" s="191" t="s">
        <v>8417</v>
      </c>
      <c r="I444" s="191" t="s">
        <v>8507</v>
      </c>
      <c r="J444" s="191" t="s">
        <v>8508</v>
      </c>
      <c r="K444" s="191" t="s">
        <v>2840</v>
      </c>
      <c r="L444" s="99">
        <v>1.1847000000000001</v>
      </c>
      <c r="M444" s="99">
        <v>36.688699999999997</v>
      </c>
      <c r="N444" s="191" t="s">
        <v>6967</v>
      </c>
      <c r="O444" s="87">
        <v>44804</v>
      </c>
      <c r="P444" s="87">
        <f t="shared" si="12"/>
        <v>44829</v>
      </c>
      <c r="Q444" s="53">
        <f t="shared" si="13"/>
        <v>335</v>
      </c>
    </row>
    <row r="445" spans="1:17" ht="16">
      <c r="A445" s="6">
        <v>444</v>
      </c>
      <c r="B445" s="191" t="s">
        <v>3160</v>
      </c>
      <c r="C445" s="191" t="s">
        <v>297</v>
      </c>
      <c r="D445" s="191" t="s">
        <v>8509</v>
      </c>
      <c r="E445" s="191" t="s">
        <v>108</v>
      </c>
      <c r="F445" s="191" t="s">
        <v>108</v>
      </c>
      <c r="G445" s="191" t="s">
        <v>7081</v>
      </c>
      <c r="H445" s="191" t="s">
        <v>8510</v>
      </c>
      <c r="I445" s="191" t="s">
        <v>8511</v>
      </c>
      <c r="J445" s="191" t="s">
        <v>8512</v>
      </c>
      <c r="K445" s="191" t="s">
        <v>7384</v>
      </c>
      <c r="L445" s="99">
        <v>-1.1927551999999999</v>
      </c>
      <c r="M445" s="99">
        <v>36.896768000000002</v>
      </c>
      <c r="N445" s="191" t="s">
        <v>6967</v>
      </c>
      <c r="O445" s="87">
        <v>44804</v>
      </c>
      <c r="P445" s="87">
        <f t="shared" si="12"/>
        <v>44829</v>
      </c>
      <c r="Q445" s="53">
        <f t="shared" si="13"/>
        <v>335</v>
      </c>
    </row>
    <row r="446" spans="1:17" ht="16">
      <c r="A446" s="6">
        <v>445</v>
      </c>
      <c r="B446" s="191" t="s">
        <v>3165</v>
      </c>
      <c r="C446" s="191" t="s">
        <v>326</v>
      </c>
      <c r="D446" s="191" t="s">
        <v>8513</v>
      </c>
      <c r="E446" s="191" t="s">
        <v>108</v>
      </c>
      <c r="F446" s="191" t="s">
        <v>108</v>
      </c>
      <c r="G446" s="191" t="s">
        <v>109</v>
      </c>
      <c r="H446" s="191" t="s">
        <v>8135</v>
      </c>
      <c r="I446" s="191" t="s">
        <v>8514</v>
      </c>
      <c r="J446" s="191" t="s">
        <v>8515</v>
      </c>
      <c r="K446" s="191" t="s">
        <v>6966</v>
      </c>
      <c r="L446" s="99">
        <v>-1.0972</v>
      </c>
      <c r="M446" s="99">
        <v>36.868099999999998</v>
      </c>
      <c r="N446" s="191" t="s">
        <v>6967</v>
      </c>
      <c r="O446" s="87">
        <v>44804</v>
      </c>
      <c r="P446" s="87">
        <f t="shared" si="12"/>
        <v>44829</v>
      </c>
      <c r="Q446" s="53">
        <f t="shared" si="13"/>
        <v>335</v>
      </c>
    </row>
    <row r="447" spans="1:17" ht="16">
      <c r="A447" s="6">
        <v>446</v>
      </c>
      <c r="B447" s="191" t="s">
        <v>3093</v>
      </c>
      <c r="C447" s="191" t="s">
        <v>1317</v>
      </c>
      <c r="D447" s="191" t="s">
        <v>8516</v>
      </c>
      <c r="E447" s="191" t="s">
        <v>108</v>
      </c>
      <c r="F447" s="191" t="s">
        <v>108</v>
      </c>
      <c r="G447" s="191" t="s">
        <v>7201</v>
      </c>
      <c r="H447" s="191" t="s">
        <v>8517</v>
      </c>
      <c r="I447" s="191" t="s">
        <v>8518</v>
      </c>
      <c r="J447" s="191" t="s">
        <v>8519</v>
      </c>
      <c r="K447" s="191"/>
      <c r="L447" s="99">
        <v>-1.0481282999999999</v>
      </c>
      <c r="M447" s="99">
        <v>36.9997933</v>
      </c>
      <c r="N447" s="191" t="s">
        <v>6967</v>
      </c>
      <c r="O447" s="87">
        <v>44809</v>
      </c>
      <c r="P447" s="87">
        <f t="shared" si="12"/>
        <v>44834</v>
      </c>
      <c r="Q447" s="53">
        <f t="shared" si="13"/>
        <v>335</v>
      </c>
    </row>
    <row r="448" spans="1:17" ht="16">
      <c r="A448" s="6">
        <v>447</v>
      </c>
      <c r="B448" s="191" t="s">
        <v>3148</v>
      </c>
      <c r="C448" s="191" t="s">
        <v>310</v>
      </c>
      <c r="D448" s="191" t="s">
        <v>8520</v>
      </c>
      <c r="E448" s="191" t="s">
        <v>108</v>
      </c>
      <c r="F448" s="191" t="s">
        <v>108</v>
      </c>
      <c r="G448" s="191" t="s">
        <v>7081</v>
      </c>
      <c r="H448" s="191" t="s">
        <v>8521</v>
      </c>
      <c r="I448" s="191" t="s">
        <v>8522</v>
      </c>
      <c r="J448" s="191" t="s">
        <v>8523</v>
      </c>
      <c r="K448" s="191" t="s">
        <v>7384</v>
      </c>
      <c r="L448" s="99">
        <v>-0.96979700000000002</v>
      </c>
      <c r="M448" s="99">
        <v>36.934153999999999</v>
      </c>
      <c r="N448" s="191" t="s">
        <v>6967</v>
      </c>
      <c r="O448" s="87">
        <v>44809</v>
      </c>
      <c r="P448" s="87">
        <f t="shared" si="12"/>
        <v>44834</v>
      </c>
      <c r="Q448" s="53">
        <f t="shared" si="13"/>
        <v>335</v>
      </c>
    </row>
    <row r="449" spans="1:17" ht="16">
      <c r="A449" s="6">
        <v>448</v>
      </c>
      <c r="B449" s="191" t="s">
        <v>3155</v>
      </c>
      <c r="C449" s="191" t="s">
        <v>973</v>
      </c>
      <c r="D449" s="191" t="s">
        <v>8524</v>
      </c>
      <c r="E449" s="191" t="s">
        <v>108</v>
      </c>
      <c r="F449" s="191" t="s">
        <v>108</v>
      </c>
      <c r="G449" s="191" t="s">
        <v>108</v>
      </c>
      <c r="H449" s="191" t="s">
        <v>2512</v>
      </c>
      <c r="I449" s="191" t="s">
        <v>8525</v>
      </c>
      <c r="J449" s="191" t="s">
        <v>8526</v>
      </c>
      <c r="K449" s="191" t="s">
        <v>2840</v>
      </c>
      <c r="L449" s="99">
        <v>-1.1309</v>
      </c>
      <c r="M449" s="99">
        <v>36.814900000000002</v>
      </c>
      <c r="N449" s="191" t="s">
        <v>6967</v>
      </c>
      <c r="O449" s="87">
        <v>44809</v>
      </c>
      <c r="P449" s="87">
        <f t="shared" si="12"/>
        <v>44834</v>
      </c>
      <c r="Q449" s="53">
        <f t="shared" si="13"/>
        <v>335</v>
      </c>
    </row>
    <row r="450" spans="1:17" ht="16">
      <c r="A450" s="6">
        <v>449</v>
      </c>
      <c r="B450" s="191" t="s">
        <v>3169</v>
      </c>
      <c r="C450" s="191" t="s">
        <v>345</v>
      </c>
      <c r="D450" s="191" t="s">
        <v>8527</v>
      </c>
      <c r="E450" s="191" t="s">
        <v>108</v>
      </c>
      <c r="F450" s="191" t="s">
        <v>108</v>
      </c>
      <c r="G450" s="191" t="s">
        <v>6972</v>
      </c>
      <c r="H450" s="191" t="s">
        <v>7644</v>
      </c>
      <c r="I450" s="191" t="s">
        <v>8528</v>
      </c>
      <c r="J450" s="191" t="s">
        <v>8529</v>
      </c>
      <c r="K450" s="191" t="s">
        <v>6975</v>
      </c>
      <c r="L450" s="99">
        <v>-1.0033099999999999</v>
      </c>
      <c r="M450" s="99">
        <v>36.864260000000002</v>
      </c>
      <c r="N450" s="191" t="s">
        <v>6967</v>
      </c>
      <c r="O450" s="87">
        <v>44809</v>
      </c>
      <c r="P450" s="87">
        <f t="shared" si="12"/>
        <v>44834</v>
      </c>
      <c r="Q450" s="53">
        <f t="shared" si="13"/>
        <v>335</v>
      </c>
    </row>
    <row r="451" spans="1:17" ht="16">
      <c r="A451" s="6">
        <v>450</v>
      </c>
      <c r="B451" s="191" t="s">
        <v>3171</v>
      </c>
      <c r="C451" s="191" t="s">
        <v>346</v>
      </c>
      <c r="D451" s="191" t="s">
        <v>8530</v>
      </c>
      <c r="E451" s="191" t="s">
        <v>108</v>
      </c>
      <c r="F451" s="191" t="s">
        <v>108</v>
      </c>
      <c r="G451" s="191" t="s">
        <v>111</v>
      </c>
      <c r="H451" s="191" t="s">
        <v>7753</v>
      </c>
      <c r="I451" s="191" t="s">
        <v>8531</v>
      </c>
      <c r="J451" s="191"/>
      <c r="K451" s="191" t="s">
        <v>7337</v>
      </c>
      <c r="L451" s="99">
        <v>-1.0293000000000001</v>
      </c>
      <c r="M451" s="99">
        <v>36.709150000000001</v>
      </c>
      <c r="N451" s="191" t="s">
        <v>6967</v>
      </c>
      <c r="O451" s="87">
        <v>44809</v>
      </c>
      <c r="P451" s="87">
        <f t="shared" ref="P451:P514" si="14">O451+25</f>
        <v>44834</v>
      </c>
      <c r="Q451" s="53">
        <f t="shared" ref="Q451:Q514" si="15">IF(P451&lt;$T$2,$V$2,$U$2-P451+1)</f>
        <v>335</v>
      </c>
    </row>
    <row r="452" spans="1:17" ht="16">
      <c r="A452" s="6">
        <v>451</v>
      </c>
      <c r="B452" s="191" t="s">
        <v>2731</v>
      </c>
      <c r="C452" s="191" t="s">
        <v>1049</v>
      </c>
      <c r="D452" s="191" t="s">
        <v>8532</v>
      </c>
      <c r="E452" s="191" t="s">
        <v>108</v>
      </c>
      <c r="F452" s="191" t="s">
        <v>108</v>
      </c>
      <c r="G452" s="191" t="s">
        <v>111</v>
      </c>
      <c r="H452" s="191" t="s">
        <v>7694</v>
      </c>
      <c r="I452" s="191" t="s">
        <v>8533</v>
      </c>
      <c r="J452" s="191"/>
      <c r="K452" s="191" t="s">
        <v>6966</v>
      </c>
      <c r="L452" s="99">
        <v>-1.01003</v>
      </c>
      <c r="M452" s="99">
        <v>36.703879999999998</v>
      </c>
      <c r="N452" s="191" t="s">
        <v>6967</v>
      </c>
      <c r="O452" s="87">
        <v>44810</v>
      </c>
      <c r="P452" s="87">
        <f t="shared" si="14"/>
        <v>44835</v>
      </c>
      <c r="Q452" s="53">
        <f t="shared" si="15"/>
        <v>335</v>
      </c>
    </row>
    <row r="453" spans="1:17" ht="16">
      <c r="A453" s="6">
        <v>452</v>
      </c>
      <c r="B453" s="191" t="s">
        <v>2803</v>
      </c>
      <c r="C453" s="191" t="s">
        <v>1280</v>
      </c>
      <c r="D453" s="191" t="s">
        <v>8534</v>
      </c>
      <c r="E453" s="191" t="s">
        <v>108</v>
      </c>
      <c r="F453" s="191" t="s">
        <v>108</v>
      </c>
      <c r="G453" s="191" t="s">
        <v>109</v>
      </c>
      <c r="H453" s="191" t="s">
        <v>8535</v>
      </c>
      <c r="I453" s="191" t="s">
        <v>8536</v>
      </c>
      <c r="J453" s="191" t="s">
        <v>8537</v>
      </c>
      <c r="K453" s="191"/>
      <c r="L453" s="99">
        <v>-1.0005733999999999</v>
      </c>
      <c r="M453" s="99">
        <v>36.775456900000002</v>
      </c>
      <c r="N453" s="191" t="s">
        <v>6967</v>
      </c>
      <c r="O453" s="87">
        <v>44810</v>
      </c>
      <c r="P453" s="87">
        <f t="shared" si="14"/>
        <v>44835</v>
      </c>
      <c r="Q453" s="53">
        <f t="shared" si="15"/>
        <v>335</v>
      </c>
    </row>
    <row r="454" spans="1:17" ht="16">
      <c r="A454" s="6">
        <v>453</v>
      </c>
      <c r="B454" s="191" t="s">
        <v>3090</v>
      </c>
      <c r="C454" s="191" t="s">
        <v>1315</v>
      </c>
      <c r="D454" s="191" t="s">
        <v>8538</v>
      </c>
      <c r="E454" s="191" t="s">
        <v>108</v>
      </c>
      <c r="F454" s="191" t="s">
        <v>108</v>
      </c>
      <c r="G454" s="191" t="s">
        <v>115</v>
      </c>
      <c r="H454" s="191" t="s">
        <v>7664</v>
      </c>
      <c r="I454" s="191" t="s">
        <v>8539</v>
      </c>
      <c r="J454" s="191" t="s">
        <v>8540</v>
      </c>
      <c r="K454" s="191" t="s">
        <v>2840</v>
      </c>
      <c r="L454" s="99">
        <v>-1.0664119999999999</v>
      </c>
      <c r="M454" s="99">
        <v>36.760903999999996</v>
      </c>
      <c r="N454" s="191" t="s">
        <v>6967</v>
      </c>
      <c r="O454" s="87">
        <v>44810</v>
      </c>
      <c r="P454" s="87">
        <f t="shared" si="14"/>
        <v>44835</v>
      </c>
      <c r="Q454" s="53">
        <f t="shared" si="15"/>
        <v>335</v>
      </c>
    </row>
    <row r="455" spans="1:17" ht="16">
      <c r="A455" s="6">
        <v>454</v>
      </c>
      <c r="B455" s="191" t="s">
        <v>8541</v>
      </c>
      <c r="C455" s="191" t="s">
        <v>177</v>
      </c>
      <c r="D455" s="191" t="s">
        <v>8542</v>
      </c>
      <c r="E455" s="191" t="s">
        <v>114</v>
      </c>
      <c r="F455" s="191" t="s">
        <v>114</v>
      </c>
      <c r="G455" s="191" t="s">
        <v>168</v>
      </c>
      <c r="H455" s="191" t="s">
        <v>8364</v>
      </c>
      <c r="I455" s="191" t="s">
        <v>8543</v>
      </c>
      <c r="J455" s="191" t="s">
        <v>8544</v>
      </c>
      <c r="K455" s="191" t="s">
        <v>7337</v>
      </c>
      <c r="L455" s="99">
        <v>-0.84619040000000001</v>
      </c>
      <c r="M455" s="99">
        <v>36.951000000000001</v>
      </c>
      <c r="N455" s="191" t="s">
        <v>6967</v>
      </c>
      <c r="O455" s="87">
        <v>44810</v>
      </c>
      <c r="P455" s="87">
        <f t="shared" si="14"/>
        <v>44835</v>
      </c>
      <c r="Q455" s="53">
        <f t="shared" si="15"/>
        <v>335</v>
      </c>
    </row>
    <row r="456" spans="1:17" ht="16">
      <c r="A456" s="6">
        <v>455</v>
      </c>
      <c r="B456" s="191" t="s">
        <v>3142</v>
      </c>
      <c r="C456" s="191" t="s">
        <v>300</v>
      </c>
      <c r="D456" s="191" t="s">
        <v>8545</v>
      </c>
      <c r="E456" s="191" t="s">
        <v>108</v>
      </c>
      <c r="F456" s="191" t="s">
        <v>108</v>
      </c>
      <c r="G456" s="191" t="s">
        <v>6972</v>
      </c>
      <c r="H456" s="191" t="s">
        <v>8546</v>
      </c>
      <c r="I456" s="191" t="s">
        <v>8547</v>
      </c>
      <c r="J456" s="191" t="s">
        <v>8548</v>
      </c>
      <c r="K456" s="191" t="s">
        <v>6975</v>
      </c>
      <c r="L456" s="99">
        <v>-2.7859999999999999E-2</v>
      </c>
      <c r="M456" s="99">
        <v>36.850589999999997</v>
      </c>
      <c r="N456" s="191" t="s">
        <v>6967</v>
      </c>
      <c r="O456" s="87">
        <v>44810</v>
      </c>
      <c r="P456" s="87">
        <f t="shared" si="14"/>
        <v>44835</v>
      </c>
      <c r="Q456" s="53">
        <f t="shared" si="15"/>
        <v>335</v>
      </c>
    </row>
    <row r="457" spans="1:17" ht="16">
      <c r="A457" s="6">
        <v>456</v>
      </c>
      <c r="B457" s="191" t="s">
        <v>3145</v>
      </c>
      <c r="C457" s="191" t="s">
        <v>306</v>
      </c>
      <c r="D457" s="191" t="s">
        <v>8549</v>
      </c>
      <c r="E457" s="191" t="s">
        <v>114</v>
      </c>
      <c r="F457" s="191" t="s">
        <v>114</v>
      </c>
      <c r="G457" s="191" t="s">
        <v>158</v>
      </c>
      <c r="H457" s="191" t="s">
        <v>8550</v>
      </c>
      <c r="I457" s="191" t="s">
        <v>8551</v>
      </c>
      <c r="J457" s="191" t="s">
        <v>8552</v>
      </c>
      <c r="K457" s="191"/>
      <c r="L457" s="99">
        <v>-0.77346999999999999</v>
      </c>
      <c r="M457" s="99">
        <v>36.823096700000001</v>
      </c>
      <c r="N457" s="191" t="s">
        <v>6967</v>
      </c>
      <c r="O457" s="87">
        <v>44810</v>
      </c>
      <c r="P457" s="87">
        <f t="shared" si="14"/>
        <v>44835</v>
      </c>
      <c r="Q457" s="53">
        <f t="shared" si="15"/>
        <v>335</v>
      </c>
    </row>
    <row r="458" spans="1:17" ht="16">
      <c r="A458" s="6">
        <v>457</v>
      </c>
      <c r="B458" s="191" t="s">
        <v>3147</v>
      </c>
      <c r="C458" s="191" t="s">
        <v>309</v>
      </c>
      <c r="D458" s="191" t="s">
        <v>8553</v>
      </c>
      <c r="E458" s="191" t="s">
        <v>108</v>
      </c>
      <c r="F458" s="191" t="s">
        <v>108</v>
      </c>
      <c r="G458" s="191" t="s">
        <v>7201</v>
      </c>
      <c r="H458" s="191" t="s">
        <v>8554</v>
      </c>
      <c r="I458" s="191" t="s">
        <v>8555</v>
      </c>
      <c r="J458" s="191" t="s">
        <v>8556</v>
      </c>
      <c r="K458" s="191" t="s">
        <v>6975</v>
      </c>
      <c r="L458" s="99">
        <v>-0.13980999999999999</v>
      </c>
      <c r="M458" s="99">
        <v>36.963169999999998</v>
      </c>
      <c r="N458" s="191" t="s">
        <v>6967</v>
      </c>
      <c r="O458" s="87">
        <v>44810</v>
      </c>
      <c r="P458" s="87">
        <f t="shared" si="14"/>
        <v>44835</v>
      </c>
      <c r="Q458" s="53">
        <f t="shared" si="15"/>
        <v>335</v>
      </c>
    </row>
    <row r="459" spans="1:17" ht="16">
      <c r="A459" s="6">
        <v>458</v>
      </c>
      <c r="B459" s="191" t="s">
        <v>3144</v>
      </c>
      <c r="C459" s="191" t="s">
        <v>307</v>
      </c>
      <c r="D459" s="191" t="s">
        <v>8557</v>
      </c>
      <c r="E459" s="191" t="s">
        <v>114</v>
      </c>
      <c r="F459" s="191" t="s">
        <v>114</v>
      </c>
      <c r="G459" s="191" t="s">
        <v>158</v>
      </c>
      <c r="H459" s="191" t="s">
        <v>8558</v>
      </c>
      <c r="I459" s="191" t="s">
        <v>8559</v>
      </c>
      <c r="J459" s="191" t="s">
        <v>8560</v>
      </c>
      <c r="K459" s="191"/>
      <c r="L459" s="99">
        <v>-0.79959999999999998</v>
      </c>
      <c r="M459" s="99">
        <v>36.9208</v>
      </c>
      <c r="N459" s="191" t="s">
        <v>6967</v>
      </c>
      <c r="O459" s="87">
        <v>44811</v>
      </c>
      <c r="P459" s="87">
        <f t="shared" si="14"/>
        <v>44836</v>
      </c>
      <c r="Q459" s="53">
        <f t="shared" si="15"/>
        <v>335</v>
      </c>
    </row>
    <row r="460" spans="1:17" ht="16">
      <c r="A460" s="6">
        <v>459</v>
      </c>
      <c r="B460" s="191" t="s">
        <v>3166</v>
      </c>
      <c r="C460" s="191" t="s">
        <v>1387</v>
      </c>
      <c r="D460" s="191" t="s">
        <v>8561</v>
      </c>
      <c r="E460" s="191" t="s">
        <v>108</v>
      </c>
      <c r="F460" s="191" t="s">
        <v>108</v>
      </c>
      <c r="G460" s="191" t="s">
        <v>7081</v>
      </c>
      <c r="H460" s="191" t="s">
        <v>8562</v>
      </c>
      <c r="I460" s="191" t="s">
        <v>8563</v>
      </c>
      <c r="J460" s="191" t="s">
        <v>8564</v>
      </c>
      <c r="K460" s="191" t="s">
        <v>7384</v>
      </c>
      <c r="L460" s="99">
        <v>-1.000664</v>
      </c>
      <c r="M460" s="99">
        <v>36.932661000000003</v>
      </c>
      <c r="N460" s="191" t="s">
        <v>6967</v>
      </c>
      <c r="O460" s="87">
        <v>44811</v>
      </c>
      <c r="P460" s="87">
        <f t="shared" si="14"/>
        <v>44836</v>
      </c>
      <c r="Q460" s="53">
        <f t="shared" si="15"/>
        <v>335</v>
      </c>
    </row>
    <row r="461" spans="1:17" ht="16">
      <c r="A461" s="6">
        <v>460</v>
      </c>
      <c r="B461" s="191" t="s">
        <v>3177</v>
      </c>
      <c r="C461" s="191" t="s">
        <v>352</v>
      </c>
      <c r="D461" s="191" t="s">
        <v>8565</v>
      </c>
      <c r="E461" s="191" t="s">
        <v>108</v>
      </c>
      <c r="F461" s="191" t="s">
        <v>108</v>
      </c>
      <c r="G461" s="191" t="s">
        <v>109</v>
      </c>
      <c r="H461" s="191" t="s">
        <v>8566</v>
      </c>
      <c r="I461" s="191" t="s">
        <v>8567</v>
      </c>
      <c r="J461" s="191"/>
      <c r="K461" s="191" t="s">
        <v>6966</v>
      </c>
      <c r="L461" s="99">
        <v>-1.0027999999999999</v>
      </c>
      <c r="M461" s="99">
        <v>36.793230000000001</v>
      </c>
      <c r="N461" s="191" t="s">
        <v>6967</v>
      </c>
      <c r="O461" s="87">
        <v>44811</v>
      </c>
      <c r="P461" s="87">
        <f t="shared" si="14"/>
        <v>44836</v>
      </c>
      <c r="Q461" s="53">
        <f t="shared" si="15"/>
        <v>335</v>
      </c>
    </row>
    <row r="462" spans="1:17" ht="16">
      <c r="A462" s="6">
        <v>461</v>
      </c>
      <c r="B462" s="191" t="s">
        <v>3189</v>
      </c>
      <c r="C462" s="191" t="s">
        <v>389</v>
      </c>
      <c r="D462" s="191" t="s">
        <v>8568</v>
      </c>
      <c r="E462" s="191" t="s">
        <v>108</v>
      </c>
      <c r="F462" s="191" t="s">
        <v>108</v>
      </c>
      <c r="G462" s="191" t="s">
        <v>115</v>
      </c>
      <c r="H462" s="191" t="s">
        <v>8417</v>
      </c>
      <c r="I462" s="191" t="s">
        <v>8569</v>
      </c>
      <c r="J462" s="191" t="s">
        <v>8570</v>
      </c>
      <c r="K462" s="191" t="s">
        <v>2840</v>
      </c>
      <c r="L462" s="99">
        <v>-1.18445</v>
      </c>
      <c r="M462" s="99">
        <v>36.689059999999998</v>
      </c>
      <c r="N462" s="191" t="s">
        <v>6967</v>
      </c>
      <c r="O462" s="87">
        <v>44811</v>
      </c>
      <c r="P462" s="87">
        <f t="shared" si="14"/>
        <v>44836</v>
      </c>
      <c r="Q462" s="53">
        <f t="shared" si="15"/>
        <v>335</v>
      </c>
    </row>
    <row r="463" spans="1:17" ht="32">
      <c r="A463" s="6">
        <v>462</v>
      </c>
      <c r="B463" s="191" t="s">
        <v>8571</v>
      </c>
      <c r="C463" s="191" t="s">
        <v>301</v>
      </c>
      <c r="D463" s="191" t="s">
        <v>8572</v>
      </c>
      <c r="E463" s="191" t="s">
        <v>108</v>
      </c>
      <c r="F463" s="191" t="s">
        <v>108</v>
      </c>
      <c r="G463" s="191" t="s">
        <v>6972</v>
      </c>
      <c r="H463" s="191" t="s">
        <v>8573</v>
      </c>
      <c r="I463" s="191" t="s">
        <v>8574</v>
      </c>
      <c r="J463" s="191" t="s">
        <v>8575</v>
      </c>
      <c r="K463" s="191" t="s">
        <v>6975</v>
      </c>
      <c r="L463" s="99">
        <v>-0.93825000000000003</v>
      </c>
      <c r="M463" s="99">
        <v>36.774679999999996</v>
      </c>
      <c r="N463" s="191" t="s">
        <v>6967</v>
      </c>
      <c r="O463" s="87">
        <v>44812</v>
      </c>
      <c r="P463" s="87">
        <f t="shared" si="14"/>
        <v>44837</v>
      </c>
      <c r="Q463" s="53">
        <f t="shared" si="15"/>
        <v>335</v>
      </c>
    </row>
    <row r="464" spans="1:17" ht="16">
      <c r="A464" s="6">
        <v>463</v>
      </c>
      <c r="B464" s="191" t="s">
        <v>3167</v>
      </c>
      <c r="C464" s="191" t="s">
        <v>343</v>
      </c>
      <c r="D464" s="191" t="s">
        <v>8576</v>
      </c>
      <c r="E464" s="191" t="s">
        <v>108</v>
      </c>
      <c r="F464" s="191" t="s">
        <v>108</v>
      </c>
      <c r="G464" s="191" t="s">
        <v>7081</v>
      </c>
      <c r="H464" s="191" t="s">
        <v>8577</v>
      </c>
      <c r="I464" s="191" t="s">
        <v>8578</v>
      </c>
      <c r="J464" s="191" t="s">
        <v>8579</v>
      </c>
      <c r="K464" s="191" t="s">
        <v>7384</v>
      </c>
      <c r="L464" s="99">
        <v>-0.90397400000000006</v>
      </c>
      <c r="M464" s="99">
        <v>36.838470999999998</v>
      </c>
      <c r="N464" s="191" t="s">
        <v>6967</v>
      </c>
      <c r="O464" s="87">
        <v>44812</v>
      </c>
      <c r="P464" s="87">
        <f t="shared" si="14"/>
        <v>44837</v>
      </c>
      <c r="Q464" s="53">
        <f t="shared" si="15"/>
        <v>335</v>
      </c>
    </row>
    <row r="465" spans="1:17" ht="16">
      <c r="A465" s="6">
        <v>464</v>
      </c>
      <c r="B465" s="191" t="s">
        <v>3168</v>
      </c>
      <c r="C465" s="191" t="s">
        <v>347</v>
      </c>
      <c r="D465" s="191" t="s">
        <v>8580</v>
      </c>
      <c r="E465" s="191" t="s">
        <v>108</v>
      </c>
      <c r="F465" s="191" t="s">
        <v>108</v>
      </c>
      <c r="G465" s="191" t="s">
        <v>7081</v>
      </c>
      <c r="H465" s="191" t="s">
        <v>8577</v>
      </c>
      <c r="I465" s="191" t="s">
        <v>8581</v>
      </c>
      <c r="J465" s="191" t="s">
        <v>8582</v>
      </c>
      <c r="K465" s="191" t="s">
        <v>7384</v>
      </c>
      <c r="L465" s="99">
        <v>-0.90267500000000001</v>
      </c>
      <c r="M465" s="99">
        <v>36.826878000000001</v>
      </c>
      <c r="N465" s="191" t="s">
        <v>6967</v>
      </c>
      <c r="O465" s="87">
        <v>44812</v>
      </c>
      <c r="P465" s="87">
        <f t="shared" si="14"/>
        <v>44837</v>
      </c>
      <c r="Q465" s="53">
        <f t="shared" si="15"/>
        <v>335</v>
      </c>
    </row>
    <row r="466" spans="1:17" ht="16">
      <c r="A466" s="6">
        <v>465</v>
      </c>
      <c r="B466" s="191" t="s">
        <v>3123</v>
      </c>
      <c r="C466" s="191" t="s">
        <v>1330</v>
      </c>
      <c r="D466" s="191" t="s">
        <v>8583</v>
      </c>
      <c r="E466" s="191" t="s">
        <v>114</v>
      </c>
      <c r="F466" s="191" t="s">
        <v>114</v>
      </c>
      <c r="G466" s="191" t="s">
        <v>168</v>
      </c>
      <c r="H466" s="191" t="s">
        <v>8584</v>
      </c>
      <c r="I466" s="191" t="s">
        <v>8585</v>
      </c>
      <c r="J466" s="191" t="s">
        <v>8586</v>
      </c>
      <c r="K466" s="191" t="s">
        <v>7337</v>
      </c>
      <c r="L466" s="99">
        <v>-0.88218079999999999</v>
      </c>
      <c r="M466" s="99">
        <v>37.064642200000002</v>
      </c>
      <c r="N466" s="191" t="s">
        <v>6967</v>
      </c>
      <c r="O466" s="87">
        <v>44813</v>
      </c>
      <c r="P466" s="87">
        <f t="shared" si="14"/>
        <v>44838</v>
      </c>
      <c r="Q466" s="53">
        <f t="shared" si="15"/>
        <v>335</v>
      </c>
    </row>
    <row r="467" spans="1:17" ht="16">
      <c r="A467" s="6">
        <v>466</v>
      </c>
      <c r="B467" s="191" t="s">
        <v>2592</v>
      </c>
      <c r="C467" s="191" t="s">
        <v>373</v>
      </c>
      <c r="D467" s="191" t="s">
        <v>8587</v>
      </c>
      <c r="E467" s="191" t="s">
        <v>108</v>
      </c>
      <c r="F467" s="191" t="s">
        <v>108</v>
      </c>
      <c r="G467" s="191" t="s">
        <v>6972</v>
      </c>
      <c r="H467" s="191" t="s">
        <v>8588</v>
      </c>
      <c r="I467" s="191" t="s">
        <v>8589</v>
      </c>
      <c r="J467" s="191" t="s">
        <v>8590</v>
      </c>
      <c r="K467" s="191" t="s">
        <v>6975</v>
      </c>
      <c r="L467" s="99">
        <v>-0.94116</v>
      </c>
      <c r="M467" s="99">
        <v>36.774059999999999</v>
      </c>
      <c r="N467" s="191" t="s">
        <v>6967</v>
      </c>
      <c r="O467" s="87">
        <v>44813</v>
      </c>
      <c r="P467" s="87">
        <f t="shared" si="14"/>
        <v>44838</v>
      </c>
      <c r="Q467" s="53">
        <f t="shared" si="15"/>
        <v>335</v>
      </c>
    </row>
    <row r="468" spans="1:17" ht="16">
      <c r="A468" s="6">
        <v>467</v>
      </c>
      <c r="B468" s="191" t="s">
        <v>3173</v>
      </c>
      <c r="C468" s="191" t="s">
        <v>350</v>
      </c>
      <c r="D468" s="191" t="s">
        <v>8591</v>
      </c>
      <c r="E468" s="191" t="s">
        <v>108</v>
      </c>
      <c r="F468" s="191" t="s">
        <v>108</v>
      </c>
      <c r="G468" s="191" t="s">
        <v>111</v>
      </c>
      <c r="H468" s="191" t="s">
        <v>8592</v>
      </c>
      <c r="I468" s="191" t="s">
        <v>8593</v>
      </c>
      <c r="J468" s="191" t="s">
        <v>8594</v>
      </c>
      <c r="K468" s="191" t="s">
        <v>2840</v>
      </c>
      <c r="L468" s="99">
        <v>-1.00797</v>
      </c>
      <c r="M468" s="99">
        <v>36.643369999999997</v>
      </c>
      <c r="N468" s="191" t="s">
        <v>6967</v>
      </c>
      <c r="O468" s="87">
        <v>44816</v>
      </c>
      <c r="P468" s="87">
        <f t="shared" si="14"/>
        <v>44841</v>
      </c>
      <c r="Q468" s="53">
        <f t="shared" si="15"/>
        <v>335</v>
      </c>
    </row>
    <row r="469" spans="1:17" ht="16">
      <c r="A469" s="6">
        <v>468</v>
      </c>
      <c r="B469" s="191" t="s">
        <v>3175</v>
      </c>
      <c r="C469" s="191" t="s">
        <v>348</v>
      </c>
      <c r="D469" s="191" t="s">
        <v>8595</v>
      </c>
      <c r="E469" s="191" t="s">
        <v>108</v>
      </c>
      <c r="F469" s="191" t="s">
        <v>108</v>
      </c>
      <c r="G469" s="191" t="s">
        <v>7380</v>
      </c>
      <c r="H469" s="191" t="s">
        <v>8596</v>
      </c>
      <c r="I469" s="191" t="s">
        <v>8597</v>
      </c>
      <c r="J469" s="191" t="s">
        <v>8598</v>
      </c>
      <c r="K469" s="191" t="s">
        <v>7384</v>
      </c>
      <c r="L469" s="99">
        <v>-1.0668997</v>
      </c>
      <c r="M469" s="99">
        <v>37.148229999999998</v>
      </c>
      <c r="N469" s="191" t="s">
        <v>6967</v>
      </c>
      <c r="O469" s="87">
        <v>44816</v>
      </c>
      <c r="P469" s="87">
        <f t="shared" si="14"/>
        <v>44841</v>
      </c>
      <c r="Q469" s="53">
        <f t="shared" si="15"/>
        <v>335</v>
      </c>
    </row>
    <row r="470" spans="1:17" ht="16">
      <c r="A470" s="6">
        <v>469</v>
      </c>
      <c r="B470" s="191" t="s">
        <v>3184</v>
      </c>
      <c r="C470" s="191" t="s">
        <v>379</v>
      </c>
      <c r="D470" s="191" t="s">
        <v>8599</v>
      </c>
      <c r="E470" s="191" t="s">
        <v>108</v>
      </c>
      <c r="F470" s="191" t="s">
        <v>108</v>
      </c>
      <c r="G470" s="191" t="s">
        <v>7081</v>
      </c>
      <c r="H470" s="191" t="s">
        <v>8471</v>
      </c>
      <c r="I470" s="191" t="s">
        <v>8600</v>
      </c>
      <c r="J470" s="191" t="s">
        <v>8601</v>
      </c>
      <c r="K470" s="191" t="s">
        <v>7384</v>
      </c>
      <c r="L470" s="99">
        <v>-0.997776</v>
      </c>
      <c r="M470" s="99">
        <v>36.928511999999998</v>
      </c>
      <c r="N470" s="191" t="s">
        <v>6967</v>
      </c>
      <c r="O470" s="87">
        <v>44816</v>
      </c>
      <c r="P470" s="87">
        <f t="shared" si="14"/>
        <v>44841</v>
      </c>
      <c r="Q470" s="53">
        <f t="shared" si="15"/>
        <v>335</v>
      </c>
    </row>
    <row r="471" spans="1:17" ht="16">
      <c r="A471" s="6">
        <v>470</v>
      </c>
      <c r="B471" s="191" t="s">
        <v>3186</v>
      </c>
      <c r="C471" s="191" t="s">
        <v>381</v>
      </c>
      <c r="D471" s="191" t="s">
        <v>8602</v>
      </c>
      <c r="E471" s="191" t="s">
        <v>108</v>
      </c>
      <c r="F471" s="191" t="s">
        <v>108</v>
      </c>
      <c r="G471" s="191" t="s">
        <v>7081</v>
      </c>
      <c r="H471" s="191" t="s">
        <v>8471</v>
      </c>
      <c r="I471" s="191" t="s">
        <v>8603</v>
      </c>
      <c r="J471" s="191" t="s">
        <v>8604</v>
      </c>
      <c r="K471" s="191" t="s">
        <v>7384</v>
      </c>
      <c r="L471" s="99">
        <v>-1.00508</v>
      </c>
      <c r="M471" s="99">
        <v>36.820959999999999</v>
      </c>
      <c r="N471" s="191" t="s">
        <v>6967</v>
      </c>
      <c r="O471" s="87">
        <v>44816</v>
      </c>
      <c r="P471" s="87">
        <f t="shared" si="14"/>
        <v>44841</v>
      </c>
      <c r="Q471" s="53">
        <f t="shared" si="15"/>
        <v>335</v>
      </c>
    </row>
    <row r="472" spans="1:17" ht="16">
      <c r="A472" s="6">
        <v>471</v>
      </c>
      <c r="B472" s="191" t="s">
        <v>3156</v>
      </c>
      <c r="C472" s="191" t="s">
        <v>1097</v>
      </c>
      <c r="D472" s="191" t="s">
        <v>8605</v>
      </c>
      <c r="E472" s="191" t="s">
        <v>114</v>
      </c>
      <c r="F472" s="191" t="s">
        <v>114</v>
      </c>
      <c r="G472" s="191" t="s">
        <v>158</v>
      </c>
      <c r="H472" s="191" t="s">
        <v>8606</v>
      </c>
      <c r="I472" s="191" t="s">
        <v>8607</v>
      </c>
      <c r="J472" s="191" t="s">
        <v>8608</v>
      </c>
      <c r="K472" s="191"/>
      <c r="L472" s="99">
        <v>-0.77304799999999996</v>
      </c>
      <c r="M472" s="99">
        <v>36.893864999999998</v>
      </c>
      <c r="N472" s="191" t="s">
        <v>6967</v>
      </c>
      <c r="O472" s="87">
        <v>44818</v>
      </c>
      <c r="P472" s="87">
        <f t="shared" si="14"/>
        <v>44843</v>
      </c>
      <c r="Q472" s="53">
        <f t="shared" si="15"/>
        <v>335</v>
      </c>
    </row>
    <row r="473" spans="1:17" ht="16">
      <c r="A473" s="6">
        <v>472</v>
      </c>
      <c r="B473" s="191" t="s">
        <v>3157</v>
      </c>
      <c r="C473" s="191" t="s">
        <v>1029</v>
      </c>
      <c r="D473" s="191" t="s">
        <v>8609</v>
      </c>
      <c r="E473" s="191" t="s">
        <v>114</v>
      </c>
      <c r="F473" s="191" t="s">
        <v>114</v>
      </c>
      <c r="G473" s="191" t="s">
        <v>158</v>
      </c>
      <c r="H473" s="191" t="s">
        <v>8610</v>
      </c>
      <c r="I473" s="191" t="s">
        <v>8611</v>
      </c>
      <c r="J473" s="191" t="s">
        <v>8612</v>
      </c>
      <c r="K473" s="191"/>
      <c r="L473" s="99">
        <v>-0.77654299999999998</v>
      </c>
      <c r="M473" s="99">
        <v>36.900179999999999</v>
      </c>
      <c r="N473" s="191" t="s">
        <v>6967</v>
      </c>
      <c r="O473" s="87">
        <v>44818</v>
      </c>
      <c r="P473" s="87">
        <f t="shared" si="14"/>
        <v>44843</v>
      </c>
      <c r="Q473" s="53">
        <f t="shared" si="15"/>
        <v>335</v>
      </c>
    </row>
    <row r="474" spans="1:17" ht="16">
      <c r="A474" s="6">
        <v>473</v>
      </c>
      <c r="B474" s="191" t="s">
        <v>3170</v>
      </c>
      <c r="C474" s="191" t="s">
        <v>344</v>
      </c>
      <c r="D474" s="191" t="s">
        <v>8613</v>
      </c>
      <c r="E474" s="191" t="s">
        <v>108</v>
      </c>
      <c r="F474" s="191" t="s">
        <v>108</v>
      </c>
      <c r="G474" s="191" t="s">
        <v>109</v>
      </c>
      <c r="H474" s="191" t="s">
        <v>8614</v>
      </c>
      <c r="I474" s="191" t="s">
        <v>8615</v>
      </c>
      <c r="J474" s="191"/>
      <c r="K474" s="191" t="s">
        <v>6966</v>
      </c>
      <c r="L474" s="99">
        <v>-1.0492999999999999</v>
      </c>
      <c r="M474" s="99">
        <v>36.769199999999998</v>
      </c>
      <c r="N474" s="191" t="s">
        <v>6967</v>
      </c>
      <c r="O474" s="87">
        <v>44818</v>
      </c>
      <c r="P474" s="87">
        <f t="shared" si="14"/>
        <v>44843</v>
      </c>
      <c r="Q474" s="53">
        <f t="shared" si="15"/>
        <v>335</v>
      </c>
    </row>
    <row r="475" spans="1:17" ht="16">
      <c r="A475" s="6">
        <v>474</v>
      </c>
      <c r="B475" s="191" t="s">
        <v>3190</v>
      </c>
      <c r="C475" s="191" t="s">
        <v>391</v>
      </c>
      <c r="D475" s="191" t="s">
        <v>8616</v>
      </c>
      <c r="E475" s="191" t="s">
        <v>108</v>
      </c>
      <c r="F475" s="191" t="s">
        <v>108</v>
      </c>
      <c r="G475" s="191" t="s">
        <v>109</v>
      </c>
      <c r="H475" s="191" t="s">
        <v>7020</v>
      </c>
      <c r="I475" s="191" t="s">
        <v>8617</v>
      </c>
      <c r="J475" s="191" t="s">
        <v>8618</v>
      </c>
      <c r="K475" s="191"/>
      <c r="L475" s="99">
        <v>-1.0918399999999999</v>
      </c>
      <c r="M475" s="99">
        <v>36.782600000000002</v>
      </c>
      <c r="N475" s="191" t="s">
        <v>6967</v>
      </c>
      <c r="O475" s="87">
        <v>44818</v>
      </c>
      <c r="P475" s="87">
        <f t="shared" si="14"/>
        <v>44843</v>
      </c>
      <c r="Q475" s="53">
        <f t="shared" si="15"/>
        <v>335</v>
      </c>
    </row>
    <row r="476" spans="1:17" ht="16">
      <c r="A476" s="6">
        <v>475</v>
      </c>
      <c r="B476" s="191" t="s">
        <v>3210</v>
      </c>
      <c r="C476" s="191" t="s">
        <v>434</v>
      </c>
      <c r="D476" s="191" t="s">
        <v>8619</v>
      </c>
      <c r="E476" s="191" t="s">
        <v>108</v>
      </c>
      <c r="F476" s="191" t="s">
        <v>108</v>
      </c>
      <c r="G476" s="191" t="s">
        <v>111</v>
      </c>
      <c r="H476" s="191" t="s">
        <v>8592</v>
      </c>
      <c r="I476" s="191" t="s">
        <v>8620</v>
      </c>
      <c r="J476" s="191" t="s">
        <v>8620</v>
      </c>
      <c r="K476" s="191" t="s">
        <v>2840</v>
      </c>
      <c r="L476" s="99">
        <v>-1.0023758</v>
      </c>
      <c r="M476" s="99">
        <v>36.627442199999997</v>
      </c>
      <c r="N476" s="191" t="s">
        <v>6967</v>
      </c>
      <c r="O476" s="87">
        <v>44818</v>
      </c>
      <c r="P476" s="87">
        <f t="shared" si="14"/>
        <v>44843</v>
      </c>
      <c r="Q476" s="53">
        <f t="shared" si="15"/>
        <v>335</v>
      </c>
    </row>
    <row r="477" spans="1:17" ht="16">
      <c r="A477" s="6">
        <v>476</v>
      </c>
      <c r="B477" s="191" t="s">
        <v>3211</v>
      </c>
      <c r="C477" s="191" t="s">
        <v>734</v>
      </c>
      <c r="D477" s="191" t="s">
        <v>8621</v>
      </c>
      <c r="E477" s="191" t="s">
        <v>108</v>
      </c>
      <c r="F477" s="191" t="s">
        <v>108</v>
      </c>
      <c r="G477" s="191" t="s">
        <v>111</v>
      </c>
      <c r="H477" s="191" t="s">
        <v>8592</v>
      </c>
      <c r="I477" s="191" t="s">
        <v>8622</v>
      </c>
      <c r="J477" s="191" t="s">
        <v>8623</v>
      </c>
      <c r="K477" s="191" t="s">
        <v>2840</v>
      </c>
      <c r="L477" s="99">
        <v>-1.0068395999999999</v>
      </c>
      <c r="M477" s="99">
        <v>36.638406400000001</v>
      </c>
      <c r="N477" s="191" t="s">
        <v>6967</v>
      </c>
      <c r="O477" s="87">
        <v>44818</v>
      </c>
      <c r="P477" s="87">
        <f t="shared" si="14"/>
        <v>44843</v>
      </c>
      <c r="Q477" s="53">
        <f t="shared" si="15"/>
        <v>335</v>
      </c>
    </row>
    <row r="478" spans="1:17" ht="16">
      <c r="A478" s="6">
        <v>477</v>
      </c>
      <c r="B478" s="191" t="s">
        <v>3219</v>
      </c>
      <c r="C478" s="191" t="s">
        <v>275</v>
      </c>
      <c r="D478" s="191" t="s">
        <v>8624</v>
      </c>
      <c r="E478" s="191" t="s">
        <v>108</v>
      </c>
      <c r="F478" s="191" t="s">
        <v>108</v>
      </c>
      <c r="G478" s="191" t="s">
        <v>6972</v>
      </c>
      <c r="H478" s="191" t="s">
        <v>8625</v>
      </c>
      <c r="I478" s="191" t="s">
        <v>8626</v>
      </c>
      <c r="J478" s="191" t="s">
        <v>8627</v>
      </c>
      <c r="K478" s="191" t="s">
        <v>6975</v>
      </c>
      <c r="L478" s="99"/>
      <c r="M478" s="99"/>
      <c r="N478" s="191" t="s">
        <v>6967</v>
      </c>
      <c r="O478" s="87">
        <v>44818</v>
      </c>
      <c r="P478" s="87">
        <f t="shared" si="14"/>
        <v>44843</v>
      </c>
      <c r="Q478" s="53">
        <f t="shared" si="15"/>
        <v>335</v>
      </c>
    </row>
    <row r="479" spans="1:17" ht="16">
      <c r="A479" s="6">
        <v>478</v>
      </c>
      <c r="B479" s="191" t="s">
        <v>8628</v>
      </c>
      <c r="C479" s="191" t="s">
        <v>1367</v>
      </c>
      <c r="D479" s="191" t="s">
        <v>8629</v>
      </c>
      <c r="E479" s="191" t="s">
        <v>108</v>
      </c>
      <c r="F479" s="191" t="s">
        <v>108</v>
      </c>
      <c r="G479" s="191" t="s">
        <v>111</v>
      </c>
      <c r="H479" s="191" t="s">
        <v>8630</v>
      </c>
      <c r="I479" s="191" t="s">
        <v>8631</v>
      </c>
      <c r="J479" s="191" t="s">
        <v>8632</v>
      </c>
      <c r="K479" s="191" t="s">
        <v>6966</v>
      </c>
      <c r="L479" s="99">
        <v>-0.98291859999999998</v>
      </c>
      <c r="M479" s="99">
        <v>36.752825999999999</v>
      </c>
      <c r="N479" s="191" t="s">
        <v>6967</v>
      </c>
      <c r="O479" s="87">
        <v>44819</v>
      </c>
      <c r="P479" s="87">
        <f t="shared" si="14"/>
        <v>44844</v>
      </c>
      <c r="Q479" s="53">
        <f t="shared" si="15"/>
        <v>335</v>
      </c>
    </row>
    <row r="480" spans="1:17" ht="16">
      <c r="A480" s="6">
        <v>479</v>
      </c>
      <c r="B480" s="191" t="s">
        <v>3182</v>
      </c>
      <c r="C480" s="191" t="s">
        <v>372</v>
      </c>
      <c r="D480" s="191" t="s">
        <v>8633</v>
      </c>
      <c r="E480" s="191" t="s">
        <v>114</v>
      </c>
      <c r="F480" s="191" t="s">
        <v>114</v>
      </c>
      <c r="G480" s="191" t="s">
        <v>156</v>
      </c>
      <c r="H480" s="191" t="s">
        <v>8634</v>
      </c>
      <c r="I480" s="191" t="s">
        <v>8635</v>
      </c>
      <c r="J480" s="191" t="s">
        <v>8636</v>
      </c>
      <c r="K480" s="191" t="s">
        <v>8335</v>
      </c>
      <c r="L480" s="99">
        <v>-0.91905999999999999</v>
      </c>
      <c r="M480" s="99">
        <v>36.960990000000002</v>
      </c>
      <c r="N480" s="191" t="s">
        <v>6967</v>
      </c>
      <c r="O480" s="87">
        <v>44819</v>
      </c>
      <c r="P480" s="87">
        <f t="shared" si="14"/>
        <v>44844</v>
      </c>
      <c r="Q480" s="53">
        <f t="shared" si="15"/>
        <v>335</v>
      </c>
    </row>
    <row r="481" spans="1:17" ht="16">
      <c r="A481" s="6">
        <v>480</v>
      </c>
      <c r="B481" s="191" t="s">
        <v>3185</v>
      </c>
      <c r="C481" s="191" t="s">
        <v>380</v>
      </c>
      <c r="D481" s="191" t="s">
        <v>8637</v>
      </c>
      <c r="E481" s="191" t="s">
        <v>108</v>
      </c>
      <c r="F481" s="191" t="s">
        <v>108</v>
      </c>
      <c r="G481" s="191" t="s">
        <v>7081</v>
      </c>
      <c r="H481" s="191" t="s">
        <v>8471</v>
      </c>
      <c r="I481" s="191" t="s">
        <v>8638</v>
      </c>
      <c r="J481" s="191" t="s">
        <v>8639</v>
      </c>
      <c r="K481" s="191" t="s">
        <v>7384</v>
      </c>
      <c r="L481" s="99">
        <v>-1.003396</v>
      </c>
      <c r="M481" s="99">
        <v>36.934286999999998</v>
      </c>
      <c r="N481" s="191" t="s">
        <v>6967</v>
      </c>
      <c r="O481" s="87">
        <v>44819</v>
      </c>
      <c r="P481" s="87">
        <f t="shared" si="14"/>
        <v>44844</v>
      </c>
      <c r="Q481" s="53">
        <f t="shared" si="15"/>
        <v>335</v>
      </c>
    </row>
    <row r="482" spans="1:17" ht="16">
      <c r="A482" s="6">
        <v>481</v>
      </c>
      <c r="B482" s="191" t="s">
        <v>3194</v>
      </c>
      <c r="C482" s="191" t="s">
        <v>398</v>
      </c>
      <c r="D482" s="191" t="s">
        <v>8640</v>
      </c>
      <c r="E482" s="191" t="s">
        <v>114</v>
      </c>
      <c r="F482" s="191" t="s">
        <v>114</v>
      </c>
      <c r="G482" s="191" t="s">
        <v>156</v>
      </c>
      <c r="H482" s="191" t="s">
        <v>8641</v>
      </c>
      <c r="I482" s="191" t="s">
        <v>8642</v>
      </c>
      <c r="J482" s="191" t="s">
        <v>8643</v>
      </c>
      <c r="K482" s="191" t="s">
        <v>8335</v>
      </c>
      <c r="L482" s="99">
        <v>-0.95191999999999999</v>
      </c>
      <c r="M482" s="99">
        <v>36.971820000000001</v>
      </c>
      <c r="N482" s="191" t="s">
        <v>6967</v>
      </c>
      <c r="O482" s="87">
        <v>44819</v>
      </c>
      <c r="P482" s="87">
        <f t="shared" si="14"/>
        <v>44844</v>
      </c>
      <c r="Q482" s="53">
        <f t="shared" si="15"/>
        <v>335</v>
      </c>
    </row>
    <row r="483" spans="1:17" ht="32">
      <c r="A483" s="6">
        <v>482</v>
      </c>
      <c r="B483" s="191" t="s">
        <v>3209</v>
      </c>
      <c r="C483" s="191" t="s">
        <v>432</v>
      </c>
      <c r="D483" s="191" t="s">
        <v>8644</v>
      </c>
      <c r="E483" s="191" t="s">
        <v>108</v>
      </c>
      <c r="F483" s="191" t="s">
        <v>108</v>
      </c>
      <c r="G483" s="191" t="s">
        <v>7081</v>
      </c>
      <c r="H483" s="191" t="s">
        <v>8471</v>
      </c>
      <c r="I483" s="191" t="s">
        <v>8645</v>
      </c>
      <c r="J483" s="191" t="s">
        <v>8646</v>
      </c>
      <c r="K483" s="191" t="s">
        <v>7384</v>
      </c>
      <c r="L483" s="99">
        <v>-1.003878</v>
      </c>
      <c r="M483" s="99">
        <v>36.932704000000001</v>
      </c>
      <c r="N483" s="191" t="s">
        <v>8647</v>
      </c>
      <c r="O483" s="87">
        <v>44819</v>
      </c>
      <c r="P483" s="87">
        <f t="shared" si="14"/>
        <v>44844</v>
      </c>
      <c r="Q483" s="53">
        <f t="shared" si="15"/>
        <v>335</v>
      </c>
    </row>
    <row r="484" spans="1:17" ht="16">
      <c r="A484" s="6">
        <v>483</v>
      </c>
      <c r="B484" s="191" t="s">
        <v>2851</v>
      </c>
      <c r="C484" s="191" t="s">
        <v>654</v>
      </c>
      <c r="D484" s="191" t="s">
        <v>8648</v>
      </c>
      <c r="E484" s="191" t="s">
        <v>108</v>
      </c>
      <c r="F484" s="191" t="s">
        <v>108</v>
      </c>
      <c r="G484" s="191" t="s">
        <v>109</v>
      </c>
      <c r="H484" s="191" t="s">
        <v>8649</v>
      </c>
      <c r="I484" s="191" t="s">
        <v>8650</v>
      </c>
      <c r="J484" s="191" t="s">
        <v>8651</v>
      </c>
      <c r="K484" s="191"/>
      <c r="L484" s="99">
        <v>-1.0394245</v>
      </c>
      <c r="M484" s="99">
        <v>36.818399300000003</v>
      </c>
      <c r="N484" s="191" t="s">
        <v>6967</v>
      </c>
      <c r="O484" s="87">
        <v>44820</v>
      </c>
      <c r="P484" s="87">
        <f t="shared" si="14"/>
        <v>44845</v>
      </c>
      <c r="Q484" s="53">
        <f t="shared" si="15"/>
        <v>335</v>
      </c>
    </row>
    <row r="485" spans="1:17" ht="16">
      <c r="A485" s="6">
        <v>484</v>
      </c>
      <c r="B485" s="191" t="s">
        <v>3179</v>
      </c>
      <c r="C485" s="191" t="s">
        <v>375</v>
      </c>
      <c r="D485" s="191" t="s">
        <v>8652</v>
      </c>
      <c r="E485" s="191" t="s">
        <v>114</v>
      </c>
      <c r="F485" s="191" t="s">
        <v>114</v>
      </c>
      <c r="G485" s="191" t="s">
        <v>158</v>
      </c>
      <c r="H485" s="191" t="s">
        <v>8653</v>
      </c>
      <c r="I485" s="191" t="s">
        <v>8654</v>
      </c>
      <c r="J485" s="191" t="s">
        <v>8655</v>
      </c>
      <c r="K485" s="191" t="s">
        <v>7157</v>
      </c>
      <c r="L485" s="99"/>
      <c r="M485" s="99"/>
      <c r="N485" s="191" t="s">
        <v>6967</v>
      </c>
      <c r="O485" s="87">
        <v>44820</v>
      </c>
      <c r="P485" s="87">
        <f t="shared" si="14"/>
        <v>44845</v>
      </c>
      <c r="Q485" s="53">
        <f t="shared" si="15"/>
        <v>335</v>
      </c>
    </row>
    <row r="486" spans="1:17" ht="16">
      <c r="A486" s="6">
        <v>485</v>
      </c>
      <c r="B486" s="191" t="s">
        <v>3191</v>
      </c>
      <c r="C486" s="191" t="s">
        <v>392</v>
      </c>
      <c r="D486" s="191" t="s">
        <v>8656</v>
      </c>
      <c r="E486" s="191" t="s">
        <v>108</v>
      </c>
      <c r="F486" s="191" t="s">
        <v>108</v>
      </c>
      <c r="G486" s="191" t="s">
        <v>6972</v>
      </c>
      <c r="H486" s="191" t="s">
        <v>8657</v>
      </c>
      <c r="I486" s="191" t="s">
        <v>8658</v>
      </c>
      <c r="J486" s="191" t="s">
        <v>8659</v>
      </c>
      <c r="K486" s="191" t="s">
        <v>6975</v>
      </c>
      <c r="L486" s="99">
        <v>-1.0243199999999999</v>
      </c>
      <c r="M486" s="99">
        <v>36.913020000000003</v>
      </c>
      <c r="N486" s="191" t="s">
        <v>6967</v>
      </c>
      <c r="O486" s="87">
        <v>44820</v>
      </c>
      <c r="P486" s="87">
        <f t="shared" si="14"/>
        <v>44845</v>
      </c>
      <c r="Q486" s="53">
        <f t="shared" si="15"/>
        <v>335</v>
      </c>
    </row>
    <row r="487" spans="1:17" ht="32">
      <c r="A487" s="6">
        <v>486</v>
      </c>
      <c r="B487" s="191" t="s">
        <v>8660</v>
      </c>
      <c r="C487" s="191" t="s">
        <v>412</v>
      </c>
      <c r="D487" s="191" t="s">
        <v>8661</v>
      </c>
      <c r="E487" s="191" t="s">
        <v>108</v>
      </c>
      <c r="F487" s="191" t="s">
        <v>108</v>
      </c>
      <c r="G487" s="191" t="s">
        <v>7380</v>
      </c>
      <c r="H487" s="191" t="s">
        <v>7398</v>
      </c>
      <c r="I487" s="191" t="s">
        <v>8662</v>
      </c>
      <c r="J487" s="191" t="s">
        <v>8663</v>
      </c>
      <c r="K487" s="191" t="s">
        <v>7384</v>
      </c>
      <c r="L487" s="99">
        <v>-1.1927551999999999</v>
      </c>
      <c r="M487" s="99">
        <v>36.896768000000002</v>
      </c>
      <c r="N487" s="191" t="s">
        <v>6967</v>
      </c>
      <c r="O487" s="87">
        <v>44820</v>
      </c>
      <c r="P487" s="87">
        <f t="shared" si="14"/>
        <v>44845</v>
      </c>
      <c r="Q487" s="53">
        <f t="shared" si="15"/>
        <v>335</v>
      </c>
    </row>
    <row r="488" spans="1:17" ht="16">
      <c r="A488" s="6">
        <v>487</v>
      </c>
      <c r="B488" s="191" t="s">
        <v>2894</v>
      </c>
      <c r="C488" s="191" t="s">
        <v>959</v>
      </c>
      <c r="D488" s="191" t="s">
        <v>8664</v>
      </c>
      <c r="E488" s="191" t="s">
        <v>108</v>
      </c>
      <c r="F488" s="191" t="s">
        <v>108</v>
      </c>
      <c r="G488" s="191" t="s">
        <v>6972</v>
      </c>
      <c r="H488" s="191" t="s">
        <v>7095</v>
      </c>
      <c r="I488" s="191" t="s">
        <v>8665</v>
      </c>
      <c r="J488" s="191" t="s">
        <v>8666</v>
      </c>
      <c r="K488" s="191" t="s">
        <v>6966</v>
      </c>
      <c r="L488" s="99">
        <v>-0.98844200000000004</v>
      </c>
      <c r="M488" s="99">
        <v>36.794977000000003</v>
      </c>
      <c r="N488" s="191" t="s">
        <v>6967</v>
      </c>
      <c r="O488" s="87">
        <v>44823</v>
      </c>
      <c r="P488" s="87">
        <f t="shared" si="14"/>
        <v>44848</v>
      </c>
      <c r="Q488" s="53">
        <f t="shared" si="15"/>
        <v>335</v>
      </c>
    </row>
    <row r="489" spans="1:17" ht="16">
      <c r="A489" s="6">
        <v>488</v>
      </c>
      <c r="B489" s="191" t="s">
        <v>3037</v>
      </c>
      <c r="C489" s="191" t="s">
        <v>950</v>
      </c>
      <c r="D489" s="191" t="s">
        <v>8667</v>
      </c>
      <c r="E489" s="191" t="s">
        <v>108</v>
      </c>
      <c r="F489" s="191" t="s">
        <v>108</v>
      </c>
      <c r="G489" s="191" t="s">
        <v>6972</v>
      </c>
      <c r="H489" s="191" t="s">
        <v>8668</v>
      </c>
      <c r="I489" s="191" t="s">
        <v>8669</v>
      </c>
      <c r="J489" s="191" t="s">
        <v>8670</v>
      </c>
      <c r="K489" s="191" t="s">
        <v>6975</v>
      </c>
      <c r="L489" s="99">
        <v>-0.995583</v>
      </c>
      <c r="M489" s="99">
        <v>36.806142999999999</v>
      </c>
      <c r="N489" s="191" t="s">
        <v>6967</v>
      </c>
      <c r="O489" s="87">
        <v>44823</v>
      </c>
      <c r="P489" s="87">
        <f t="shared" si="14"/>
        <v>44848</v>
      </c>
      <c r="Q489" s="53">
        <f t="shared" si="15"/>
        <v>335</v>
      </c>
    </row>
    <row r="490" spans="1:17" ht="16">
      <c r="A490" s="6">
        <v>489</v>
      </c>
      <c r="B490" s="191" t="s">
        <v>3183</v>
      </c>
      <c r="C490" s="191" t="s">
        <v>374</v>
      </c>
      <c r="D490" s="191" t="s">
        <v>8671</v>
      </c>
      <c r="E490" s="191" t="s">
        <v>108</v>
      </c>
      <c r="F490" s="191" t="s">
        <v>108</v>
      </c>
      <c r="G490" s="191" t="s">
        <v>6972</v>
      </c>
      <c r="H490" s="191" t="s">
        <v>8672</v>
      </c>
      <c r="I490" s="191" t="s">
        <v>8673</v>
      </c>
      <c r="J490" s="191" t="s">
        <v>8674</v>
      </c>
      <c r="K490" s="191" t="s">
        <v>6975</v>
      </c>
      <c r="L490" s="99">
        <v>-0.93534419999999996</v>
      </c>
      <c r="M490" s="99">
        <v>36.775648099999998</v>
      </c>
      <c r="N490" s="191" t="s">
        <v>6967</v>
      </c>
      <c r="O490" s="87">
        <v>44823</v>
      </c>
      <c r="P490" s="87">
        <f t="shared" si="14"/>
        <v>44848</v>
      </c>
      <c r="Q490" s="53">
        <f t="shared" si="15"/>
        <v>335</v>
      </c>
    </row>
    <row r="491" spans="1:17" ht="16">
      <c r="A491" s="6">
        <v>490</v>
      </c>
      <c r="B491" s="191" t="s">
        <v>3227</v>
      </c>
      <c r="C491" s="191" t="s">
        <v>410</v>
      </c>
      <c r="D491" s="191" t="s">
        <v>8675</v>
      </c>
      <c r="E491" s="191" t="s">
        <v>108</v>
      </c>
      <c r="F491" s="191" t="s">
        <v>108</v>
      </c>
      <c r="G491" s="191" t="s">
        <v>7081</v>
      </c>
      <c r="H491" s="191" t="s">
        <v>7535</v>
      </c>
      <c r="I491" s="191" t="s">
        <v>8676</v>
      </c>
      <c r="J491" s="191" t="s">
        <v>8677</v>
      </c>
      <c r="K491" s="191" t="s">
        <v>7384</v>
      </c>
      <c r="L491" s="99">
        <v>-0.9166995</v>
      </c>
      <c r="M491" s="99">
        <v>36.818215299999999</v>
      </c>
      <c r="N491" s="191" t="s">
        <v>6967</v>
      </c>
      <c r="O491" s="87">
        <v>44823</v>
      </c>
      <c r="P491" s="87">
        <f t="shared" si="14"/>
        <v>44848</v>
      </c>
      <c r="Q491" s="53">
        <f t="shared" si="15"/>
        <v>335</v>
      </c>
    </row>
    <row r="492" spans="1:17" ht="16">
      <c r="A492" s="6">
        <v>491</v>
      </c>
      <c r="B492" s="191" t="s">
        <v>3228</v>
      </c>
      <c r="C492" s="191" t="s">
        <v>450</v>
      </c>
      <c r="D492" s="191" t="s">
        <v>8678</v>
      </c>
      <c r="E492" s="191" t="s">
        <v>8015</v>
      </c>
      <c r="F492" s="191" t="s">
        <v>2434</v>
      </c>
      <c r="G492" s="191" t="s">
        <v>8679</v>
      </c>
      <c r="H492" s="191" t="s">
        <v>8680</v>
      </c>
      <c r="I492" s="191" t="s">
        <v>8681</v>
      </c>
      <c r="J492" s="191" t="s">
        <v>8682</v>
      </c>
      <c r="K492" s="191" t="s">
        <v>7157</v>
      </c>
      <c r="L492" s="99">
        <v>-0.44283149999999999</v>
      </c>
      <c r="M492" s="99">
        <v>37.209358199999997</v>
      </c>
      <c r="N492" s="191" t="s">
        <v>6967</v>
      </c>
      <c r="O492" s="87">
        <v>44823</v>
      </c>
      <c r="P492" s="87">
        <f t="shared" si="14"/>
        <v>44848</v>
      </c>
      <c r="Q492" s="53">
        <f t="shared" si="15"/>
        <v>335</v>
      </c>
    </row>
    <row r="493" spans="1:17" ht="16">
      <c r="A493" s="6">
        <v>492</v>
      </c>
      <c r="B493" s="191" t="s">
        <v>3067</v>
      </c>
      <c r="C493" s="191" t="s">
        <v>1177</v>
      </c>
      <c r="D493" s="191" t="s">
        <v>8683</v>
      </c>
      <c r="E493" s="191" t="s">
        <v>108</v>
      </c>
      <c r="F493" s="191" t="s">
        <v>108</v>
      </c>
      <c r="G493" s="191" t="s">
        <v>111</v>
      </c>
      <c r="H493" s="191" t="s">
        <v>7776</v>
      </c>
      <c r="I493" s="191" t="s">
        <v>8684</v>
      </c>
      <c r="J493" s="191" t="s">
        <v>8685</v>
      </c>
      <c r="K493" s="191" t="s">
        <v>6966</v>
      </c>
      <c r="L493" s="99"/>
      <c r="M493" s="99"/>
      <c r="N493" s="191" t="s">
        <v>6967</v>
      </c>
      <c r="O493" s="87">
        <v>44824</v>
      </c>
      <c r="P493" s="87">
        <f t="shared" si="14"/>
        <v>44849</v>
      </c>
      <c r="Q493" s="53">
        <f t="shared" si="15"/>
        <v>335</v>
      </c>
    </row>
    <row r="494" spans="1:17" ht="16">
      <c r="A494" s="6">
        <v>493</v>
      </c>
      <c r="B494" s="191" t="s">
        <v>3172</v>
      </c>
      <c r="C494" s="191" t="s">
        <v>349</v>
      </c>
      <c r="D494" s="191" t="s">
        <v>8686</v>
      </c>
      <c r="E494" s="191" t="s">
        <v>114</v>
      </c>
      <c r="F494" s="191" t="s">
        <v>114</v>
      </c>
      <c r="G494" s="191" t="s">
        <v>168</v>
      </c>
      <c r="H494" s="191" t="s">
        <v>8446</v>
      </c>
      <c r="I494" s="191" t="s">
        <v>8687</v>
      </c>
      <c r="J494" s="191" t="s">
        <v>8688</v>
      </c>
      <c r="K494" s="191" t="s">
        <v>7337</v>
      </c>
      <c r="L494" s="99"/>
      <c r="M494" s="99"/>
      <c r="N494" s="191" t="s">
        <v>6967</v>
      </c>
      <c r="O494" s="87">
        <v>44824</v>
      </c>
      <c r="P494" s="87">
        <f t="shared" si="14"/>
        <v>44849</v>
      </c>
      <c r="Q494" s="53">
        <f t="shared" si="15"/>
        <v>335</v>
      </c>
    </row>
    <row r="495" spans="1:17" ht="16">
      <c r="A495" s="6">
        <v>494</v>
      </c>
      <c r="B495" s="191" t="s">
        <v>3178</v>
      </c>
      <c r="C495" s="191" t="s">
        <v>376</v>
      </c>
      <c r="D495" s="191" t="s">
        <v>8689</v>
      </c>
      <c r="E495" s="191" t="s">
        <v>114</v>
      </c>
      <c r="F495" s="191" t="s">
        <v>114</v>
      </c>
      <c r="G495" s="191" t="s">
        <v>168</v>
      </c>
      <c r="H495" s="191" t="s">
        <v>8446</v>
      </c>
      <c r="I495" s="191" t="s">
        <v>8690</v>
      </c>
      <c r="J495" s="191" t="s">
        <v>8691</v>
      </c>
      <c r="K495" s="191" t="s">
        <v>7337</v>
      </c>
      <c r="L495" s="99">
        <v>-0.89388939999999995</v>
      </c>
      <c r="M495" s="99">
        <v>37.064014800000002</v>
      </c>
      <c r="N495" s="191" t="s">
        <v>6967</v>
      </c>
      <c r="O495" s="87">
        <v>44824</v>
      </c>
      <c r="P495" s="87">
        <f t="shared" si="14"/>
        <v>44849</v>
      </c>
      <c r="Q495" s="53">
        <f t="shared" si="15"/>
        <v>335</v>
      </c>
    </row>
    <row r="496" spans="1:17" ht="16">
      <c r="A496" s="6">
        <v>495</v>
      </c>
      <c r="B496" s="191" t="s">
        <v>3181</v>
      </c>
      <c r="C496" s="191" t="s">
        <v>377</v>
      </c>
      <c r="D496" s="191" t="s">
        <v>8692</v>
      </c>
      <c r="E496" s="191" t="s">
        <v>114</v>
      </c>
      <c r="F496" s="191" t="s">
        <v>114</v>
      </c>
      <c r="G496" s="191" t="s">
        <v>158</v>
      </c>
      <c r="H496" s="191" t="s">
        <v>8693</v>
      </c>
      <c r="I496" s="191" t="s">
        <v>8694</v>
      </c>
      <c r="J496" s="191" t="s">
        <v>8695</v>
      </c>
      <c r="K496" s="191"/>
      <c r="L496" s="99">
        <v>-0.80169999999999997</v>
      </c>
      <c r="M496" s="99">
        <v>36.920200000000001</v>
      </c>
      <c r="N496" s="191" t="s">
        <v>6967</v>
      </c>
      <c r="O496" s="87">
        <v>44824</v>
      </c>
      <c r="P496" s="87">
        <f t="shared" si="14"/>
        <v>44849</v>
      </c>
      <c r="Q496" s="53">
        <f t="shared" si="15"/>
        <v>335</v>
      </c>
    </row>
    <row r="497" spans="1:17" ht="16">
      <c r="A497" s="6">
        <v>496</v>
      </c>
      <c r="B497" s="191" t="s">
        <v>3188</v>
      </c>
      <c r="C497" s="191" t="s">
        <v>388</v>
      </c>
      <c r="D497" s="191" t="s">
        <v>8696</v>
      </c>
      <c r="E497" s="191" t="s">
        <v>8015</v>
      </c>
      <c r="F497" s="191" t="s">
        <v>2434</v>
      </c>
      <c r="G497" s="191" t="s">
        <v>8679</v>
      </c>
      <c r="H497" s="191" t="s">
        <v>8697</v>
      </c>
      <c r="I497" s="191" t="s">
        <v>8698</v>
      </c>
      <c r="J497" s="191" t="s">
        <v>8699</v>
      </c>
      <c r="K497" s="191" t="s">
        <v>7157</v>
      </c>
      <c r="L497" s="99">
        <v>-0.45305909999999999</v>
      </c>
      <c r="M497" s="99">
        <v>37.2183347</v>
      </c>
      <c r="N497" s="191" t="s">
        <v>6967</v>
      </c>
      <c r="O497" s="87">
        <v>44824</v>
      </c>
      <c r="P497" s="87">
        <f t="shared" si="14"/>
        <v>44849</v>
      </c>
      <c r="Q497" s="53">
        <f t="shared" si="15"/>
        <v>335</v>
      </c>
    </row>
    <row r="498" spans="1:17" ht="16">
      <c r="A498" s="6">
        <v>497</v>
      </c>
      <c r="B498" s="191" t="s">
        <v>3198</v>
      </c>
      <c r="C498" s="191" t="s">
        <v>417</v>
      </c>
      <c r="D498" s="191" t="s">
        <v>8700</v>
      </c>
      <c r="E498" s="191" t="s">
        <v>108</v>
      </c>
      <c r="F498" s="191" t="s">
        <v>108</v>
      </c>
      <c r="G498" s="191" t="s">
        <v>109</v>
      </c>
      <c r="H498" s="191" t="s">
        <v>8701</v>
      </c>
      <c r="I498" s="191" t="s">
        <v>8702</v>
      </c>
      <c r="J498" s="191"/>
      <c r="K498" s="191" t="s">
        <v>6966</v>
      </c>
      <c r="L498" s="99">
        <v>-1.0647</v>
      </c>
      <c r="M498" s="99">
        <v>36.815269999999998</v>
      </c>
      <c r="N498" s="191" t="s">
        <v>6967</v>
      </c>
      <c r="O498" s="87">
        <v>44824</v>
      </c>
      <c r="P498" s="87">
        <f t="shared" si="14"/>
        <v>44849</v>
      </c>
      <c r="Q498" s="53">
        <f t="shared" si="15"/>
        <v>335</v>
      </c>
    </row>
    <row r="499" spans="1:17" ht="16">
      <c r="A499" s="6">
        <v>498</v>
      </c>
      <c r="B499" s="191" t="s">
        <v>3217</v>
      </c>
      <c r="C499" s="191" t="s">
        <v>276</v>
      </c>
      <c r="D499" s="191" t="s">
        <v>8703</v>
      </c>
      <c r="E499" s="191" t="s">
        <v>114</v>
      </c>
      <c r="F499" s="191" t="s">
        <v>114</v>
      </c>
      <c r="G499" s="191" t="s">
        <v>158</v>
      </c>
      <c r="H499" s="191" t="s">
        <v>8704</v>
      </c>
      <c r="I499" s="191" t="s">
        <v>8705</v>
      </c>
      <c r="J499" s="191" t="s">
        <v>8706</v>
      </c>
      <c r="K499" s="191"/>
      <c r="L499" s="99">
        <v>-0.80919600000000003</v>
      </c>
      <c r="M499" s="99">
        <v>36.917544999999997</v>
      </c>
      <c r="N499" s="191" t="s">
        <v>6967</v>
      </c>
      <c r="O499" s="87">
        <v>44824</v>
      </c>
      <c r="P499" s="87">
        <f t="shared" si="14"/>
        <v>44849</v>
      </c>
      <c r="Q499" s="53">
        <f t="shared" si="15"/>
        <v>335</v>
      </c>
    </row>
    <row r="500" spans="1:17" ht="16">
      <c r="A500" s="6">
        <v>499</v>
      </c>
      <c r="B500" s="191" t="s">
        <v>3125</v>
      </c>
      <c r="C500" s="191" t="s">
        <v>1329</v>
      </c>
      <c r="D500" s="191" t="s">
        <v>8707</v>
      </c>
      <c r="E500" s="191" t="s">
        <v>114</v>
      </c>
      <c r="F500" s="191" t="s">
        <v>114</v>
      </c>
      <c r="G500" s="191" t="s">
        <v>168</v>
      </c>
      <c r="H500" s="191" t="s">
        <v>8446</v>
      </c>
      <c r="I500" s="191" t="s">
        <v>8708</v>
      </c>
      <c r="J500" s="191"/>
      <c r="K500" s="191" t="s">
        <v>7337</v>
      </c>
      <c r="L500" s="99">
        <v>-0.89361000000000002</v>
      </c>
      <c r="M500" s="99">
        <v>37.064549999999997</v>
      </c>
      <c r="N500" s="191" t="s">
        <v>6967</v>
      </c>
      <c r="O500" s="87">
        <v>44825</v>
      </c>
      <c r="P500" s="87">
        <f t="shared" si="14"/>
        <v>44850</v>
      </c>
      <c r="Q500" s="53">
        <f t="shared" si="15"/>
        <v>335</v>
      </c>
    </row>
    <row r="501" spans="1:17" ht="16">
      <c r="A501" s="6">
        <v>500</v>
      </c>
      <c r="B501" s="191" t="s">
        <v>3193</v>
      </c>
      <c r="C501" s="191" t="s">
        <v>397</v>
      </c>
      <c r="D501" s="191" t="s">
        <v>8709</v>
      </c>
      <c r="E501" s="191" t="s">
        <v>114</v>
      </c>
      <c r="F501" s="191" t="s">
        <v>114</v>
      </c>
      <c r="G501" s="191" t="s">
        <v>156</v>
      </c>
      <c r="H501" s="191" t="s">
        <v>7650</v>
      </c>
      <c r="I501" s="191" t="s">
        <v>8710</v>
      </c>
      <c r="J501" s="191" t="s">
        <v>8710</v>
      </c>
      <c r="K501" s="191" t="s">
        <v>8335</v>
      </c>
      <c r="L501" s="99">
        <v>-0.88745300000000005</v>
      </c>
      <c r="M501" s="99">
        <v>36.875309999999999</v>
      </c>
      <c r="N501" s="191" t="s">
        <v>6967</v>
      </c>
      <c r="O501" s="87">
        <v>44825</v>
      </c>
      <c r="P501" s="87">
        <f t="shared" si="14"/>
        <v>44850</v>
      </c>
      <c r="Q501" s="53">
        <f t="shared" si="15"/>
        <v>335</v>
      </c>
    </row>
    <row r="502" spans="1:17" ht="16">
      <c r="A502" s="6">
        <v>501</v>
      </c>
      <c r="B502" s="191" t="s">
        <v>3195</v>
      </c>
      <c r="C502" s="191" t="s">
        <v>401</v>
      </c>
      <c r="D502" s="191" t="s">
        <v>8711</v>
      </c>
      <c r="E502" s="191" t="s">
        <v>114</v>
      </c>
      <c r="F502" s="191" t="s">
        <v>114</v>
      </c>
      <c r="G502" s="191" t="s">
        <v>156</v>
      </c>
      <c r="H502" s="191" t="s">
        <v>7650</v>
      </c>
      <c r="I502" s="191" t="s">
        <v>8712</v>
      </c>
      <c r="J502" s="191" t="s">
        <v>8713</v>
      </c>
      <c r="K502" s="191" t="s">
        <v>8335</v>
      </c>
      <c r="L502" s="99">
        <v>-0.88836300000000001</v>
      </c>
      <c r="M502" s="99">
        <v>36.875812000000003</v>
      </c>
      <c r="N502" s="191" t="s">
        <v>6967</v>
      </c>
      <c r="O502" s="87">
        <v>44825</v>
      </c>
      <c r="P502" s="87">
        <f t="shared" si="14"/>
        <v>44850</v>
      </c>
      <c r="Q502" s="53">
        <f t="shared" si="15"/>
        <v>335</v>
      </c>
    </row>
    <row r="503" spans="1:17" ht="16">
      <c r="A503" s="6">
        <v>502</v>
      </c>
      <c r="B503" s="191" t="s">
        <v>3205</v>
      </c>
      <c r="C503" s="191" t="s">
        <v>431</v>
      </c>
      <c r="D503" s="191" t="s">
        <v>8714</v>
      </c>
      <c r="E503" s="191" t="s">
        <v>114</v>
      </c>
      <c r="F503" s="191" t="s">
        <v>114</v>
      </c>
      <c r="G503" s="191" t="s">
        <v>168</v>
      </c>
      <c r="H503" s="191" t="s">
        <v>2473</v>
      </c>
      <c r="I503" s="191" t="s">
        <v>8715</v>
      </c>
      <c r="J503" s="191" t="s">
        <v>8716</v>
      </c>
      <c r="K503" s="191" t="s">
        <v>7337</v>
      </c>
      <c r="L503" s="99">
        <v>-0.84024149999999997</v>
      </c>
      <c r="M503" s="99">
        <v>36.921492899999997</v>
      </c>
      <c r="N503" s="191" t="s">
        <v>6967</v>
      </c>
      <c r="O503" s="87">
        <v>44825</v>
      </c>
      <c r="P503" s="87">
        <f t="shared" si="14"/>
        <v>44850</v>
      </c>
      <c r="Q503" s="53">
        <f t="shared" si="15"/>
        <v>335</v>
      </c>
    </row>
    <row r="504" spans="1:17" ht="16">
      <c r="A504" s="6">
        <v>503</v>
      </c>
      <c r="B504" s="191" t="s">
        <v>3208</v>
      </c>
      <c r="C504" s="191" t="s">
        <v>430</v>
      </c>
      <c r="D504" s="191" t="s">
        <v>8717</v>
      </c>
      <c r="E504" s="191" t="s">
        <v>114</v>
      </c>
      <c r="F504" s="191" t="s">
        <v>114</v>
      </c>
      <c r="G504" s="191" t="s">
        <v>168</v>
      </c>
      <c r="H504" s="191" t="s">
        <v>7716</v>
      </c>
      <c r="I504" s="191" t="s">
        <v>8718</v>
      </c>
      <c r="J504" s="191" t="s">
        <v>8719</v>
      </c>
      <c r="K504" s="191" t="s">
        <v>7337</v>
      </c>
      <c r="L504" s="99">
        <v>-0.86160000000000003</v>
      </c>
      <c r="M504" s="99">
        <v>36.959699999999998</v>
      </c>
      <c r="N504" s="191" t="s">
        <v>6967</v>
      </c>
      <c r="O504" s="87">
        <v>44825</v>
      </c>
      <c r="P504" s="87">
        <f t="shared" si="14"/>
        <v>44850</v>
      </c>
      <c r="Q504" s="53">
        <f t="shared" si="15"/>
        <v>335</v>
      </c>
    </row>
    <row r="505" spans="1:17" ht="16">
      <c r="A505" s="6">
        <v>504</v>
      </c>
      <c r="B505" s="191" t="s">
        <v>3212</v>
      </c>
      <c r="C505" s="191" t="s">
        <v>744</v>
      </c>
      <c r="D505" s="191" t="s">
        <v>8720</v>
      </c>
      <c r="E505" s="191" t="s">
        <v>108</v>
      </c>
      <c r="F505" s="191" t="s">
        <v>108</v>
      </c>
      <c r="G505" s="191" t="s">
        <v>115</v>
      </c>
      <c r="H505" s="191" t="s">
        <v>7426</v>
      </c>
      <c r="I505" s="191" t="s">
        <v>8721</v>
      </c>
      <c r="J505" s="191" t="s">
        <v>8722</v>
      </c>
      <c r="K505" s="191" t="s">
        <v>2840</v>
      </c>
      <c r="L505" s="99">
        <v>-1.23668</v>
      </c>
      <c r="M505" s="99">
        <v>36.694009999999999</v>
      </c>
      <c r="N505" s="191" t="s">
        <v>6967</v>
      </c>
      <c r="O505" s="87">
        <v>44825</v>
      </c>
      <c r="P505" s="87">
        <f t="shared" si="14"/>
        <v>44850</v>
      </c>
      <c r="Q505" s="53">
        <f t="shared" si="15"/>
        <v>335</v>
      </c>
    </row>
    <row r="506" spans="1:17" ht="16">
      <c r="A506" s="6">
        <v>505</v>
      </c>
      <c r="B506" s="191" t="s">
        <v>3218</v>
      </c>
      <c r="C506" s="191" t="s">
        <v>274</v>
      </c>
      <c r="D506" s="191" t="s">
        <v>8723</v>
      </c>
      <c r="E506" s="191" t="s">
        <v>108</v>
      </c>
      <c r="F506" s="191" t="s">
        <v>108</v>
      </c>
      <c r="G506" s="191" t="s">
        <v>111</v>
      </c>
      <c r="H506" s="191" t="s">
        <v>8592</v>
      </c>
      <c r="I506" s="191" t="s">
        <v>8724</v>
      </c>
      <c r="J506" s="191" t="s">
        <v>8725</v>
      </c>
      <c r="K506" s="191" t="s">
        <v>2840</v>
      </c>
      <c r="L506" s="99">
        <v>-1.007833</v>
      </c>
      <c r="M506" s="99">
        <v>36.634667999999998</v>
      </c>
      <c r="N506" s="191" t="s">
        <v>6967</v>
      </c>
      <c r="O506" s="87">
        <v>44825</v>
      </c>
      <c r="P506" s="87">
        <f t="shared" si="14"/>
        <v>44850</v>
      </c>
      <c r="Q506" s="53">
        <f t="shared" si="15"/>
        <v>335</v>
      </c>
    </row>
    <row r="507" spans="1:17" ht="16">
      <c r="A507" s="6">
        <v>506</v>
      </c>
      <c r="B507" s="191" t="s">
        <v>3222</v>
      </c>
      <c r="C507" s="191" t="s">
        <v>799</v>
      </c>
      <c r="D507" s="191" t="s">
        <v>8726</v>
      </c>
      <c r="E507" s="191" t="s">
        <v>151</v>
      </c>
      <c r="F507" s="191" t="s">
        <v>151</v>
      </c>
      <c r="G507" s="191" t="s">
        <v>165</v>
      </c>
      <c r="H507" s="191" t="s">
        <v>8727</v>
      </c>
      <c r="I507" s="191" t="s">
        <v>8728</v>
      </c>
      <c r="J507" s="191" t="s">
        <v>8729</v>
      </c>
      <c r="K507" s="191" t="s">
        <v>7157</v>
      </c>
      <c r="L507" s="99">
        <v>-0.1012879</v>
      </c>
      <c r="M507" s="99">
        <v>37.6918693</v>
      </c>
      <c r="N507" s="191" t="s">
        <v>6967</v>
      </c>
      <c r="O507" s="87">
        <v>44825</v>
      </c>
      <c r="P507" s="87">
        <f t="shared" si="14"/>
        <v>44850</v>
      </c>
      <c r="Q507" s="53">
        <f t="shared" si="15"/>
        <v>335</v>
      </c>
    </row>
    <row r="508" spans="1:17" ht="16">
      <c r="A508" s="6">
        <v>507</v>
      </c>
      <c r="B508" s="191" t="s">
        <v>3223</v>
      </c>
      <c r="C508" s="191" t="s">
        <v>861</v>
      </c>
      <c r="D508" s="191" t="s">
        <v>8730</v>
      </c>
      <c r="E508" s="191" t="s">
        <v>151</v>
      </c>
      <c r="F508" s="191" t="s">
        <v>151</v>
      </c>
      <c r="G508" s="191" t="s">
        <v>531</v>
      </c>
      <c r="H508" s="191" t="s">
        <v>8731</v>
      </c>
      <c r="I508" s="191" t="s">
        <v>8732</v>
      </c>
      <c r="J508" s="191" t="s">
        <v>8733</v>
      </c>
      <c r="K508" s="191" t="s">
        <v>7157</v>
      </c>
      <c r="L508" s="99">
        <v>-9.35E-2</v>
      </c>
      <c r="M508" s="99">
        <v>37.704799999999999</v>
      </c>
      <c r="N508" s="191" t="s">
        <v>6967</v>
      </c>
      <c r="O508" s="87">
        <v>44825</v>
      </c>
      <c r="P508" s="87">
        <f t="shared" si="14"/>
        <v>44850</v>
      </c>
      <c r="Q508" s="53">
        <f t="shared" si="15"/>
        <v>335</v>
      </c>
    </row>
    <row r="509" spans="1:17" ht="16">
      <c r="A509" s="6">
        <v>508</v>
      </c>
      <c r="B509" s="191" t="s">
        <v>3080</v>
      </c>
      <c r="C509" s="191" t="s">
        <v>806</v>
      </c>
      <c r="D509" s="191" t="s">
        <v>8734</v>
      </c>
      <c r="E509" s="191" t="s">
        <v>114</v>
      </c>
      <c r="F509" s="191" t="s">
        <v>114</v>
      </c>
      <c r="G509" s="191" t="s">
        <v>168</v>
      </c>
      <c r="H509" s="191" t="s">
        <v>7531</v>
      </c>
      <c r="I509" s="191" t="s">
        <v>8735</v>
      </c>
      <c r="J509" s="191" t="s">
        <v>8736</v>
      </c>
      <c r="K509" s="191" t="s">
        <v>7337</v>
      </c>
      <c r="L509" s="99"/>
      <c r="M509" s="99"/>
      <c r="N509" s="191" t="s">
        <v>6967</v>
      </c>
      <c r="O509" s="87">
        <v>44826</v>
      </c>
      <c r="P509" s="87">
        <f t="shared" si="14"/>
        <v>44851</v>
      </c>
      <c r="Q509" s="53">
        <f t="shared" si="15"/>
        <v>335</v>
      </c>
    </row>
    <row r="510" spans="1:17" ht="16">
      <c r="A510" s="6">
        <v>509</v>
      </c>
      <c r="B510" s="191" t="s">
        <v>3151</v>
      </c>
      <c r="C510" s="191" t="s">
        <v>314</v>
      </c>
      <c r="D510" s="191" t="s">
        <v>8737</v>
      </c>
      <c r="E510" s="191" t="s">
        <v>114</v>
      </c>
      <c r="F510" s="191" t="s">
        <v>114</v>
      </c>
      <c r="G510" s="191" t="s">
        <v>156</v>
      </c>
      <c r="H510" s="191" t="s">
        <v>8738</v>
      </c>
      <c r="I510" s="191" t="s">
        <v>8739</v>
      </c>
      <c r="J510" s="191"/>
      <c r="K510" s="191" t="s">
        <v>8335</v>
      </c>
      <c r="L510" s="99">
        <v>-0.82708000000000004</v>
      </c>
      <c r="M510" s="99">
        <v>36.887610000000002</v>
      </c>
      <c r="N510" s="191" t="s">
        <v>6967</v>
      </c>
      <c r="O510" s="87">
        <v>44826</v>
      </c>
      <c r="P510" s="87">
        <f t="shared" si="14"/>
        <v>44851</v>
      </c>
      <c r="Q510" s="53">
        <f t="shared" si="15"/>
        <v>335</v>
      </c>
    </row>
    <row r="511" spans="1:17" ht="16">
      <c r="A511" s="6">
        <v>510</v>
      </c>
      <c r="B511" s="191" t="s">
        <v>3199</v>
      </c>
      <c r="C511" s="191" t="s">
        <v>411</v>
      </c>
      <c r="D511" s="191" t="s">
        <v>8740</v>
      </c>
      <c r="E511" s="191" t="s">
        <v>108</v>
      </c>
      <c r="F511" s="191" t="s">
        <v>108</v>
      </c>
      <c r="G511" s="191" t="s">
        <v>7023</v>
      </c>
      <c r="H511" s="191" t="s">
        <v>8741</v>
      </c>
      <c r="I511" s="191" t="s">
        <v>8742</v>
      </c>
      <c r="J511" s="191" t="s">
        <v>8743</v>
      </c>
      <c r="K511" s="191"/>
      <c r="L511" s="99">
        <v>-1.0953219999999999</v>
      </c>
      <c r="M511" s="99">
        <v>36.634618000000003</v>
      </c>
      <c r="N511" s="191" t="s">
        <v>6967</v>
      </c>
      <c r="O511" s="87">
        <v>44826</v>
      </c>
      <c r="P511" s="87">
        <f t="shared" si="14"/>
        <v>44851</v>
      </c>
      <c r="Q511" s="53">
        <f t="shared" si="15"/>
        <v>335</v>
      </c>
    </row>
    <row r="512" spans="1:17" ht="16">
      <c r="A512" s="6">
        <v>511</v>
      </c>
      <c r="B512" s="191" t="s">
        <v>3200</v>
      </c>
      <c r="C512" s="191" t="s">
        <v>415</v>
      </c>
      <c r="D512" s="191" t="s">
        <v>8744</v>
      </c>
      <c r="E512" s="191" t="s">
        <v>108</v>
      </c>
      <c r="F512" s="191" t="s">
        <v>108</v>
      </c>
      <c r="G512" s="191" t="s">
        <v>7023</v>
      </c>
      <c r="H512" s="191" t="s">
        <v>8741</v>
      </c>
      <c r="I512" s="191" t="s">
        <v>8745</v>
      </c>
      <c r="J512" s="191" t="s">
        <v>8746</v>
      </c>
      <c r="K512" s="191"/>
      <c r="L512" s="99">
        <v>-9.0838000000000002E-2</v>
      </c>
      <c r="M512" s="99">
        <v>36.636415999999997</v>
      </c>
      <c r="N512" s="191" t="s">
        <v>6967</v>
      </c>
      <c r="O512" s="87">
        <v>44826</v>
      </c>
      <c r="P512" s="87">
        <f t="shared" si="14"/>
        <v>44851</v>
      </c>
      <c r="Q512" s="53">
        <f t="shared" si="15"/>
        <v>335</v>
      </c>
    </row>
    <row r="513" spans="1:17" ht="16">
      <c r="A513" s="6">
        <v>512</v>
      </c>
      <c r="B513" s="191" t="s">
        <v>3213</v>
      </c>
      <c r="C513" s="191" t="s">
        <v>435</v>
      </c>
      <c r="D513" s="191" t="s">
        <v>8747</v>
      </c>
      <c r="E513" s="191" t="s">
        <v>151</v>
      </c>
      <c r="F513" s="191" t="s">
        <v>151</v>
      </c>
      <c r="G513" s="191" t="s">
        <v>152</v>
      </c>
      <c r="H513" s="191" t="s">
        <v>8748</v>
      </c>
      <c r="I513" s="191" t="s">
        <v>8749</v>
      </c>
      <c r="J513" s="191" t="s">
        <v>8750</v>
      </c>
      <c r="K513" s="191" t="s">
        <v>7157</v>
      </c>
      <c r="L513" s="99">
        <v>0.2601</v>
      </c>
      <c r="M513" s="99">
        <v>37.551600000000001</v>
      </c>
      <c r="N513" s="191" t="s">
        <v>6967</v>
      </c>
      <c r="O513" s="87">
        <v>44826</v>
      </c>
      <c r="P513" s="87">
        <f t="shared" si="14"/>
        <v>44851</v>
      </c>
      <c r="Q513" s="53">
        <f t="shared" si="15"/>
        <v>335</v>
      </c>
    </row>
    <row r="514" spans="1:17" ht="16">
      <c r="A514" s="6">
        <v>513</v>
      </c>
      <c r="B514" s="191" t="s">
        <v>3216</v>
      </c>
      <c r="C514" s="191" t="s">
        <v>797</v>
      </c>
      <c r="D514" s="191" t="s">
        <v>8751</v>
      </c>
      <c r="E514" s="191" t="s">
        <v>114</v>
      </c>
      <c r="F514" s="191" t="s">
        <v>114</v>
      </c>
      <c r="G514" s="191" t="s">
        <v>156</v>
      </c>
      <c r="H514" s="191" t="s">
        <v>8641</v>
      </c>
      <c r="I514" s="191" t="s">
        <v>8752</v>
      </c>
      <c r="J514" s="191" t="s">
        <v>8753</v>
      </c>
      <c r="K514" s="191" t="s">
        <v>8335</v>
      </c>
      <c r="L514" s="99">
        <v>-0.95053100000000001</v>
      </c>
      <c r="M514" s="99">
        <v>36.970294000000003</v>
      </c>
      <c r="N514" s="191" t="s">
        <v>6967</v>
      </c>
      <c r="O514" s="87">
        <v>44826</v>
      </c>
      <c r="P514" s="87">
        <f t="shared" si="14"/>
        <v>44851</v>
      </c>
      <c r="Q514" s="53">
        <f t="shared" si="15"/>
        <v>335</v>
      </c>
    </row>
    <row r="515" spans="1:17" ht="16">
      <c r="A515" s="6">
        <v>514</v>
      </c>
      <c r="B515" s="191" t="s">
        <v>3264</v>
      </c>
      <c r="C515" s="191" t="s">
        <v>504</v>
      </c>
      <c r="D515" s="191" t="s">
        <v>8754</v>
      </c>
      <c r="E515" s="191" t="s">
        <v>151</v>
      </c>
      <c r="F515" s="191" t="s">
        <v>151</v>
      </c>
      <c r="G515" s="191" t="s">
        <v>165</v>
      </c>
      <c r="H515" s="191" t="s">
        <v>8755</v>
      </c>
      <c r="I515" s="191" t="s">
        <v>8756</v>
      </c>
      <c r="J515" s="191" t="s">
        <v>8757</v>
      </c>
      <c r="K515" s="191" t="s">
        <v>8758</v>
      </c>
      <c r="L515" s="99">
        <v>-8.9029999999999998E-2</v>
      </c>
      <c r="M515" s="99">
        <v>37.577486999999998</v>
      </c>
      <c r="N515" s="191" t="s">
        <v>6967</v>
      </c>
      <c r="O515" s="87">
        <v>44826</v>
      </c>
      <c r="P515" s="87">
        <f t="shared" ref="P515:P578" si="16">O515+25</f>
        <v>44851</v>
      </c>
      <c r="Q515" s="53">
        <f t="shared" ref="Q515:Q578" si="17">IF(P515&lt;$T$2,$V$2,$U$2-P515+1)</f>
        <v>335</v>
      </c>
    </row>
    <row r="516" spans="1:17" ht="16">
      <c r="A516" s="6">
        <v>515</v>
      </c>
      <c r="B516" s="191" t="s">
        <v>2727</v>
      </c>
      <c r="C516" s="191" t="s">
        <v>8759</v>
      </c>
      <c r="D516" s="191" t="s">
        <v>8760</v>
      </c>
      <c r="E516" s="191" t="s">
        <v>108</v>
      </c>
      <c r="F516" s="191" t="s">
        <v>108</v>
      </c>
      <c r="G516" s="191" t="s">
        <v>111</v>
      </c>
      <c r="H516" s="191" t="s">
        <v>2551</v>
      </c>
      <c r="I516" s="191" t="s">
        <v>8761</v>
      </c>
      <c r="J516" s="191" t="s">
        <v>8762</v>
      </c>
      <c r="K516" s="191" t="s">
        <v>6966</v>
      </c>
      <c r="L516" s="99">
        <v>-1.02064</v>
      </c>
      <c r="M516" s="99">
        <v>36.766415000000002</v>
      </c>
      <c r="N516" s="191" t="s">
        <v>6967</v>
      </c>
      <c r="O516" s="87">
        <v>44827</v>
      </c>
      <c r="P516" s="87">
        <f t="shared" si="16"/>
        <v>44852</v>
      </c>
      <c r="Q516" s="53">
        <f t="shared" si="17"/>
        <v>335</v>
      </c>
    </row>
    <row r="517" spans="1:17" ht="16">
      <c r="A517" s="6">
        <v>516</v>
      </c>
      <c r="B517" s="191" t="s">
        <v>3152</v>
      </c>
      <c r="C517" s="191" t="s">
        <v>315</v>
      </c>
      <c r="D517" s="191" t="s">
        <v>8763</v>
      </c>
      <c r="E517" s="191" t="s">
        <v>114</v>
      </c>
      <c r="F517" s="191" t="s">
        <v>114</v>
      </c>
      <c r="G517" s="191" t="s">
        <v>8764</v>
      </c>
      <c r="H517" s="191" t="s">
        <v>8765</v>
      </c>
      <c r="I517" s="191" t="s">
        <v>8766</v>
      </c>
      <c r="J517" s="191" t="s">
        <v>8767</v>
      </c>
      <c r="K517" s="191" t="s">
        <v>7337</v>
      </c>
      <c r="L517" s="99">
        <v>-0.80858200000000002</v>
      </c>
      <c r="M517" s="99">
        <v>37.213239899999998</v>
      </c>
      <c r="N517" s="191" t="s">
        <v>6967</v>
      </c>
      <c r="O517" s="87">
        <v>44827</v>
      </c>
      <c r="P517" s="87">
        <f t="shared" si="16"/>
        <v>44852</v>
      </c>
      <c r="Q517" s="53">
        <f t="shared" si="17"/>
        <v>335</v>
      </c>
    </row>
    <row r="518" spans="1:17" ht="16">
      <c r="A518" s="6">
        <v>517</v>
      </c>
      <c r="B518" s="191" t="s">
        <v>3221</v>
      </c>
      <c r="C518" s="191" t="s">
        <v>798</v>
      </c>
      <c r="D518" s="191" t="s">
        <v>8768</v>
      </c>
      <c r="E518" s="191" t="s">
        <v>108</v>
      </c>
      <c r="F518" s="191" t="s">
        <v>108</v>
      </c>
      <c r="G518" s="191" t="s">
        <v>7380</v>
      </c>
      <c r="H518" s="191" t="s">
        <v>8769</v>
      </c>
      <c r="I518" s="191" t="s">
        <v>8770</v>
      </c>
      <c r="J518" s="191" t="s">
        <v>8771</v>
      </c>
      <c r="K518" s="191" t="s">
        <v>7384</v>
      </c>
      <c r="L518" s="99">
        <v>-1.0685768</v>
      </c>
      <c r="M518" s="99">
        <v>37.299700000000001</v>
      </c>
      <c r="N518" s="191" t="s">
        <v>6967</v>
      </c>
      <c r="O518" s="87">
        <v>44827</v>
      </c>
      <c r="P518" s="87">
        <f t="shared" si="16"/>
        <v>44852</v>
      </c>
      <c r="Q518" s="53">
        <f t="shared" si="17"/>
        <v>335</v>
      </c>
    </row>
    <row r="519" spans="1:17" ht="16">
      <c r="A519" s="6">
        <v>518</v>
      </c>
      <c r="B519" s="191" t="s">
        <v>3226</v>
      </c>
      <c r="C519" s="191" t="s">
        <v>449</v>
      </c>
      <c r="D519" s="191" t="s">
        <v>8772</v>
      </c>
      <c r="E519" s="191" t="s">
        <v>114</v>
      </c>
      <c r="F519" s="191" t="s">
        <v>114</v>
      </c>
      <c r="G519" s="191" t="s">
        <v>158</v>
      </c>
      <c r="H519" s="191" t="s">
        <v>8773</v>
      </c>
      <c r="I519" s="191" t="s">
        <v>8774</v>
      </c>
      <c r="J519" s="191" t="s">
        <v>8775</v>
      </c>
      <c r="K519" s="191"/>
      <c r="L519" s="99">
        <v>-0.791246</v>
      </c>
      <c r="M519" s="99">
        <v>36.921810000000001</v>
      </c>
      <c r="N519" s="191" t="s">
        <v>6967</v>
      </c>
      <c r="O519" s="87">
        <v>44827</v>
      </c>
      <c r="P519" s="87">
        <f t="shared" si="16"/>
        <v>44852</v>
      </c>
      <c r="Q519" s="53">
        <f t="shared" si="17"/>
        <v>335</v>
      </c>
    </row>
    <row r="520" spans="1:17" ht="16">
      <c r="A520" s="6">
        <v>519</v>
      </c>
      <c r="B520" s="191" t="s">
        <v>3272</v>
      </c>
      <c r="C520" s="191" t="s">
        <v>523</v>
      </c>
      <c r="D520" s="191" t="s">
        <v>8776</v>
      </c>
      <c r="E520" s="191" t="s">
        <v>108</v>
      </c>
      <c r="F520" s="191" t="s">
        <v>108</v>
      </c>
      <c r="G520" s="191" t="s">
        <v>6972</v>
      </c>
      <c r="H520" s="191" t="s">
        <v>8777</v>
      </c>
      <c r="I520" s="191" t="s">
        <v>8778</v>
      </c>
      <c r="J520" s="191" t="s">
        <v>8779</v>
      </c>
      <c r="K520" s="191" t="s">
        <v>6975</v>
      </c>
      <c r="L520" s="99">
        <v>-1.0387767999999999</v>
      </c>
      <c r="M520" s="99">
        <v>36.870763699999998</v>
      </c>
      <c r="N520" s="191" t="s">
        <v>6967</v>
      </c>
      <c r="O520" s="87">
        <v>44827</v>
      </c>
      <c r="P520" s="87">
        <f t="shared" si="16"/>
        <v>44852</v>
      </c>
      <c r="Q520" s="53">
        <f t="shared" si="17"/>
        <v>335</v>
      </c>
    </row>
    <row r="521" spans="1:17" ht="16">
      <c r="A521" s="6">
        <v>520</v>
      </c>
      <c r="B521" s="191" t="s">
        <v>3197</v>
      </c>
      <c r="C521" s="191" t="s">
        <v>414</v>
      </c>
      <c r="D521" s="191" t="s">
        <v>8780</v>
      </c>
      <c r="E521" s="191" t="s">
        <v>108</v>
      </c>
      <c r="F521" s="191" t="s">
        <v>108</v>
      </c>
      <c r="G521" s="191" t="s">
        <v>115</v>
      </c>
      <c r="H521" s="191" t="s">
        <v>8781</v>
      </c>
      <c r="I521" s="191" t="s">
        <v>8782</v>
      </c>
      <c r="J521" s="191" t="s">
        <v>8783</v>
      </c>
      <c r="K521" s="191" t="s">
        <v>2840</v>
      </c>
      <c r="L521" s="99">
        <v>-1.20404</v>
      </c>
      <c r="M521" s="99">
        <v>36.717019999999998</v>
      </c>
      <c r="N521" s="191" t="s">
        <v>6967</v>
      </c>
      <c r="O521" s="87">
        <v>44830</v>
      </c>
      <c r="P521" s="87">
        <f t="shared" si="16"/>
        <v>44855</v>
      </c>
      <c r="Q521" s="53">
        <f t="shared" si="17"/>
        <v>335</v>
      </c>
    </row>
    <row r="522" spans="1:17" ht="16">
      <c r="A522" s="6">
        <v>521</v>
      </c>
      <c r="B522" s="191" t="s">
        <v>3206</v>
      </c>
      <c r="C522" s="191" t="s">
        <v>433</v>
      </c>
      <c r="D522" s="191" t="s">
        <v>8784</v>
      </c>
      <c r="E522" s="191" t="s">
        <v>114</v>
      </c>
      <c r="F522" s="191" t="s">
        <v>114</v>
      </c>
      <c r="G522" s="191" t="s">
        <v>168</v>
      </c>
      <c r="H522" s="191" t="s">
        <v>8364</v>
      </c>
      <c r="I522" s="191" t="s">
        <v>8785</v>
      </c>
      <c r="J522" s="191" t="s">
        <v>8786</v>
      </c>
      <c r="K522" s="191" t="s">
        <v>7337</v>
      </c>
      <c r="L522" s="99">
        <v>-0.85045959999999998</v>
      </c>
      <c r="M522" s="99">
        <v>36.950244599999998</v>
      </c>
      <c r="N522" s="191" t="s">
        <v>6967</v>
      </c>
      <c r="O522" s="87">
        <v>44830</v>
      </c>
      <c r="P522" s="87">
        <f t="shared" si="16"/>
        <v>44855</v>
      </c>
      <c r="Q522" s="53">
        <f t="shared" si="17"/>
        <v>335</v>
      </c>
    </row>
    <row r="523" spans="1:17" ht="16">
      <c r="A523" s="6">
        <v>522</v>
      </c>
      <c r="B523" s="191" t="s">
        <v>3231</v>
      </c>
      <c r="C523" s="191" t="s">
        <v>452</v>
      </c>
      <c r="D523" s="191" t="s">
        <v>8787</v>
      </c>
      <c r="E523" s="191" t="s">
        <v>108</v>
      </c>
      <c r="F523" s="191" t="s">
        <v>108</v>
      </c>
      <c r="G523" s="191" t="s">
        <v>115</v>
      </c>
      <c r="H523" s="191" t="s">
        <v>8788</v>
      </c>
      <c r="I523" s="191" t="s">
        <v>8789</v>
      </c>
      <c r="J523" s="191" t="s">
        <v>8790</v>
      </c>
      <c r="K523" s="191" t="s">
        <v>2840</v>
      </c>
      <c r="L523" s="99">
        <v>-1.218094</v>
      </c>
      <c r="M523" s="99">
        <v>36.685310000000001</v>
      </c>
      <c r="N523" s="191" t="s">
        <v>6967</v>
      </c>
      <c r="O523" s="87">
        <v>44830</v>
      </c>
      <c r="P523" s="87">
        <f t="shared" si="16"/>
        <v>44855</v>
      </c>
      <c r="Q523" s="53">
        <f t="shared" si="17"/>
        <v>335</v>
      </c>
    </row>
    <row r="524" spans="1:17" ht="16">
      <c r="A524" s="6">
        <v>523</v>
      </c>
      <c r="B524" s="191" t="s">
        <v>3233</v>
      </c>
      <c r="C524" s="191" t="s">
        <v>462</v>
      </c>
      <c r="D524" s="191" t="s">
        <v>8791</v>
      </c>
      <c r="E524" s="191" t="s">
        <v>114</v>
      </c>
      <c r="F524" s="191" t="s">
        <v>114</v>
      </c>
      <c r="G524" s="191" t="s">
        <v>168</v>
      </c>
      <c r="H524" s="191" t="s">
        <v>8792</v>
      </c>
      <c r="I524" s="191" t="s">
        <v>8793</v>
      </c>
      <c r="J524" s="191" t="s">
        <v>8794</v>
      </c>
      <c r="K524" s="191" t="s">
        <v>7337</v>
      </c>
      <c r="L524" s="99">
        <v>-0.87380599999999997</v>
      </c>
      <c r="M524" s="99">
        <v>36.937610999999997</v>
      </c>
      <c r="N524" s="191" t="s">
        <v>6967</v>
      </c>
      <c r="O524" s="87">
        <v>44830</v>
      </c>
      <c r="P524" s="87">
        <f t="shared" si="16"/>
        <v>44855</v>
      </c>
      <c r="Q524" s="53">
        <f t="shared" si="17"/>
        <v>335</v>
      </c>
    </row>
    <row r="525" spans="1:17" ht="16">
      <c r="A525" s="6">
        <v>524</v>
      </c>
      <c r="B525" s="191" t="s">
        <v>3235</v>
      </c>
      <c r="C525" s="191" t="s">
        <v>474</v>
      </c>
      <c r="D525" s="191" t="s">
        <v>8795</v>
      </c>
      <c r="E525" s="191" t="s">
        <v>108</v>
      </c>
      <c r="F525" s="191" t="s">
        <v>108</v>
      </c>
      <c r="G525" s="191" t="s">
        <v>6972</v>
      </c>
      <c r="H525" s="191" t="s">
        <v>8796</v>
      </c>
      <c r="I525" s="191" t="s">
        <v>8797</v>
      </c>
      <c r="J525" s="191" t="s">
        <v>8798</v>
      </c>
      <c r="K525" s="191" t="s">
        <v>6975</v>
      </c>
      <c r="L525" s="99">
        <v>-1.0107299999999999</v>
      </c>
      <c r="M525" s="99">
        <v>36.838900000000002</v>
      </c>
      <c r="N525" s="191" t="s">
        <v>6967</v>
      </c>
      <c r="O525" s="87">
        <v>44830</v>
      </c>
      <c r="P525" s="87">
        <f t="shared" si="16"/>
        <v>44855</v>
      </c>
      <c r="Q525" s="53">
        <f t="shared" si="17"/>
        <v>335</v>
      </c>
    </row>
    <row r="526" spans="1:17" ht="16">
      <c r="A526" s="6">
        <v>525</v>
      </c>
      <c r="B526" s="191" t="s">
        <v>3246</v>
      </c>
      <c r="C526" s="191" t="s">
        <v>477</v>
      </c>
      <c r="D526" s="191" t="s">
        <v>8799</v>
      </c>
      <c r="E526" s="191" t="s">
        <v>108</v>
      </c>
      <c r="F526" s="191" t="s">
        <v>108</v>
      </c>
      <c r="G526" s="191" t="s">
        <v>6972</v>
      </c>
      <c r="H526" s="191" t="s">
        <v>8800</v>
      </c>
      <c r="I526" s="191" t="s">
        <v>8801</v>
      </c>
      <c r="J526" s="191"/>
      <c r="K526" s="191" t="s">
        <v>6975</v>
      </c>
      <c r="L526" s="99">
        <v>-0.93883000000000005</v>
      </c>
      <c r="M526" s="99">
        <v>36.794840000000001</v>
      </c>
      <c r="N526" s="191" t="s">
        <v>6967</v>
      </c>
      <c r="O526" s="87">
        <v>44830</v>
      </c>
      <c r="P526" s="87">
        <f t="shared" si="16"/>
        <v>44855</v>
      </c>
      <c r="Q526" s="53">
        <f t="shared" si="17"/>
        <v>335</v>
      </c>
    </row>
    <row r="527" spans="1:17" ht="16">
      <c r="A527" s="6">
        <v>526</v>
      </c>
      <c r="B527" s="191" t="s">
        <v>3247</v>
      </c>
      <c r="C527" s="191" t="s">
        <v>487</v>
      </c>
      <c r="D527" s="191" t="s">
        <v>8802</v>
      </c>
      <c r="E527" s="191" t="s">
        <v>108</v>
      </c>
      <c r="F527" s="191" t="s">
        <v>108</v>
      </c>
      <c r="G527" s="191" t="s">
        <v>6972</v>
      </c>
      <c r="H527" s="191" t="s">
        <v>8803</v>
      </c>
      <c r="I527" s="191" t="s">
        <v>8804</v>
      </c>
      <c r="J527" s="191" t="s">
        <v>8805</v>
      </c>
      <c r="K527" s="191" t="s">
        <v>6975</v>
      </c>
      <c r="L527" s="99">
        <v>-0.93361700000000003</v>
      </c>
      <c r="M527" s="99">
        <v>36.767186000000002</v>
      </c>
      <c r="N527" s="191" t="s">
        <v>6967</v>
      </c>
      <c r="O527" s="87">
        <v>44830</v>
      </c>
      <c r="P527" s="87">
        <f t="shared" si="16"/>
        <v>44855</v>
      </c>
      <c r="Q527" s="53">
        <f t="shared" si="17"/>
        <v>335</v>
      </c>
    </row>
    <row r="528" spans="1:17" ht="16">
      <c r="A528" s="6">
        <v>527</v>
      </c>
      <c r="B528" s="191" t="s">
        <v>3281</v>
      </c>
      <c r="C528" s="191" t="s">
        <v>752</v>
      </c>
      <c r="D528" s="191" t="s">
        <v>8806</v>
      </c>
      <c r="E528" s="191" t="s">
        <v>108</v>
      </c>
      <c r="F528" s="191" t="s">
        <v>108</v>
      </c>
      <c r="G528" s="191" t="s">
        <v>6972</v>
      </c>
      <c r="H528" s="191" t="s">
        <v>8800</v>
      </c>
      <c r="I528" s="191" t="s">
        <v>8807</v>
      </c>
      <c r="J528" s="191" t="s">
        <v>8808</v>
      </c>
      <c r="K528" s="191" t="s">
        <v>6975</v>
      </c>
      <c r="L528" s="99">
        <v>-0.93920000000000003</v>
      </c>
      <c r="M528" s="99">
        <v>36.792529999999999</v>
      </c>
      <c r="N528" s="191" t="s">
        <v>6967</v>
      </c>
      <c r="O528" s="87">
        <v>44830</v>
      </c>
      <c r="P528" s="87">
        <f t="shared" si="16"/>
        <v>44855</v>
      </c>
      <c r="Q528" s="53">
        <f t="shared" si="17"/>
        <v>335</v>
      </c>
    </row>
    <row r="529" spans="1:17" ht="16">
      <c r="A529" s="6">
        <v>528</v>
      </c>
      <c r="B529" s="191" t="s">
        <v>3286</v>
      </c>
      <c r="C529" s="191" t="s">
        <v>977</v>
      </c>
      <c r="D529" s="191" t="s">
        <v>8809</v>
      </c>
      <c r="E529" s="191" t="s">
        <v>151</v>
      </c>
      <c r="F529" s="191" t="s">
        <v>151</v>
      </c>
      <c r="G529" s="191" t="s">
        <v>173</v>
      </c>
      <c r="H529" s="191" t="s">
        <v>8810</v>
      </c>
      <c r="I529" s="191" t="s">
        <v>8811</v>
      </c>
      <c r="J529" s="191" t="s">
        <v>8812</v>
      </c>
      <c r="K529" s="191" t="s">
        <v>8758</v>
      </c>
      <c r="L529" s="99">
        <v>1.3299999999999999E-2</v>
      </c>
      <c r="M529" s="99">
        <v>37.627499999999998</v>
      </c>
      <c r="N529" s="191" t="s">
        <v>6967</v>
      </c>
      <c r="O529" s="87">
        <v>44830</v>
      </c>
      <c r="P529" s="87">
        <f t="shared" si="16"/>
        <v>44855</v>
      </c>
      <c r="Q529" s="53">
        <f t="shared" si="17"/>
        <v>335</v>
      </c>
    </row>
    <row r="530" spans="1:17" ht="16">
      <c r="A530" s="6">
        <v>529</v>
      </c>
      <c r="B530" s="191" t="s">
        <v>3139</v>
      </c>
      <c r="C530" s="191" t="s">
        <v>181</v>
      </c>
      <c r="D530" s="191" t="s">
        <v>8813</v>
      </c>
      <c r="E530" s="191" t="s">
        <v>114</v>
      </c>
      <c r="F530" s="191" t="s">
        <v>114</v>
      </c>
      <c r="G530" s="191" t="s">
        <v>156</v>
      </c>
      <c r="H530" s="191" t="s">
        <v>2448</v>
      </c>
      <c r="I530" s="191" t="s">
        <v>8814</v>
      </c>
      <c r="J530" s="191" t="s">
        <v>8815</v>
      </c>
      <c r="K530" s="191" t="s">
        <v>8335</v>
      </c>
      <c r="L530" s="99">
        <v>-0.92572200000000004</v>
      </c>
      <c r="M530" s="99">
        <v>36.936914999999999</v>
      </c>
      <c r="N530" s="191" t="s">
        <v>6967</v>
      </c>
      <c r="O530" s="87">
        <v>44831</v>
      </c>
      <c r="P530" s="87">
        <f t="shared" si="16"/>
        <v>44856</v>
      </c>
      <c r="Q530" s="53">
        <f t="shared" si="17"/>
        <v>335</v>
      </c>
    </row>
    <row r="531" spans="1:17" ht="16">
      <c r="A531" s="6">
        <v>530</v>
      </c>
      <c r="B531" s="191" t="s">
        <v>3202</v>
      </c>
      <c r="C531" s="191" t="s">
        <v>427</v>
      </c>
      <c r="D531" s="191" t="s">
        <v>8816</v>
      </c>
      <c r="E531" s="191" t="s">
        <v>114</v>
      </c>
      <c r="F531" s="191" t="s">
        <v>114</v>
      </c>
      <c r="G531" s="191" t="s">
        <v>158</v>
      </c>
      <c r="H531" s="191" t="s">
        <v>8464</v>
      </c>
      <c r="I531" s="191" t="s">
        <v>8817</v>
      </c>
      <c r="J531" s="191" t="s">
        <v>8818</v>
      </c>
      <c r="K531" s="191"/>
      <c r="L531" s="99">
        <v>-0.78477799999999998</v>
      </c>
      <c r="M531" s="99">
        <v>36.893667000000001</v>
      </c>
      <c r="N531" s="191" t="s">
        <v>6967</v>
      </c>
      <c r="O531" s="87">
        <v>44831</v>
      </c>
      <c r="P531" s="87">
        <f t="shared" si="16"/>
        <v>44856</v>
      </c>
      <c r="Q531" s="53">
        <f t="shared" si="17"/>
        <v>335</v>
      </c>
    </row>
    <row r="532" spans="1:17" ht="16">
      <c r="A532" s="6">
        <v>531</v>
      </c>
      <c r="B532" s="191" t="s">
        <v>3215</v>
      </c>
      <c r="C532" s="191" t="s">
        <v>440</v>
      </c>
      <c r="D532" s="191" t="s">
        <v>8819</v>
      </c>
      <c r="E532" s="191" t="s">
        <v>114</v>
      </c>
      <c r="F532" s="191" t="s">
        <v>114</v>
      </c>
      <c r="G532" s="191" t="s">
        <v>156</v>
      </c>
      <c r="H532" s="191" t="s">
        <v>8820</v>
      </c>
      <c r="I532" s="191" t="s">
        <v>8821</v>
      </c>
      <c r="J532" s="191"/>
      <c r="K532" s="191" t="s">
        <v>8335</v>
      </c>
      <c r="L532" s="99">
        <v>-0.95206500000000005</v>
      </c>
      <c r="M532" s="99">
        <v>36.972312000000002</v>
      </c>
      <c r="N532" s="191" t="s">
        <v>6967</v>
      </c>
      <c r="O532" s="87">
        <v>44831</v>
      </c>
      <c r="P532" s="87">
        <f t="shared" si="16"/>
        <v>44856</v>
      </c>
      <c r="Q532" s="53">
        <f t="shared" si="17"/>
        <v>335</v>
      </c>
    </row>
    <row r="533" spans="1:17" ht="16">
      <c r="A533" s="6">
        <v>532</v>
      </c>
      <c r="B533" s="191" t="s">
        <v>3229</v>
      </c>
      <c r="C533" s="191" t="s">
        <v>456</v>
      </c>
      <c r="D533" s="191" t="s">
        <v>8822</v>
      </c>
      <c r="E533" s="191" t="s">
        <v>108</v>
      </c>
      <c r="F533" s="191" t="s">
        <v>108</v>
      </c>
      <c r="G533" s="191" t="s">
        <v>7081</v>
      </c>
      <c r="H533" s="191" t="s">
        <v>8823</v>
      </c>
      <c r="I533" s="191" t="s">
        <v>8824</v>
      </c>
      <c r="J533" s="191" t="s">
        <v>8825</v>
      </c>
      <c r="K533" s="191" t="s">
        <v>7384</v>
      </c>
      <c r="L533" s="99">
        <v>-1.2091392000000001</v>
      </c>
      <c r="M533" s="99">
        <v>36.890829699999998</v>
      </c>
      <c r="N533" s="191" t="s">
        <v>6967</v>
      </c>
      <c r="O533" s="87">
        <v>44831</v>
      </c>
      <c r="P533" s="87">
        <f t="shared" si="16"/>
        <v>44856</v>
      </c>
      <c r="Q533" s="53">
        <f t="shared" si="17"/>
        <v>335</v>
      </c>
    </row>
    <row r="534" spans="1:17" ht="16">
      <c r="A534" s="6">
        <v>533</v>
      </c>
      <c r="B534" s="191" t="s">
        <v>3230</v>
      </c>
      <c r="C534" s="191" t="s">
        <v>453</v>
      </c>
      <c r="D534" s="191" t="s">
        <v>8826</v>
      </c>
      <c r="E534" s="191" t="s">
        <v>114</v>
      </c>
      <c r="F534" s="191" t="s">
        <v>114</v>
      </c>
      <c r="G534" s="191" t="s">
        <v>158</v>
      </c>
      <c r="H534" s="191" t="s">
        <v>8827</v>
      </c>
      <c r="I534" s="191" t="s">
        <v>8828</v>
      </c>
      <c r="J534" s="191" t="s">
        <v>8829</v>
      </c>
      <c r="K534" s="191"/>
      <c r="L534" s="99"/>
      <c r="M534" s="99"/>
      <c r="N534" s="191" t="s">
        <v>6967</v>
      </c>
      <c r="O534" s="87">
        <v>44831</v>
      </c>
      <c r="P534" s="87">
        <f t="shared" si="16"/>
        <v>44856</v>
      </c>
      <c r="Q534" s="53">
        <f t="shared" si="17"/>
        <v>335</v>
      </c>
    </row>
    <row r="535" spans="1:17" ht="16">
      <c r="A535" s="6">
        <v>534</v>
      </c>
      <c r="B535" s="191" t="s">
        <v>3242</v>
      </c>
      <c r="C535" s="191" t="s">
        <v>484</v>
      </c>
      <c r="D535" s="191" t="s">
        <v>8830</v>
      </c>
      <c r="E535" s="191" t="s">
        <v>8015</v>
      </c>
      <c r="F535" s="191" t="s">
        <v>8015</v>
      </c>
      <c r="G535" s="191" t="s">
        <v>142</v>
      </c>
      <c r="H535" s="191" t="s">
        <v>8831</v>
      </c>
      <c r="I535" s="191" t="s">
        <v>8832</v>
      </c>
      <c r="J535" s="191" t="s">
        <v>8833</v>
      </c>
      <c r="K535" s="191" t="s">
        <v>7157</v>
      </c>
      <c r="L535" s="99">
        <v>-0.41310200000000002</v>
      </c>
      <c r="M535" s="99">
        <v>37.499758</v>
      </c>
      <c r="N535" s="191" t="s">
        <v>6967</v>
      </c>
      <c r="O535" s="87">
        <v>44831</v>
      </c>
      <c r="P535" s="87">
        <f t="shared" si="16"/>
        <v>44856</v>
      </c>
      <c r="Q535" s="53">
        <f t="shared" si="17"/>
        <v>335</v>
      </c>
    </row>
    <row r="536" spans="1:17" ht="16">
      <c r="A536" s="6">
        <v>535</v>
      </c>
      <c r="B536" s="191" t="s">
        <v>3249</v>
      </c>
      <c r="C536" s="191" t="s">
        <v>489</v>
      </c>
      <c r="D536" s="191" t="s">
        <v>8834</v>
      </c>
      <c r="E536" s="191" t="s">
        <v>108</v>
      </c>
      <c r="F536" s="191" t="s">
        <v>108</v>
      </c>
      <c r="G536" s="191" t="s">
        <v>6972</v>
      </c>
      <c r="H536" s="191" t="s">
        <v>8800</v>
      </c>
      <c r="I536" s="191" t="s">
        <v>8835</v>
      </c>
      <c r="J536" s="191" t="s">
        <v>8836</v>
      </c>
      <c r="K536" s="191" t="s">
        <v>6975</v>
      </c>
      <c r="L536" s="99">
        <v>-0.93918000000000001</v>
      </c>
      <c r="M536" s="99">
        <v>36.793900000000001</v>
      </c>
      <c r="N536" s="191" t="s">
        <v>6967</v>
      </c>
      <c r="O536" s="87">
        <v>44831</v>
      </c>
      <c r="P536" s="87">
        <f t="shared" si="16"/>
        <v>44856</v>
      </c>
      <c r="Q536" s="53">
        <f t="shared" si="17"/>
        <v>335</v>
      </c>
    </row>
    <row r="537" spans="1:17" ht="16">
      <c r="A537" s="6">
        <v>536</v>
      </c>
      <c r="B537" s="191" t="s">
        <v>3248</v>
      </c>
      <c r="C537" s="191" t="s">
        <v>479</v>
      </c>
      <c r="D537" s="191" t="s">
        <v>8837</v>
      </c>
      <c r="E537" s="191" t="s">
        <v>108</v>
      </c>
      <c r="F537" s="191" t="s">
        <v>108</v>
      </c>
      <c r="G537" s="191" t="s">
        <v>6972</v>
      </c>
      <c r="H537" s="191" t="s">
        <v>8800</v>
      </c>
      <c r="I537" s="191" t="s">
        <v>8838</v>
      </c>
      <c r="J537" s="191" t="s">
        <v>8839</v>
      </c>
      <c r="K537" s="191" t="s">
        <v>6975</v>
      </c>
      <c r="L537" s="99">
        <v>-0.93908999999999998</v>
      </c>
      <c r="M537" s="99">
        <v>36.79421</v>
      </c>
      <c r="N537" s="191" t="s">
        <v>6967</v>
      </c>
      <c r="O537" s="87">
        <v>44831</v>
      </c>
      <c r="P537" s="87">
        <f t="shared" si="16"/>
        <v>44856</v>
      </c>
      <c r="Q537" s="53">
        <f t="shared" si="17"/>
        <v>335</v>
      </c>
    </row>
    <row r="538" spans="1:17" ht="16">
      <c r="A538" s="6">
        <v>537</v>
      </c>
      <c r="B538" s="191" t="s">
        <v>3252</v>
      </c>
      <c r="C538" s="191" t="s">
        <v>498</v>
      </c>
      <c r="D538" s="191" t="s">
        <v>8840</v>
      </c>
      <c r="E538" s="191" t="s">
        <v>108</v>
      </c>
      <c r="F538" s="191" t="s">
        <v>108</v>
      </c>
      <c r="G538" s="191" t="s">
        <v>7081</v>
      </c>
      <c r="H538" s="191" t="s">
        <v>8471</v>
      </c>
      <c r="I538" s="191" t="s">
        <v>8841</v>
      </c>
      <c r="J538" s="191" t="s">
        <v>8842</v>
      </c>
      <c r="K538" s="191" t="s">
        <v>7384</v>
      </c>
      <c r="L538" s="99">
        <v>-1.0011931000000001</v>
      </c>
      <c r="M538" s="99">
        <v>36.931804499999998</v>
      </c>
      <c r="N538" s="191" t="s">
        <v>6967</v>
      </c>
      <c r="O538" s="87">
        <v>44831</v>
      </c>
      <c r="P538" s="87">
        <f t="shared" si="16"/>
        <v>44856</v>
      </c>
      <c r="Q538" s="53">
        <f t="shared" si="17"/>
        <v>335</v>
      </c>
    </row>
    <row r="539" spans="1:17" ht="16">
      <c r="A539" s="6">
        <v>538</v>
      </c>
      <c r="B539" s="191" t="s">
        <v>2404</v>
      </c>
      <c r="C539" s="191" t="s">
        <v>510</v>
      </c>
      <c r="D539" s="191" t="s">
        <v>8843</v>
      </c>
      <c r="E539" s="191" t="s">
        <v>151</v>
      </c>
      <c r="F539" s="191" t="s">
        <v>151</v>
      </c>
      <c r="G539" s="191" t="s">
        <v>165</v>
      </c>
      <c r="H539" s="191" t="s">
        <v>8844</v>
      </c>
      <c r="I539" s="191" t="s">
        <v>8845</v>
      </c>
      <c r="J539" s="191" t="s">
        <v>8846</v>
      </c>
      <c r="K539" s="191" t="s">
        <v>8847</v>
      </c>
      <c r="L539" s="99">
        <v>-8.1487000000000004E-2</v>
      </c>
      <c r="M539" s="99">
        <v>37.593069999999997</v>
      </c>
      <c r="N539" s="191" t="s">
        <v>6967</v>
      </c>
      <c r="O539" s="87">
        <v>44831</v>
      </c>
      <c r="P539" s="87">
        <f t="shared" si="16"/>
        <v>44856</v>
      </c>
      <c r="Q539" s="53">
        <f t="shared" si="17"/>
        <v>335</v>
      </c>
    </row>
    <row r="540" spans="1:17" ht="16">
      <c r="A540" s="6">
        <v>539</v>
      </c>
      <c r="B540" s="191" t="s">
        <v>3268</v>
      </c>
      <c r="C540" s="191" t="s">
        <v>509</v>
      </c>
      <c r="D540" s="191" t="s">
        <v>8848</v>
      </c>
      <c r="E540" s="191" t="s">
        <v>151</v>
      </c>
      <c r="F540" s="191" t="s">
        <v>151</v>
      </c>
      <c r="G540" s="191" t="s">
        <v>165</v>
      </c>
      <c r="H540" s="191" t="s">
        <v>8849</v>
      </c>
      <c r="I540" s="191" t="s">
        <v>8850</v>
      </c>
      <c r="J540" s="191" t="s">
        <v>8851</v>
      </c>
      <c r="K540" s="191" t="s">
        <v>8847</v>
      </c>
      <c r="L540" s="99">
        <v>-8.1434999999999994E-2</v>
      </c>
      <c r="M540" s="99">
        <v>37.5903001</v>
      </c>
      <c r="N540" s="191" t="s">
        <v>6967</v>
      </c>
      <c r="O540" s="87">
        <v>44831</v>
      </c>
      <c r="P540" s="87">
        <f t="shared" si="16"/>
        <v>44856</v>
      </c>
      <c r="Q540" s="53">
        <f t="shared" si="17"/>
        <v>335</v>
      </c>
    </row>
    <row r="541" spans="1:17" ht="16">
      <c r="A541" s="6">
        <v>540</v>
      </c>
      <c r="B541" s="191" t="s">
        <v>3283</v>
      </c>
      <c r="C541" s="191" t="s">
        <v>754</v>
      </c>
      <c r="D541" s="191" t="s">
        <v>8852</v>
      </c>
      <c r="E541" s="191" t="s">
        <v>8015</v>
      </c>
      <c r="F541" s="191" t="s">
        <v>8015</v>
      </c>
      <c r="G541" s="191" t="s">
        <v>144</v>
      </c>
      <c r="H541" s="191" t="s">
        <v>8853</v>
      </c>
      <c r="I541" s="191" t="s">
        <v>8854</v>
      </c>
      <c r="J541" s="191" t="s">
        <v>8855</v>
      </c>
      <c r="K541" s="191" t="s">
        <v>8856</v>
      </c>
      <c r="L541" s="99">
        <v>-1.1927551999999999</v>
      </c>
      <c r="M541" s="99">
        <v>36.896768000000002</v>
      </c>
      <c r="N541" s="191" t="s">
        <v>6967</v>
      </c>
      <c r="O541" s="87">
        <v>44831</v>
      </c>
      <c r="P541" s="87">
        <f t="shared" si="16"/>
        <v>44856</v>
      </c>
      <c r="Q541" s="53">
        <f t="shared" si="17"/>
        <v>335</v>
      </c>
    </row>
    <row r="542" spans="1:17" ht="16">
      <c r="A542" s="6">
        <v>541</v>
      </c>
      <c r="B542" s="191" t="s">
        <v>3050</v>
      </c>
      <c r="C542" s="191" t="s">
        <v>704</v>
      </c>
      <c r="D542" s="191" t="s">
        <v>8857</v>
      </c>
      <c r="E542" s="191" t="s">
        <v>114</v>
      </c>
      <c r="F542" s="191" t="s">
        <v>114</v>
      </c>
      <c r="G542" s="191" t="s">
        <v>168</v>
      </c>
      <c r="H542" s="191" t="s">
        <v>8858</v>
      </c>
      <c r="I542" s="191" t="s">
        <v>8859</v>
      </c>
      <c r="J542" s="191" t="s">
        <v>8860</v>
      </c>
      <c r="K542" s="191" t="s">
        <v>7337</v>
      </c>
      <c r="L542" s="99">
        <v>-0.87831599999999999</v>
      </c>
      <c r="M542" s="99">
        <v>36.979684800000001</v>
      </c>
      <c r="N542" s="191" t="s">
        <v>6967</v>
      </c>
      <c r="O542" s="87">
        <v>44832</v>
      </c>
      <c r="P542" s="87">
        <f t="shared" si="16"/>
        <v>44857</v>
      </c>
      <c r="Q542" s="53">
        <f t="shared" si="17"/>
        <v>335</v>
      </c>
    </row>
    <row r="543" spans="1:17" ht="16">
      <c r="A543" s="6">
        <v>542</v>
      </c>
      <c r="B543" s="191" t="s">
        <v>3130</v>
      </c>
      <c r="C543" s="191" t="s">
        <v>757</v>
      </c>
      <c r="D543" s="191" t="s">
        <v>8861</v>
      </c>
      <c r="E543" s="191" t="s">
        <v>108</v>
      </c>
      <c r="F543" s="191" t="s">
        <v>108</v>
      </c>
      <c r="G543" s="191" t="s">
        <v>108</v>
      </c>
      <c r="H543" s="191" t="s">
        <v>8862</v>
      </c>
      <c r="I543" s="191" t="s">
        <v>8863</v>
      </c>
      <c r="J543" s="191" t="s">
        <v>8864</v>
      </c>
      <c r="K543" s="191" t="s">
        <v>2840</v>
      </c>
      <c r="L543" s="99">
        <v>-1.185589</v>
      </c>
      <c r="M543" s="99">
        <v>36.880063</v>
      </c>
      <c r="N543" s="191" t="s">
        <v>6967</v>
      </c>
      <c r="O543" s="87">
        <v>44832</v>
      </c>
      <c r="P543" s="87">
        <f t="shared" si="16"/>
        <v>44857</v>
      </c>
      <c r="Q543" s="53">
        <f t="shared" si="17"/>
        <v>335</v>
      </c>
    </row>
    <row r="544" spans="1:17" ht="16">
      <c r="A544" s="6">
        <v>543</v>
      </c>
      <c r="B544" s="191" t="s">
        <v>3196</v>
      </c>
      <c r="C544" s="191" t="s">
        <v>416</v>
      </c>
      <c r="D544" s="191" t="s">
        <v>8865</v>
      </c>
      <c r="E544" s="191" t="s">
        <v>114</v>
      </c>
      <c r="F544" s="191" t="s">
        <v>114</v>
      </c>
      <c r="G544" s="191" t="s">
        <v>158</v>
      </c>
      <c r="H544" s="191" t="s">
        <v>8866</v>
      </c>
      <c r="I544" s="191" t="s">
        <v>8867</v>
      </c>
      <c r="J544" s="191" t="s">
        <v>8868</v>
      </c>
      <c r="K544" s="191"/>
      <c r="L544" s="99">
        <v>-0.79340900000000003</v>
      </c>
      <c r="M544" s="99">
        <v>36.896822</v>
      </c>
      <c r="N544" s="191" t="s">
        <v>6967</v>
      </c>
      <c r="O544" s="87">
        <v>44832</v>
      </c>
      <c r="P544" s="87">
        <f t="shared" si="16"/>
        <v>44857</v>
      </c>
      <c r="Q544" s="53">
        <f t="shared" si="17"/>
        <v>335</v>
      </c>
    </row>
    <row r="545" spans="1:17" ht="16">
      <c r="A545" s="6">
        <v>544</v>
      </c>
      <c r="B545" s="191" t="s">
        <v>3201</v>
      </c>
      <c r="C545" s="191" t="s">
        <v>413</v>
      </c>
      <c r="D545" s="191" t="s">
        <v>8869</v>
      </c>
      <c r="E545" s="191" t="s">
        <v>108</v>
      </c>
      <c r="F545" s="191" t="s">
        <v>108</v>
      </c>
      <c r="G545" s="191" t="s">
        <v>7023</v>
      </c>
      <c r="H545" s="191" t="s">
        <v>8870</v>
      </c>
      <c r="I545" s="191" t="s">
        <v>8871</v>
      </c>
      <c r="J545" s="191" t="s">
        <v>8872</v>
      </c>
      <c r="K545" s="191"/>
      <c r="L545" s="99">
        <v>-1.1927551999999999</v>
      </c>
      <c r="M545" s="99">
        <v>36.896768000000002</v>
      </c>
      <c r="N545" s="191" t="s">
        <v>6967</v>
      </c>
      <c r="O545" s="87">
        <v>44832</v>
      </c>
      <c r="P545" s="87">
        <f t="shared" si="16"/>
        <v>44857</v>
      </c>
      <c r="Q545" s="53">
        <f t="shared" si="17"/>
        <v>335</v>
      </c>
    </row>
    <row r="546" spans="1:17" ht="16">
      <c r="A546" s="6">
        <v>545</v>
      </c>
      <c r="B546" s="191" t="s">
        <v>8873</v>
      </c>
      <c r="C546" s="191" t="s">
        <v>455</v>
      </c>
      <c r="D546" s="191" t="s">
        <v>8874</v>
      </c>
      <c r="E546" s="191" t="s">
        <v>114</v>
      </c>
      <c r="F546" s="191" t="s">
        <v>114</v>
      </c>
      <c r="G546" s="191" t="s">
        <v>158</v>
      </c>
      <c r="H546" s="191" t="s">
        <v>8653</v>
      </c>
      <c r="I546" s="191" t="s">
        <v>8875</v>
      </c>
      <c r="J546" s="191" t="s">
        <v>8876</v>
      </c>
      <c r="K546" s="191" t="s">
        <v>7157</v>
      </c>
      <c r="L546" s="99"/>
      <c r="M546" s="99"/>
      <c r="N546" s="191" t="s">
        <v>6967</v>
      </c>
      <c r="O546" s="87">
        <v>44832</v>
      </c>
      <c r="P546" s="87">
        <f t="shared" si="16"/>
        <v>44857</v>
      </c>
      <c r="Q546" s="53">
        <f t="shared" si="17"/>
        <v>335</v>
      </c>
    </row>
    <row r="547" spans="1:17" ht="16">
      <c r="A547" s="6">
        <v>546</v>
      </c>
      <c r="B547" s="191" t="s">
        <v>3238</v>
      </c>
      <c r="C547" s="191" t="s">
        <v>476</v>
      </c>
      <c r="D547" s="191" t="s">
        <v>8877</v>
      </c>
      <c r="E547" s="191" t="s">
        <v>8015</v>
      </c>
      <c r="F547" s="191" t="s">
        <v>8015</v>
      </c>
      <c r="G547" s="191" t="s">
        <v>142</v>
      </c>
      <c r="H547" s="191" t="s">
        <v>8878</v>
      </c>
      <c r="I547" s="191" t="s">
        <v>8879</v>
      </c>
      <c r="J547" s="191" t="s">
        <v>8880</v>
      </c>
      <c r="K547" s="191" t="s">
        <v>7157</v>
      </c>
      <c r="L547" s="99">
        <v>-0.39279829999999999</v>
      </c>
      <c r="M547" s="99">
        <v>37.516983400000001</v>
      </c>
      <c r="N547" s="191" t="s">
        <v>6967</v>
      </c>
      <c r="O547" s="87">
        <v>44832</v>
      </c>
      <c r="P547" s="87">
        <f t="shared" si="16"/>
        <v>44857</v>
      </c>
      <c r="Q547" s="53">
        <f t="shared" si="17"/>
        <v>335</v>
      </c>
    </row>
    <row r="548" spans="1:17" ht="16">
      <c r="A548" s="6">
        <v>547</v>
      </c>
      <c r="B548" s="191" t="s">
        <v>3239</v>
      </c>
      <c r="C548" s="191" t="s">
        <v>481</v>
      </c>
      <c r="D548" s="191" t="s">
        <v>8881</v>
      </c>
      <c r="E548" s="191" t="s">
        <v>8015</v>
      </c>
      <c r="F548" s="191" t="s">
        <v>8015</v>
      </c>
      <c r="G548" s="191" t="s">
        <v>142</v>
      </c>
      <c r="H548" s="191" t="s">
        <v>8878</v>
      </c>
      <c r="I548" s="191" t="s">
        <v>8882</v>
      </c>
      <c r="J548" s="191" t="s">
        <v>8883</v>
      </c>
      <c r="K548" s="191" t="s">
        <v>7157</v>
      </c>
      <c r="L548" s="99">
        <v>-0.39248159999999999</v>
      </c>
      <c r="M548" s="99">
        <v>37.518768899999998</v>
      </c>
      <c r="N548" s="191" t="s">
        <v>6967</v>
      </c>
      <c r="O548" s="87">
        <v>44832</v>
      </c>
      <c r="P548" s="87">
        <f t="shared" si="16"/>
        <v>44857</v>
      </c>
      <c r="Q548" s="53">
        <f t="shared" si="17"/>
        <v>335</v>
      </c>
    </row>
    <row r="549" spans="1:17" ht="16">
      <c r="A549" s="6">
        <v>548</v>
      </c>
      <c r="B549" s="191" t="s">
        <v>3240</v>
      </c>
      <c r="C549" s="191" t="s">
        <v>483</v>
      </c>
      <c r="D549" s="191" t="s">
        <v>8884</v>
      </c>
      <c r="E549" s="191" t="s">
        <v>8015</v>
      </c>
      <c r="F549" s="191" t="s">
        <v>8015</v>
      </c>
      <c r="G549" s="191" t="s">
        <v>142</v>
      </c>
      <c r="H549" s="191" t="s">
        <v>8885</v>
      </c>
      <c r="I549" s="191" t="s">
        <v>8886</v>
      </c>
      <c r="J549" s="191" t="s">
        <v>8887</v>
      </c>
      <c r="K549" s="191" t="s">
        <v>7157</v>
      </c>
      <c r="L549" s="99">
        <v>-0.3629</v>
      </c>
      <c r="M549" s="99">
        <v>37.497411999999997</v>
      </c>
      <c r="N549" s="191" t="s">
        <v>6967</v>
      </c>
      <c r="O549" s="87">
        <v>44832</v>
      </c>
      <c r="P549" s="87">
        <f t="shared" si="16"/>
        <v>44857</v>
      </c>
      <c r="Q549" s="53">
        <f t="shared" si="17"/>
        <v>335</v>
      </c>
    </row>
    <row r="550" spans="1:17" ht="16">
      <c r="A550" s="6">
        <v>549</v>
      </c>
      <c r="B550" s="191" t="s">
        <v>3245</v>
      </c>
      <c r="C550" s="191" t="s">
        <v>486</v>
      </c>
      <c r="D550" s="191" t="s">
        <v>8888</v>
      </c>
      <c r="E550" s="191" t="s">
        <v>8015</v>
      </c>
      <c r="F550" s="191" t="s">
        <v>8015</v>
      </c>
      <c r="G550" s="191" t="s">
        <v>142</v>
      </c>
      <c r="H550" s="191" t="s">
        <v>8889</v>
      </c>
      <c r="I550" s="191" t="s">
        <v>8890</v>
      </c>
      <c r="J550" s="191" t="s">
        <v>8891</v>
      </c>
      <c r="K550" s="191" t="s">
        <v>7157</v>
      </c>
      <c r="L550" s="99">
        <v>-0.44930799999999999</v>
      </c>
      <c r="M550" s="99">
        <v>37.461528000000001</v>
      </c>
      <c r="N550" s="191" t="s">
        <v>6967</v>
      </c>
      <c r="O550" s="87">
        <v>44832</v>
      </c>
      <c r="P550" s="87">
        <f t="shared" si="16"/>
        <v>44857</v>
      </c>
      <c r="Q550" s="53">
        <f t="shared" si="17"/>
        <v>335</v>
      </c>
    </row>
    <row r="551" spans="1:17" ht="16">
      <c r="A551" s="6">
        <v>550</v>
      </c>
      <c r="B551" s="191" t="s">
        <v>3269</v>
      </c>
      <c r="C551" s="191" t="s">
        <v>511</v>
      </c>
      <c r="D551" s="191" t="s">
        <v>8892</v>
      </c>
      <c r="E551" s="191" t="s">
        <v>108</v>
      </c>
      <c r="F551" s="191" t="s">
        <v>108</v>
      </c>
      <c r="G551" s="191" t="s">
        <v>115</v>
      </c>
      <c r="H551" s="191" t="s">
        <v>8417</v>
      </c>
      <c r="I551" s="191" t="s">
        <v>8893</v>
      </c>
      <c r="J551" s="191" t="s">
        <v>8894</v>
      </c>
      <c r="K551" s="191" t="s">
        <v>2840</v>
      </c>
      <c r="L551" s="99">
        <v>-1.1841999999999999</v>
      </c>
      <c r="M551" s="99">
        <v>36.68909</v>
      </c>
      <c r="N551" s="191" t="s">
        <v>6967</v>
      </c>
      <c r="O551" s="87">
        <v>44832</v>
      </c>
      <c r="P551" s="87">
        <f t="shared" si="16"/>
        <v>44857</v>
      </c>
      <c r="Q551" s="53">
        <f t="shared" si="17"/>
        <v>335</v>
      </c>
    </row>
    <row r="552" spans="1:17" ht="16">
      <c r="A552" s="6">
        <v>551</v>
      </c>
      <c r="B552" s="191" t="s">
        <v>3270</v>
      </c>
      <c r="C552" s="191" t="s">
        <v>512</v>
      </c>
      <c r="D552" s="191" t="s">
        <v>8895</v>
      </c>
      <c r="E552" s="191" t="s">
        <v>151</v>
      </c>
      <c r="F552" s="191" t="s">
        <v>151</v>
      </c>
      <c r="G552" s="191" t="s">
        <v>165</v>
      </c>
      <c r="H552" s="191" t="s">
        <v>8896</v>
      </c>
      <c r="I552" s="191" t="s">
        <v>8897</v>
      </c>
      <c r="J552" s="191" t="s">
        <v>8898</v>
      </c>
      <c r="K552" s="191" t="s">
        <v>8758</v>
      </c>
      <c r="L552" s="99">
        <v>-8.0262700000000006E-2</v>
      </c>
      <c r="M552" s="99">
        <v>37.593597099999997</v>
      </c>
      <c r="N552" s="191" t="s">
        <v>6967</v>
      </c>
      <c r="O552" s="87">
        <v>44832</v>
      </c>
      <c r="P552" s="87">
        <f t="shared" si="16"/>
        <v>44857</v>
      </c>
      <c r="Q552" s="53">
        <f t="shared" si="17"/>
        <v>335</v>
      </c>
    </row>
    <row r="553" spans="1:17" ht="16">
      <c r="A553" s="6">
        <v>552</v>
      </c>
      <c r="B553" s="191" t="s">
        <v>3277</v>
      </c>
      <c r="C553" s="191" t="s">
        <v>525</v>
      </c>
      <c r="D553" s="191" t="s">
        <v>8899</v>
      </c>
      <c r="E553" s="191" t="s">
        <v>108</v>
      </c>
      <c r="F553" s="191" t="s">
        <v>108</v>
      </c>
      <c r="G553" s="191" t="s">
        <v>6972</v>
      </c>
      <c r="H553" s="191" t="s">
        <v>8900</v>
      </c>
      <c r="I553" s="191" t="s">
        <v>8901</v>
      </c>
      <c r="J553" s="191" t="s">
        <v>8902</v>
      </c>
      <c r="K553" s="191" t="s">
        <v>6975</v>
      </c>
      <c r="L553" s="99">
        <v>-0.96970599999999996</v>
      </c>
      <c r="M553" s="99">
        <v>36.85622</v>
      </c>
      <c r="N553" s="191" t="s">
        <v>6967</v>
      </c>
      <c r="O553" s="87">
        <v>44832</v>
      </c>
      <c r="P553" s="87">
        <f t="shared" si="16"/>
        <v>44857</v>
      </c>
      <c r="Q553" s="53">
        <f t="shared" si="17"/>
        <v>335</v>
      </c>
    </row>
    <row r="554" spans="1:17" ht="16">
      <c r="A554" s="6">
        <v>553</v>
      </c>
      <c r="B554" s="191" t="s">
        <v>3279</v>
      </c>
      <c r="C554" s="191" t="s">
        <v>529</v>
      </c>
      <c r="D554" s="191" t="s">
        <v>8903</v>
      </c>
      <c r="E554" s="191" t="s">
        <v>114</v>
      </c>
      <c r="F554" s="191" t="s">
        <v>114</v>
      </c>
      <c r="G554" s="191" t="s">
        <v>168</v>
      </c>
      <c r="H554" s="191" t="s">
        <v>8904</v>
      </c>
      <c r="I554" s="191" t="s">
        <v>8905</v>
      </c>
      <c r="J554" s="191" t="s">
        <v>8906</v>
      </c>
      <c r="K554" s="191" t="s">
        <v>7337</v>
      </c>
      <c r="L554" s="99"/>
      <c r="M554" s="99"/>
      <c r="N554" s="191" t="s">
        <v>6967</v>
      </c>
      <c r="O554" s="87">
        <v>44832</v>
      </c>
      <c r="P554" s="87">
        <f t="shared" si="16"/>
        <v>44857</v>
      </c>
      <c r="Q554" s="53">
        <f t="shared" si="17"/>
        <v>335</v>
      </c>
    </row>
    <row r="555" spans="1:17" ht="16">
      <c r="A555" s="6">
        <v>554</v>
      </c>
      <c r="B555" s="191" t="s">
        <v>3237</v>
      </c>
      <c r="C555" s="191" t="s">
        <v>475</v>
      </c>
      <c r="D555" s="191" t="s">
        <v>8907</v>
      </c>
      <c r="E555" s="191" t="s">
        <v>8015</v>
      </c>
      <c r="F555" s="191" t="s">
        <v>8015</v>
      </c>
      <c r="G555" s="191" t="s">
        <v>142</v>
      </c>
      <c r="H555" s="191" t="s">
        <v>8831</v>
      </c>
      <c r="I555" s="191" t="s">
        <v>8908</v>
      </c>
      <c r="J555" s="191" t="s">
        <v>8909</v>
      </c>
      <c r="K555" s="191" t="s">
        <v>7157</v>
      </c>
      <c r="L555" s="99">
        <v>-0.49384</v>
      </c>
      <c r="M555" s="99">
        <v>37.441459999999999</v>
      </c>
      <c r="N555" s="191" t="s">
        <v>6967</v>
      </c>
      <c r="O555" s="87">
        <v>44833</v>
      </c>
      <c r="P555" s="87">
        <f t="shared" si="16"/>
        <v>44858</v>
      </c>
      <c r="Q555" s="53">
        <f t="shared" si="17"/>
        <v>335</v>
      </c>
    </row>
    <row r="556" spans="1:17" ht="16">
      <c r="A556" s="6">
        <v>555</v>
      </c>
      <c r="B556" s="191" t="s">
        <v>3255</v>
      </c>
      <c r="C556" s="191" t="s">
        <v>466</v>
      </c>
      <c r="D556" s="191" t="s">
        <v>8910</v>
      </c>
      <c r="E556" s="191" t="s">
        <v>114</v>
      </c>
      <c r="F556" s="191" t="s">
        <v>114</v>
      </c>
      <c r="G556" s="191" t="s">
        <v>168</v>
      </c>
      <c r="H556" s="191" t="s">
        <v>8911</v>
      </c>
      <c r="I556" s="191" t="s">
        <v>8912</v>
      </c>
      <c r="J556" s="191" t="s">
        <v>8913</v>
      </c>
      <c r="K556" s="191" t="s">
        <v>7337</v>
      </c>
      <c r="L556" s="99">
        <v>-0.91930500000000004</v>
      </c>
      <c r="M556" s="99">
        <v>37.083424999999998</v>
      </c>
      <c r="N556" s="191" t="s">
        <v>6967</v>
      </c>
      <c r="O556" s="87">
        <v>44833</v>
      </c>
      <c r="P556" s="87">
        <f t="shared" si="16"/>
        <v>44858</v>
      </c>
      <c r="Q556" s="53">
        <f t="shared" si="17"/>
        <v>335</v>
      </c>
    </row>
    <row r="557" spans="1:17" ht="16">
      <c r="A557" s="6">
        <v>556</v>
      </c>
      <c r="B557" s="191" t="s">
        <v>3261</v>
      </c>
      <c r="C557" s="191" t="s">
        <v>507</v>
      </c>
      <c r="D557" s="191" t="s">
        <v>8914</v>
      </c>
      <c r="E557" s="191" t="s">
        <v>114</v>
      </c>
      <c r="F557" s="191" t="s">
        <v>114</v>
      </c>
      <c r="G557" s="191" t="s">
        <v>168</v>
      </c>
      <c r="H557" s="191" t="s">
        <v>8126</v>
      </c>
      <c r="I557" s="191" t="s">
        <v>8915</v>
      </c>
      <c r="J557" s="191" t="s">
        <v>8916</v>
      </c>
      <c r="K557" s="191" t="s">
        <v>7337</v>
      </c>
      <c r="L557" s="99"/>
      <c r="M557" s="99"/>
      <c r="N557" s="191" t="s">
        <v>6967</v>
      </c>
      <c r="O557" s="87">
        <v>44833</v>
      </c>
      <c r="P557" s="87">
        <f t="shared" si="16"/>
        <v>44858</v>
      </c>
      <c r="Q557" s="53">
        <f t="shared" si="17"/>
        <v>335</v>
      </c>
    </row>
    <row r="558" spans="1:17" ht="16">
      <c r="A558" s="6">
        <v>557</v>
      </c>
      <c r="B558" s="191" t="s">
        <v>3262</v>
      </c>
      <c r="C558" s="191" t="s">
        <v>1382</v>
      </c>
      <c r="D558" s="191" t="s">
        <v>8917</v>
      </c>
      <c r="E558" s="191" t="s">
        <v>8015</v>
      </c>
      <c r="F558" s="191" t="s">
        <v>8015</v>
      </c>
      <c r="G558" s="191" t="s">
        <v>142</v>
      </c>
      <c r="H558" s="191" t="s">
        <v>8918</v>
      </c>
      <c r="I558" s="191" t="s">
        <v>8919</v>
      </c>
      <c r="J558" s="191" t="s">
        <v>8920</v>
      </c>
      <c r="K558" s="191" t="s">
        <v>7157</v>
      </c>
      <c r="L558" s="99">
        <v>-0.48520799999999997</v>
      </c>
      <c r="M558" s="99">
        <v>37.437052999999999</v>
      </c>
      <c r="N558" s="191" t="s">
        <v>6967</v>
      </c>
      <c r="O558" s="87">
        <v>44833</v>
      </c>
      <c r="P558" s="87">
        <f t="shared" si="16"/>
        <v>44858</v>
      </c>
      <c r="Q558" s="53">
        <f t="shared" si="17"/>
        <v>335</v>
      </c>
    </row>
    <row r="559" spans="1:17" ht="16">
      <c r="A559" s="6">
        <v>558</v>
      </c>
      <c r="B559" s="191" t="s">
        <v>3282</v>
      </c>
      <c r="C559" s="191" t="s">
        <v>751</v>
      </c>
      <c r="D559" s="191" t="s">
        <v>8921</v>
      </c>
      <c r="E559" s="191" t="s">
        <v>8015</v>
      </c>
      <c r="F559" s="191" t="s">
        <v>8015</v>
      </c>
      <c r="G559" s="191" t="s">
        <v>144</v>
      </c>
      <c r="H559" s="191" t="s">
        <v>8853</v>
      </c>
      <c r="I559" s="191" t="s">
        <v>8922</v>
      </c>
      <c r="J559" s="191" t="s">
        <v>8923</v>
      </c>
      <c r="K559" s="191" t="s">
        <v>8856</v>
      </c>
      <c r="L559" s="99">
        <v>-0.39143749999999999</v>
      </c>
      <c r="M559" s="99">
        <v>37.518578099999999</v>
      </c>
      <c r="N559" s="191" t="s">
        <v>6967</v>
      </c>
      <c r="O559" s="87">
        <v>44833</v>
      </c>
      <c r="P559" s="87">
        <f t="shared" si="16"/>
        <v>44858</v>
      </c>
      <c r="Q559" s="53">
        <f t="shared" si="17"/>
        <v>335</v>
      </c>
    </row>
    <row r="560" spans="1:17" ht="32">
      <c r="A560" s="6">
        <v>559</v>
      </c>
      <c r="B560" s="191" t="s">
        <v>8924</v>
      </c>
      <c r="C560" s="191" t="s">
        <v>407</v>
      </c>
      <c r="D560" s="191" t="s">
        <v>8925</v>
      </c>
      <c r="E560" s="191" t="s">
        <v>108</v>
      </c>
      <c r="F560" s="191" t="s">
        <v>108</v>
      </c>
      <c r="G560" s="191" t="s">
        <v>6972</v>
      </c>
      <c r="H560" s="191" t="s">
        <v>8926</v>
      </c>
      <c r="I560" s="191" t="s">
        <v>8927</v>
      </c>
      <c r="J560" s="191" t="s">
        <v>8928</v>
      </c>
      <c r="K560" s="191" t="s">
        <v>6975</v>
      </c>
      <c r="L560" s="99">
        <v>-0.98717999999999995</v>
      </c>
      <c r="M560" s="99">
        <v>36.858420000000002</v>
      </c>
      <c r="N560" s="191" t="s">
        <v>6967</v>
      </c>
      <c r="O560" s="87">
        <v>44833</v>
      </c>
      <c r="P560" s="87">
        <f t="shared" si="16"/>
        <v>44858</v>
      </c>
      <c r="Q560" s="53">
        <f t="shared" si="17"/>
        <v>335</v>
      </c>
    </row>
    <row r="561" spans="1:17" ht="16">
      <c r="A561" s="6">
        <v>560</v>
      </c>
      <c r="B561" s="191" t="s">
        <v>2593</v>
      </c>
      <c r="C561" s="191" t="s">
        <v>862</v>
      </c>
      <c r="D561" s="191" t="s">
        <v>8929</v>
      </c>
      <c r="E561" s="191" t="s">
        <v>114</v>
      </c>
      <c r="F561" s="191" t="s">
        <v>114</v>
      </c>
      <c r="G561" s="191" t="s">
        <v>158</v>
      </c>
      <c r="H561" s="191" t="s">
        <v>8930</v>
      </c>
      <c r="I561" s="191" t="s">
        <v>8931</v>
      </c>
      <c r="J561" s="191" t="s">
        <v>8932</v>
      </c>
      <c r="K561" s="191"/>
      <c r="L561" s="99">
        <v>-0.77104300000000003</v>
      </c>
      <c r="M561" s="99">
        <v>36.884551999999999</v>
      </c>
      <c r="N561" s="191" t="s">
        <v>6967</v>
      </c>
      <c r="O561" s="87">
        <v>44837</v>
      </c>
      <c r="P561" s="87">
        <f t="shared" si="16"/>
        <v>44862</v>
      </c>
      <c r="Q561" s="53">
        <f t="shared" si="17"/>
        <v>335</v>
      </c>
    </row>
    <row r="562" spans="1:17" ht="16">
      <c r="A562" s="6">
        <v>561</v>
      </c>
      <c r="B562" s="191" t="s">
        <v>3225</v>
      </c>
      <c r="C562" s="191" t="s">
        <v>448</v>
      </c>
      <c r="D562" s="191" t="s">
        <v>8933</v>
      </c>
      <c r="E562" s="191" t="s">
        <v>114</v>
      </c>
      <c r="F562" s="191" t="s">
        <v>114</v>
      </c>
      <c r="G562" s="191" t="s">
        <v>158</v>
      </c>
      <c r="H562" s="191" t="s">
        <v>8934</v>
      </c>
      <c r="I562" s="191" t="s">
        <v>8935</v>
      </c>
      <c r="J562" s="191" t="s">
        <v>8936</v>
      </c>
      <c r="K562" s="191"/>
      <c r="L562" s="99">
        <v>-0.78100000000000003</v>
      </c>
      <c r="M562" s="99">
        <v>36.913611000000003</v>
      </c>
      <c r="N562" s="191" t="s">
        <v>6967</v>
      </c>
      <c r="O562" s="87">
        <v>44837</v>
      </c>
      <c r="P562" s="87">
        <f t="shared" si="16"/>
        <v>44862</v>
      </c>
      <c r="Q562" s="53">
        <f t="shared" si="17"/>
        <v>335</v>
      </c>
    </row>
    <row r="563" spans="1:17" ht="16">
      <c r="A563" s="6">
        <v>562</v>
      </c>
      <c r="B563" s="191" t="s">
        <v>8937</v>
      </c>
      <c r="C563" s="191" t="s">
        <v>485</v>
      </c>
      <c r="D563" s="191" t="s">
        <v>8938</v>
      </c>
      <c r="E563" s="191" t="s">
        <v>8015</v>
      </c>
      <c r="F563" s="191" t="s">
        <v>8015</v>
      </c>
      <c r="G563" s="191" t="s">
        <v>142</v>
      </c>
      <c r="H563" s="191" t="s">
        <v>8939</v>
      </c>
      <c r="I563" s="191" t="s">
        <v>8940</v>
      </c>
      <c r="J563" s="191" t="s">
        <v>8941</v>
      </c>
      <c r="K563" s="191" t="s">
        <v>7157</v>
      </c>
      <c r="L563" s="99">
        <v>-0.40958050000000001</v>
      </c>
      <c r="M563" s="99">
        <v>37.449710400000001</v>
      </c>
      <c r="N563" s="191" t="s">
        <v>6967</v>
      </c>
      <c r="O563" s="87">
        <v>44837</v>
      </c>
      <c r="P563" s="87">
        <f t="shared" si="16"/>
        <v>44862</v>
      </c>
      <c r="Q563" s="53">
        <f t="shared" si="17"/>
        <v>335</v>
      </c>
    </row>
    <row r="564" spans="1:17" ht="16">
      <c r="A564" s="6">
        <v>563</v>
      </c>
      <c r="B564" s="191" t="s">
        <v>3243</v>
      </c>
      <c r="C564" s="191" t="s">
        <v>478</v>
      </c>
      <c r="D564" s="191" t="s">
        <v>8942</v>
      </c>
      <c r="E564" s="191" t="s">
        <v>8015</v>
      </c>
      <c r="F564" s="191" t="s">
        <v>8015</v>
      </c>
      <c r="G564" s="191" t="s">
        <v>142</v>
      </c>
      <c r="H564" s="191" t="s">
        <v>8939</v>
      </c>
      <c r="I564" s="191" t="s">
        <v>8943</v>
      </c>
      <c r="J564" s="191" t="s">
        <v>8944</v>
      </c>
      <c r="K564" s="191" t="s">
        <v>7157</v>
      </c>
      <c r="L564" s="99">
        <v>-1.1927551999999999</v>
      </c>
      <c r="M564" s="99">
        <v>36.896768000000002</v>
      </c>
      <c r="N564" s="191" t="s">
        <v>6967</v>
      </c>
      <c r="O564" s="87">
        <v>44837</v>
      </c>
      <c r="P564" s="87">
        <f t="shared" si="16"/>
        <v>44862</v>
      </c>
      <c r="Q564" s="53">
        <f t="shared" si="17"/>
        <v>335</v>
      </c>
    </row>
    <row r="565" spans="1:17" ht="16">
      <c r="A565" s="6">
        <v>564</v>
      </c>
      <c r="B565" s="191" t="s">
        <v>3250</v>
      </c>
      <c r="C565" s="191" t="s">
        <v>496</v>
      </c>
      <c r="D565" s="191" t="s">
        <v>8945</v>
      </c>
      <c r="E565" s="191" t="s">
        <v>108</v>
      </c>
      <c r="F565" s="191" t="s">
        <v>108</v>
      </c>
      <c r="G565" s="191" t="s">
        <v>109</v>
      </c>
      <c r="H565" s="191" t="s">
        <v>8946</v>
      </c>
      <c r="I565" s="191" t="s">
        <v>8947</v>
      </c>
      <c r="J565" s="191" t="s">
        <v>8948</v>
      </c>
      <c r="K565" s="191" t="s">
        <v>6966</v>
      </c>
      <c r="L565" s="99">
        <v>-1.06985</v>
      </c>
      <c r="M565" s="99">
        <v>36.786520000000003</v>
      </c>
      <c r="N565" s="191" t="s">
        <v>6967</v>
      </c>
      <c r="O565" s="87">
        <v>44837</v>
      </c>
      <c r="P565" s="87">
        <f t="shared" si="16"/>
        <v>44862</v>
      </c>
      <c r="Q565" s="53">
        <f t="shared" si="17"/>
        <v>335</v>
      </c>
    </row>
    <row r="566" spans="1:17" ht="16">
      <c r="A566" s="6">
        <v>565</v>
      </c>
      <c r="B566" s="191" t="s">
        <v>3265</v>
      </c>
      <c r="C566" s="191" t="s">
        <v>505</v>
      </c>
      <c r="D566" s="191" t="s">
        <v>8949</v>
      </c>
      <c r="E566" s="191" t="s">
        <v>108</v>
      </c>
      <c r="F566" s="191" t="s">
        <v>108</v>
      </c>
      <c r="G566" s="191" t="s">
        <v>7023</v>
      </c>
      <c r="H566" s="191" t="s">
        <v>8950</v>
      </c>
      <c r="I566" s="191" t="s">
        <v>8951</v>
      </c>
      <c r="J566" s="191" t="s">
        <v>8952</v>
      </c>
      <c r="K566" s="191"/>
      <c r="L566" s="99">
        <v>-1.0800970000000001</v>
      </c>
      <c r="M566" s="99">
        <v>36.634878</v>
      </c>
      <c r="N566" s="191" t="s">
        <v>6967</v>
      </c>
      <c r="O566" s="87">
        <v>44837</v>
      </c>
      <c r="P566" s="87">
        <f t="shared" si="16"/>
        <v>44862</v>
      </c>
      <c r="Q566" s="53">
        <f t="shared" si="17"/>
        <v>335</v>
      </c>
    </row>
    <row r="567" spans="1:17" ht="16">
      <c r="A567" s="6">
        <v>566</v>
      </c>
      <c r="B567" s="191" t="s">
        <v>3273</v>
      </c>
      <c r="C567" s="191" t="s">
        <v>522</v>
      </c>
      <c r="D567" s="191" t="s">
        <v>8953</v>
      </c>
      <c r="E567" s="191" t="s">
        <v>108</v>
      </c>
      <c r="F567" s="191" t="s">
        <v>108</v>
      </c>
      <c r="G567" s="191" t="s">
        <v>115</v>
      </c>
      <c r="H567" s="191" t="s">
        <v>8954</v>
      </c>
      <c r="I567" s="191" t="s">
        <v>8955</v>
      </c>
      <c r="J567" s="191" t="s">
        <v>8956</v>
      </c>
      <c r="K567" s="191" t="s">
        <v>2840</v>
      </c>
      <c r="L567" s="99">
        <v>-1.18414</v>
      </c>
      <c r="M567" s="99">
        <v>36.689100000000003</v>
      </c>
      <c r="N567" s="191" t="s">
        <v>6967</v>
      </c>
      <c r="O567" s="87">
        <v>44837</v>
      </c>
      <c r="P567" s="87">
        <f t="shared" si="16"/>
        <v>44862</v>
      </c>
      <c r="Q567" s="53">
        <f t="shared" si="17"/>
        <v>335</v>
      </c>
    </row>
    <row r="568" spans="1:17" ht="16">
      <c r="A568" s="6">
        <v>567</v>
      </c>
      <c r="B568" s="191" t="s">
        <v>3298</v>
      </c>
      <c r="C568" s="191" t="s">
        <v>400</v>
      </c>
      <c r="D568" s="191" t="s">
        <v>8957</v>
      </c>
      <c r="E568" s="191" t="s">
        <v>108</v>
      </c>
      <c r="F568" s="191" t="s">
        <v>108</v>
      </c>
      <c r="G568" s="191" t="s">
        <v>111</v>
      </c>
      <c r="H568" s="191" t="s">
        <v>8958</v>
      </c>
      <c r="I568" s="191" t="s">
        <v>8959</v>
      </c>
      <c r="J568" s="191" t="s">
        <v>8960</v>
      </c>
      <c r="K568" s="191" t="s">
        <v>7157</v>
      </c>
      <c r="L568" s="99">
        <v>-0.85521519999999995</v>
      </c>
      <c r="M568" s="99">
        <v>-36.954121909999998</v>
      </c>
      <c r="N568" s="191" t="s">
        <v>6967</v>
      </c>
      <c r="O568" s="87">
        <v>44837</v>
      </c>
      <c r="P568" s="87">
        <f t="shared" si="16"/>
        <v>44862</v>
      </c>
      <c r="Q568" s="53">
        <f t="shared" si="17"/>
        <v>335</v>
      </c>
    </row>
    <row r="569" spans="1:17" ht="16">
      <c r="A569" s="6">
        <v>568</v>
      </c>
      <c r="B569" s="191" t="s">
        <v>3203</v>
      </c>
      <c r="C569" s="191" t="s">
        <v>428</v>
      </c>
      <c r="D569" s="191" t="s">
        <v>8961</v>
      </c>
      <c r="E569" s="191" t="s">
        <v>114</v>
      </c>
      <c r="F569" s="191" t="s">
        <v>114</v>
      </c>
      <c r="G569" s="191" t="s">
        <v>158</v>
      </c>
      <c r="H569" s="191" t="s">
        <v>8610</v>
      </c>
      <c r="I569" s="191" t="s">
        <v>8962</v>
      </c>
      <c r="J569" s="191" t="s">
        <v>8963</v>
      </c>
      <c r="K569" s="191"/>
      <c r="L569" s="99">
        <v>-0.77780800000000005</v>
      </c>
      <c r="M569" s="99">
        <v>36.894461999999997</v>
      </c>
      <c r="N569" s="191" t="s">
        <v>6967</v>
      </c>
      <c r="O569" s="87">
        <v>44838</v>
      </c>
      <c r="P569" s="87">
        <f t="shared" si="16"/>
        <v>44863</v>
      </c>
      <c r="Q569" s="53">
        <f t="shared" si="17"/>
        <v>335</v>
      </c>
    </row>
    <row r="570" spans="1:17" ht="16">
      <c r="A570" s="6">
        <v>569</v>
      </c>
      <c r="B570" s="191" t="s">
        <v>3241</v>
      </c>
      <c r="C570" s="191" t="s">
        <v>482</v>
      </c>
      <c r="D570" s="191" t="s">
        <v>8964</v>
      </c>
      <c r="E570" s="191" t="s">
        <v>8015</v>
      </c>
      <c r="F570" s="191" t="s">
        <v>8015</v>
      </c>
      <c r="G570" s="191" t="s">
        <v>142</v>
      </c>
      <c r="H570" s="191" t="s">
        <v>8394</v>
      </c>
      <c r="I570" s="191" t="s">
        <v>8965</v>
      </c>
      <c r="J570" s="191" t="s">
        <v>8966</v>
      </c>
      <c r="K570" s="191" t="s">
        <v>7157</v>
      </c>
      <c r="L570" s="99">
        <v>-0.45568520000000001</v>
      </c>
      <c r="M570" s="99">
        <v>37.426945799999999</v>
      </c>
      <c r="N570" s="191" t="s">
        <v>6967</v>
      </c>
      <c r="O570" s="87">
        <v>44838</v>
      </c>
      <c r="P570" s="87">
        <f t="shared" si="16"/>
        <v>44863</v>
      </c>
      <c r="Q570" s="53">
        <f t="shared" si="17"/>
        <v>335</v>
      </c>
    </row>
    <row r="571" spans="1:17" ht="16">
      <c r="A571" s="6">
        <v>570</v>
      </c>
      <c r="B571" s="191" t="s">
        <v>3244</v>
      </c>
      <c r="C571" s="191" t="s">
        <v>480</v>
      </c>
      <c r="D571" s="191" t="s">
        <v>8967</v>
      </c>
      <c r="E571" s="191" t="s">
        <v>8015</v>
      </c>
      <c r="F571" s="191" t="s">
        <v>8015</v>
      </c>
      <c r="G571" s="191" t="s">
        <v>142</v>
      </c>
      <c r="H571" s="191" t="s">
        <v>8968</v>
      </c>
      <c r="I571" s="191" t="s">
        <v>8969</v>
      </c>
      <c r="J571" s="191"/>
      <c r="K571" s="191" t="s">
        <v>7157</v>
      </c>
      <c r="L571" s="99"/>
      <c r="M571" s="99"/>
      <c r="N571" s="191" t="s">
        <v>6967</v>
      </c>
      <c r="O571" s="87">
        <v>44838</v>
      </c>
      <c r="P571" s="87">
        <f t="shared" si="16"/>
        <v>44863</v>
      </c>
      <c r="Q571" s="53">
        <f t="shared" si="17"/>
        <v>335</v>
      </c>
    </row>
    <row r="572" spans="1:17" ht="16">
      <c r="A572" s="6">
        <v>571</v>
      </c>
      <c r="B572" s="191" t="s">
        <v>8970</v>
      </c>
      <c r="C572" s="191" t="s">
        <v>488</v>
      </c>
      <c r="D572" s="191" t="s">
        <v>8971</v>
      </c>
      <c r="E572" s="191" t="s">
        <v>108</v>
      </c>
      <c r="F572" s="191" t="s">
        <v>108</v>
      </c>
      <c r="G572" s="191" t="s">
        <v>6972</v>
      </c>
      <c r="H572" s="191" t="s">
        <v>2456</v>
      </c>
      <c r="I572" s="191" t="s">
        <v>8972</v>
      </c>
      <c r="J572" s="191" t="s">
        <v>8973</v>
      </c>
      <c r="K572" s="191" t="s">
        <v>6975</v>
      </c>
      <c r="L572" s="99">
        <v>-0.93503000000000003</v>
      </c>
      <c r="M572" s="99">
        <v>36.764119999999998</v>
      </c>
      <c r="N572" s="191" t="s">
        <v>6967</v>
      </c>
      <c r="O572" s="87">
        <v>44838</v>
      </c>
      <c r="P572" s="87">
        <f t="shared" si="16"/>
        <v>44863</v>
      </c>
      <c r="Q572" s="53">
        <f t="shared" si="17"/>
        <v>335</v>
      </c>
    </row>
    <row r="573" spans="1:17" ht="16">
      <c r="A573" s="6">
        <v>572</v>
      </c>
      <c r="B573" s="191" t="s">
        <v>3260</v>
      </c>
      <c r="C573" s="191" t="s">
        <v>501</v>
      </c>
      <c r="D573" s="191" t="s">
        <v>8974</v>
      </c>
      <c r="E573" s="191" t="s">
        <v>114</v>
      </c>
      <c r="F573" s="191" t="s">
        <v>114</v>
      </c>
      <c r="G573" s="191" t="s">
        <v>158</v>
      </c>
      <c r="H573" s="191" t="s">
        <v>8975</v>
      </c>
      <c r="I573" s="191" t="s">
        <v>8976</v>
      </c>
      <c r="J573" s="191" t="s">
        <v>8977</v>
      </c>
      <c r="K573" s="191"/>
      <c r="L573" s="99">
        <v>-0.78886299999999998</v>
      </c>
      <c r="M573" s="99">
        <v>36.907026999999999</v>
      </c>
      <c r="N573" s="191" t="s">
        <v>6967</v>
      </c>
      <c r="O573" s="87">
        <v>44838</v>
      </c>
      <c r="P573" s="87">
        <f t="shared" si="16"/>
        <v>44863</v>
      </c>
      <c r="Q573" s="53">
        <f t="shared" si="17"/>
        <v>335</v>
      </c>
    </row>
    <row r="574" spans="1:17" ht="16">
      <c r="A574" s="6">
        <v>573</v>
      </c>
      <c r="B574" s="191" t="s">
        <v>3271</v>
      </c>
      <c r="C574" s="191" t="s">
        <v>521</v>
      </c>
      <c r="D574" s="191" t="s">
        <v>8978</v>
      </c>
      <c r="E574" s="191" t="s">
        <v>8015</v>
      </c>
      <c r="F574" s="191" t="s">
        <v>8015</v>
      </c>
      <c r="G574" s="191" t="s">
        <v>144</v>
      </c>
      <c r="H574" s="191" t="s">
        <v>8979</v>
      </c>
      <c r="I574" s="191" t="s">
        <v>8980</v>
      </c>
      <c r="J574" s="191"/>
      <c r="K574" s="191" t="s">
        <v>8856</v>
      </c>
      <c r="L574" s="99"/>
      <c r="M574" s="99"/>
      <c r="N574" s="191" t="s">
        <v>6967</v>
      </c>
      <c r="O574" s="87">
        <v>44838</v>
      </c>
      <c r="P574" s="87">
        <f t="shared" si="16"/>
        <v>44863</v>
      </c>
      <c r="Q574" s="53">
        <f t="shared" si="17"/>
        <v>335</v>
      </c>
    </row>
    <row r="575" spans="1:17" ht="16">
      <c r="A575" s="6">
        <v>574</v>
      </c>
      <c r="B575" s="191" t="s">
        <v>3127</v>
      </c>
      <c r="C575" s="191" t="s">
        <v>155</v>
      </c>
      <c r="D575" s="191" t="s">
        <v>8981</v>
      </c>
      <c r="E575" s="191" t="s">
        <v>114</v>
      </c>
      <c r="F575" s="191" t="s">
        <v>114</v>
      </c>
      <c r="G575" s="191" t="s">
        <v>156</v>
      </c>
      <c r="H575" s="191" t="s">
        <v>8982</v>
      </c>
      <c r="I575" s="191" t="s">
        <v>8983</v>
      </c>
      <c r="J575" s="191" t="s">
        <v>8984</v>
      </c>
      <c r="K575" s="191" t="s">
        <v>8335</v>
      </c>
      <c r="L575" s="99">
        <v>-0.84734129999999996</v>
      </c>
      <c r="M575" s="99">
        <v>36.870958799999997</v>
      </c>
      <c r="N575" s="191" t="s">
        <v>6967</v>
      </c>
      <c r="O575" s="87">
        <v>44839</v>
      </c>
      <c r="P575" s="87">
        <f t="shared" si="16"/>
        <v>44864</v>
      </c>
      <c r="Q575" s="53">
        <f t="shared" si="17"/>
        <v>335</v>
      </c>
    </row>
    <row r="576" spans="1:17" ht="16">
      <c r="A576" s="6">
        <v>575</v>
      </c>
      <c r="B576" s="191" t="s">
        <v>3251</v>
      </c>
      <c r="C576" s="191" t="s">
        <v>497</v>
      </c>
      <c r="D576" s="191" t="s">
        <v>8985</v>
      </c>
      <c r="E576" s="191" t="s">
        <v>108</v>
      </c>
      <c r="F576" s="191" t="s">
        <v>108</v>
      </c>
      <c r="G576" s="191" t="s">
        <v>6972</v>
      </c>
      <c r="H576" s="191" t="s">
        <v>7873</v>
      </c>
      <c r="I576" s="191" t="s">
        <v>8986</v>
      </c>
      <c r="J576" s="191" t="s">
        <v>8987</v>
      </c>
      <c r="K576" s="191" t="s">
        <v>6975</v>
      </c>
      <c r="L576" s="99">
        <v>-0.97199999999999998</v>
      </c>
      <c r="M576" s="99">
        <v>36.766309999999997</v>
      </c>
      <c r="N576" s="191" t="s">
        <v>6967</v>
      </c>
      <c r="O576" s="87">
        <v>44839</v>
      </c>
      <c r="P576" s="87">
        <f t="shared" si="16"/>
        <v>44864</v>
      </c>
      <c r="Q576" s="53">
        <f t="shared" si="17"/>
        <v>335</v>
      </c>
    </row>
    <row r="577" spans="1:17" ht="16">
      <c r="A577" s="6">
        <v>576</v>
      </c>
      <c r="B577" s="191" t="s">
        <v>3263</v>
      </c>
      <c r="C577" s="191" t="s">
        <v>503</v>
      </c>
      <c r="D577" s="191" t="s">
        <v>8988</v>
      </c>
      <c r="E577" s="191" t="s">
        <v>8015</v>
      </c>
      <c r="F577" s="191" t="s">
        <v>8015</v>
      </c>
      <c r="G577" s="191" t="s">
        <v>142</v>
      </c>
      <c r="H577" s="191" t="s">
        <v>8968</v>
      </c>
      <c r="I577" s="191" t="s">
        <v>8989</v>
      </c>
      <c r="J577" s="191" t="s">
        <v>8990</v>
      </c>
      <c r="K577" s="191" t="s">
        <v>8856</v>
      </c>
      <c r="L577" s="99">
        <v>-0.48919000000000001</v>
      </c>
      <c r="M577" s="99">
        <v>37.434260000000002</v>
      </c>
      <c r="N577" s="191" t="s">
        <v>6967</v>
      </c>
      <c r="O577" s="87">
        <v>44839</v>
      </c>
      <c r="P577" s="87">
        <f t="shared" si="16"/>
        <v>44864</v>
      </c>
      <c r="Q577" s="53">
        <f t="shared" si="17"/>
        <v>335</v>
      </c>
    </row>
    <row r="578" spans="1:17" ht="16">
      <c r="A578" s="6">
        <v>577</v>
      </c>
      <c r="B578" s="191" t="s">
        <v>3266</v>
      </c>
      <c r="C578" s="191" t="s">
        <v>508</v>
      </c>
      <c r="D578" s="191" t="s">
        <v>8991</v>
      </c>
      <c r="E578" s="191" t="s">
        <v>114</v>
      </c>
      <c r="F578" s="191" t="s">
        <v>114</v>
      </c>
      <c r="G578" s="191" t="s">
        <v>156</v>
      </c>
      <c r="H578" s="191" t="s">
        <v>8992</v>
      </c>
      <c r="I578" s="191" t="s">
        <v>8993</v>
      </c>
      <c r="J578" s="191" t="s">
        <v>8994</v>
      </c>
      <c r="K578" s="191" t="s">
        <v>8335</v>
      </c>
      <c r="L578" s="99">
        <v>-0.94010000000000005</v>
      </c>
      <c r="M578" s="99">
        <v>36.977800000000002</v>
      </c>
      <c r="N578" s="191" t="s">
        <v>6967</v>
      </c>
      <c r="O578" s="87">
        <v>44839</v>
      </c>
      <c r="P578" s="87">
        <f t="shared" si="16"/>
        <v>44864</v>
      </c>
      <c r="Q578" s="53">
        <f t="shared" si="17"/>
        <v>335</v>
      </c>
    </row>
    <row r="579" spans="1:17" ht="16">
      <c r="A579" s="6">
        <v>578</v>
      </c>
      <c r="B579" s="191" t="s">
        <v>3267</v>
      </c>
      <c r="C579" s="191" t="s">
        <v>506</v>
      </c>
      <c r="D579" s="191" t="s">
        <v>8995</v>
      </c>
      <c r="E579" s="191" t="s">
        <v>114</v>
      </c>
      <c r="F579" s="191" t="s">
        <v>114</v>
      </c>
      <c r="G579" s="191" t="s">
        <v>168</v>
      </c>
      <c r="H579" s="191" t="s">
        <v>8996</v>
      </c>
      <c r="I579" s="191" t="s">
        <v>8997</v>
      </c>
      <c r="J579" s="191" t="s">
        <v>8998</v>
      </c>
      <c r="K579" s="191" t="s">
        <v>7337</v>
      </c>
      <c r="L579" s="99">
        <v>-0.81958600000000004</v>
      </c>
      <c r="M579" s="99">
        <v>36.884284999999998</v>
      </c>
      <c r="N579" s="191" t="s">
        <v>6967</v>
      </c>
      <c r="O579" s="87">
        <v>44839</v>
      </c>
      <c r="P579" s="87">
        <f t="shared" ref="P579:P642" si="18">O579+25</f>
        <v>44864</v>
      </c>
      <c r="Q579" s="53">
        <f t="shared" ref="Q579:Q642" si="19">IF(P579&lt;$T$2,$V$2,$U$2-P579+1)</f>
        <v>335</v>
      </c>
    </row>
    <row r="580" spans="1:17" ht="16">
      <c r="A580" s="6">
        <v>579</v>
      </c>
      <c r="B580" s="191" t="s">
        <v>8999</v>
      </c>
      <c r="C580" s="191" t="s">
        <v>237</v>
      </c>
      <c r="D580" s="191" t="s">
        <v>9000</v>
      </c>
      <c r="E580" s="191" t="s">
        <v>114</v>
      </c>
      <c r="F580" s="191" t="s">
        <v>114</v>
      </c>
      <c r="G580" s="191" t="s">
        <v>168</v>
      </c>
      <c r="H580" s="191" t="s">
        <v>9001</v>
      </c>
      <c r="I580" s="191" t="s">
        <v>9002</v>
      </c>
      <c r="J580" s="191" t="s">
        <v>9003</v>
      </c>
      <c r="K580" s="191" t="s">
        <v>7384</v>
      </c>
      <c r="L580" s="99">
        <v>-1.0396033</v>
      </c>
      <c r="M580" s="99">
        <v>37.0294867</v>
      </c>
      <c r="N580" s="191" t="s">
        <v>6967</v>
      </c>
      <c r="O580" s="87">
        <v>44839</v>
      </c>
      <c r="P580" s="87">
        <f t="shared" si="18"/>
        <v>44864</v>
      </c>
      <c r="Q580" s="53">
        <f t="shared" si="19"/>
        <v>335</v>
      </c>
    </row>
    <row r="581" spans="1:17" ht="16">
      <c r="A581" s="6">
        <v>580</v>
      </c>
      <c r="B581" s="191" t="s">
        <v>3220</v>
      </c>
      <c r="C581" s="191" t="s">
        <v>796</v>
      </c>
      <c r="D581" s="191" t="s">
        <v>9004</v>
      </c>
      <c r="E581" s="191" t="s">
        <v>108</v>
      </c>
      <c r="F581" s="191" t="s">
        <v>108</v>
      </c>
      <c r="G581" s="191" t="s">
        <v>175</v>
      </c>
      <c r="H581" s="191" t="s">
        <v>9005</v>
      </c>
      <c r="I581" s="191" t="s">
        <v>9006</v>
      </c>
      <c r="J581" s="191"/>
      <c r="K581" s="191" t="s">
        <v>2840</v>
      </c>
      <c r="L581" s="99">
        <v>-1.2519899999999999</v>
      </c>
      <c r="M581" s="99">
        <v>36.697690000000001</v>
      </c>
      <c r="N581" s="191" t="s">
        <v>6967</v>
      </c>
      <c r="O581" s="87">
        <v>44840</v>
      </c>
      <c r="P581" s="87">
        <f t="shared" si="18"/>
        <v>44865</v>
      </c>
      <c r="Q581" s="53">
        <f t="shared" si="19"/>
        <v>335</v>
      </c>
    </row>
    <row r="582" spans="1:17" ht="16">
      <c r="A582" s="6">
        <v>581</v>
      </c>
      <c r="B582" s="191" t="s">
        <v>3224</v>
      </c>
      <c r="C582" s="191" t="s">
        <v>706</v>
      </c>
      <c r="D582" s="191" t="s">
        <v>9007</v>
      </c>
      <c r="E582" s="191" t="s">
        <v>114</v>
      </c>
      <c r="F582" s="191" t="s">
        <v>114</v>
      </c>
      <c r="G582" s="191" t="s">
        <v>156</v>
      </c>
      <c r="H582" s="191" t="s">
        <v>9008</v>
      </c>
      <c r="I582" s="191" t="s">
        <v>9009</v>
      </c>
      <c r="J582" s="191" t="s">
        <v>9010</v>
      </c>
      <c r="K582" s="191" t="s">
        <v>8335</v>
      </c>
      <c r="L582" s="99">
        <v>-0.87667200000000001</v>
      </c>
      <c r="M582" s="99">
        <v>36.892009999999999</v>
      </c>
      <c r="N582" s="191" t="s">
        <v>6967</v>
      </c>
      <c r="O582" s="87">
        <v>44840</v>
      </c>
      <c r="P582" s="87">
        <f t="shared" si="18"/>
        <v>44865</v>
      </c>
      <c r="Q582" s="53">
        <f t="shared" si="19"/>
        <v>335</v>
      </c>
    </row>
    <row r="583" spans="1:17" ht="16">
      <c r="A583" s="6">
        <v>582</v>
      </c>
      <c r="B583" s="191" t="s">
        <v>3236</v>
      </c>
      <c r="C583" s="191" t="s">
        <v>473</v>
      </c>
      <c r="D583" s="191" t="s">
        <v>9011</v>
      </c>
      <c r="E583" s="191" t="s">
        <v>108</v>
      </c>
      <c r="F583" s="191" t="s">
        <v>108</v>
      </c>
      <c r="G583" s="191" t="s">
        <v>7201</v>
      </c>
      <c r="H583" s="191" t="s">
        <v>9012</v>
      </c>
      <c r="I583" s="191" t="s">
        <v>9013</v>
      </c>
      <c r="J583" s="191" t="s">
        <v>9014</v>
      </c>
      <c r="K583" s="191" t="s">
        <v>6975</v>
      </c>
      <c r="L583" s="99">
        <v>-1.12463</v>
      </c>
      <c r="M583" s="99">
        <v>36.956580000000002</v>
      </c>
      <c r="N583" s="191" t="s">
        <v>6967</v>
      </c>
      <c r="O583" s="87">
        <v>44840</v>
      </c>
      <c r="P583" s="87">
        <f t="shared" si="18"/>
        <v>44865</v>
      </c>
      <c r="Q583" s="53">
        <f t="shared" si="19"/>
        <v>335</v>
      </c>
    </row>
    <row r="584" spans="1:17" ht="16">
      <c r="A584" s="6">
        <v>583</v>
      </c>
      <c r="B584" s="191" t="s">
        <v>3274</v>
      </c>
      <c r="C584" s="191" t="s">
        <v>524</v>
      </c>
      <c r="D584" s="191" t="s">
        <v>9015</v>
      </c>
      <c r="E584" s="191" t="s">
        <v>114</v>
      </c>
      <c r="F584" s="191" t="s">
        <v>114</v>
      </c>
      <c r="G584" s="191" t="s">
        <v>156</v>
      </c>
      <c r="H584" s="191" t="s">
        <v>9016</v>
      </c>
      <c r="I584" s="191" t="s">
        <v>9017</v>
      </c>
      <c r="J584" s="191" t="s">
        <v>9018</v>
      </c>
      <c r="K584" s="191" t="s">
        <v>8335</v>
      </c>
      <c r="L584" s="99">
        <v>-0.822793</v>
      </c>
      <c r="M584" s="99">
        <v>36.813592</v>
      </c>
      <c r="N584" s="191" t="s">
        <v>6967</v>
      </c>
      <c r="O584" s="87">
        <v>44840</v>
      </c>
      <c r="P584" s="87">
        <f t="shared" si="18"/>
        <v>44865</v>
      </c>
      <c r="Q584" s="53">
        <f t="shared" si="19"/>
        <v>335</v>
      </c>
    </row>
    <row r="585" spans="1:17" ht="16">
      <c r="A585" s="6">
        <v>584</v>
      </c>
      <c r="B585" s="191" t="s">
        <v>3289</v>
      </c>
      <c r="C585" s="191" t="s">
        <v>538</v>
      </c>
      <c r="D585" s="191" t="s">
        <v>9019</v>
      </c>
      <c r="E585" s="191" t="s">
        <v>108</v>
      </c>
      <c r="F585" s="191" t="s">
        <v>108</v>
      </c>
      <c r="G585" s="191" t="s">
        <v>115</v>
      </c>
      <c r="H585" s="191" t="s">
        <v>8439</v>
      </c>
      <c r="I585" s="191" t="s">
        <v>9020</v>
      </c>
      <c r="J585" s="191" t="s">
        <v>9021</v>
      </c>
      <c r="K585" s="191" t="s">
        <v>2840</v>
      </c>
      <c r="L585" s="99">
        <v>-1.22665</v>
      </c>
      <c r="M585" s="99">
        <v>36.685099999999998</v>
      </c>
      <c r="N585" s="191" t="s">
        <v>6967</v>
      </c>
      <c r="O585" s="87">
        <v>44840</v>
      </c>
      <c r="P585" s="87">
        <f t="shared" si="18"/>
        <v>44865</v>
      </c>
      <c r="Q585" s="53">
        <f t="shared" si="19"/>
        <v>335</v>
      </c>
    </row>
    <row r="586" spans="1:17" ht="16">
      <c r="A586" s="6">
        <v>585</v>
      </c>
      <c r="B586" s="191" t="s">
        <v>3297</v>
      </c>
      <c r="C586" s="191" t="s">
        <v>408</v>
      </c>
      <c r="D586" s="191" t="s">
        <v>9022</v>
      </c>
      <c r="E586" s="191" t="s">
        <v>108</v>
      </c>
      <c r="F586" s="191" t="s">
        <v>108</v>
      </c>
      <c r="G586" s="191" t="s">
        <v>108</v>
      </c>
      <c r="H586" s="191" t="s">
        <v>2500</v>
      </c>
      <c r="I586" s="191" t="s">
        <v>9023</v>
      </c>
      <c r="J586" s="191" t="s">
        <v>9024</v>
      </c>
      <c r="K586" s="191" t="s">
        <v>6966</v>
      </c>
      <c r="L586" s="99"/>
      <c r="M586" s="99"/>
      <c r="N586" s="191" t="s">
        <v>6967</v>
      </c>
      <c r="O586" s="87">
        <v>44840</v>
      </c>
      <c r="P586" s="87">
        <f t="shared" si="18"/>
        <v>44865</v>
      </c>
      <c r="Q586" s="53">
        <f t="shared" si="19"/>
        <v>335</v>
      </c>
    </row>
    <row r="587" spans="1:17" ht="16">
      <c r="A587" s="6">
        <v>586</v>
      </c>
      <c r="B587" s="191" t="s">
        <v>3310</v>
      </c>
      <c r="C587" s="191" t="s">
        <v>556</v>
      </c>
      <c r="D587" s="191" t="s">
        <v>9025</v>
      </c>
      <c r="E587" s="191" t="s">
        <v>114</v>
      </c>
      <c r="F587" s="191" t="s">
        <v>114</v>
      </c>
      <c r="G587" s="191" t="s">
        <v>168</v>
      </c>
      <c r="H587" s="191" t="s">
        <v>2473</v>
      </c>
      <c r="I587" s="191" t="s">
        <v>9026</v>
      </c>
      <c r="J587" s="191"/>
      <c r="K587" s="191" t="s">
        <v>7337</v>
      </c>
      <c r="L587" s="99"/>
      <c r="M587" s="99"/>
      <c r="N587" s="191" t="s">
        <v>6967</v>
      </c>
      <c r="O587" s="87">
        <v>44840</v>
      </c>
      <c r="P587" s="87">
        <f t="shared" si="18"/>
        <v>44865</v>
      </c>
      <c r="Q587" s="53">
        <f t="shared" si="19"/>
        <v>335</v>
      </c>
    </row>
    <row r="588" spans="1:17" ht="16">
      <c r="A588" s="6">
        <v>587</v>
      </c>
      <c r="B588" s="191" t="s">
        <v>3311</v>
      </c>
      <c r="C588" s="191" t="s">
        <v>557</v>
      </c>
      <c r="D588" s="191" t="s">
        <v>9027</v>
      </c>
      <c r="E588" s="191" t="s">
        <v>114</v>
      </c>
      <c r="F588" s="191" t="s">
        <v>114</v>
      </c>
      <c r="G588" s="191" t="s">
        <v>168</v>
      </c>
      <c r="H588" s="191" t="s">
        <v>9028</v>
      </c>
      <c r="I588" s="191" t="s">
        <v>9029</v>
      </c>
      <c r="J588" s="191" t="s">
        <v>9030</v>
      </c>
      <c r="K588" s="191" t="s">
        <v>7337</v>
      </c>
      <c r="L588" s="99">
        <v>-0.86633599999999999</v>
      </c>
      <c r="M588" s="99">
        <v>36.964013899999998</v>
      </c>
      <c r="N588" s="191" t="s">
        <v>6967</v>
      </c>
      <c r="O588" s="87">
        <v>44840</v>
      </c>
      <c r="P588" s="87">
        <f t="shared" si="18"/>
        <v>44865</v>
      </c>
      <c r="Q588" s="53">
        <f t="shared" si="19"/>
        <v>335</v>
      </c>
    </row>
    <row r="589" spans="1:17" ht="16">
      <c r="A589" s="6">
        <v>588</v>
      </c>
      <c r="B589" s="191" t="s">
        <v>9031</v>
      </c>
      <c r="C589" s="191" t="s">
        <v>808</v>
      </c>
      <c r="D589" s="191" t="s">
        <v>9032</v>
      </c>
      <c r="E589" s="191" t="s">
        <v>108</v>
      </c>
      <c r="F589" s="191" t="s">
        <v>108</v>
      </c>
      <c r="G589" s="191" t="s">
        <v>226</v>
      </c>
      <c r="H589" s="191" t="s">
        <v>9033</v>
      </c>
      <c r="I589" s="191" t="s">
        <v>9034</v>
      </c>
      <c r="J589" s="191" t="s">
        <v>9035</v>
      </c>
      <c r="K589" s="191" t="s">
        <v>2840</v>
      </c>
      <c r="L589" s="99">
        <v>-1.17916</v>
      </c>
      <c r="M589" s="99">
        <v>36.823300000000003</v>
      </c>
      <c r="N589" s="191" t="s">
        <v>6967</v>
      </c>
      <c r="O589" s="87">
        <v>44840</v>
      </c>
      <c r="P589" s="87">
        <f t="shared" si="18"/>
        <v>44865</v>
      </c>
      <c r="Q589" s="53">
        <f t="shared" si="19"/>
        <v>335</v>
      </c>
    </row>
    <row r="590" spans="1:17" ht="16">
      <c r="A590" s="6">
        <v>589</v>
      </c>
      <c r="B590" s="191" t="s">
        <v>3329</v>
      </c>
      <c r="C590" s="191" t="s">
        <v>322</v>
      </c>
      <c r="D590" s="191" t="s">
        <v>9036</v>
      </c>
      <c r="E590" s="191" t="s">
        <v>8015</v>
      </c>
      <c r="F590" s="191" t="s">
        <v>8015</v>
      </c>
      <c r="G590" s="191" t="s">
        <v>142</v>
      </c>
      <c r="H590" s="191" t="s">
        <v>9037</v>
      </c>
      <c r="I590" s="191" t="s">
        <v>9038</v>
      </c>
      <c r="J590" s="191" t="s">
        <v>9039</v>
      </c>
      <c r="K590" s="191" t="s">
        <v>8856</v>
      </c>
      <c r="L590" s="99">
        <v>-0.41439999999999999</v>
      </c>
      <c r="M590" s="99">
        <v>37.438099999999999</v>
      </c>
      <c r="N590" s="191" t="s">
        <v>6967</v>
      </c>
      <c r="O590" s="87">
        <v>44840</v>
      </c>
      <c r="P590" s="87">
        <f t="shared" si="18"/>
        <v>44865</v>
      </c>
      <c r="Q590" s="53">
        <f t="shared" si="19"/>
        <v>335</v>
      </c>
    </row>
    <row r="591" spans="1:17" ht="32">
      <c r="A591" s="6">
        <v>590</v>
      </c>
      <c r="B591" s="191" t="s">
        <v>3187</v>
      </c>
      <c r="C591" s="191" t="s">
        <v>387</v>
      </c>
      <c r="D591" s="191" t="s">
        <v>9040</v>
      </c>
      <c r="E591" s="191" t="s">
        <v>108</v>
      </c>
      <c r="F591" s="191" t="s">
        <v>108</v>
      </c>
      <c r="G591" s="191" t="s">
        <v>7023</v>
      </c>
      <c r="H591" s="191" t="s">
        <v>9041</v>
      </c>
      <c r="I591" s="191" t="s">
        <v>9042</v>
      </c>
      <c r="J591" s="191" t="s">
        <v>9043</v>
      </c>
      <c r="K591" s="191" t="s">
        <v>9044</v>
      </c>
      <c r="L591" s="99">
        <v>-1.1804600999999999</v>
      </c>
      <c r="M591" s="99">
        <v>36.598945000000001</v>
      </c>
      <c r="N591" s="191" t="s">
        <v>6967</v>
      </c>
      <c r="O591" s="87">
        <v>44841</v>
      </c>
      <c r="P591" s="87">
        <f t="shared" si="18"/>
        <v>44866</v>
      </c>
      <c r="Q591" s="53">
        <f t="shared" si="19"/>
        <v>335</v>
      </c>
    </row>
    <row r="592" spans="1:17" ht="16">
      <c r="A592" s="6">
        <v>591</v>
      </c>
      <c r="B592" s="191" t="s">
        <v>3254</v>
      </c>
      <c r="C592" s="191" t="s">
        <v>499</v>
      </c>
      <c r="D592" s="191" t="s">
        <v>9045</v>
      </c>
      <c r="E592" s="191" t="s">
        <v>114</v>
      </c>
      <c r="F592" s="191" t="s">
        <v>114</v>
      </c>
      <c r="G592" s="191" t="s">
        <v>168</v>
      </c>
      <c r="H592" s="191" t="s">
        <v>9046</v>
      </c>
      <c r="I592" s="191" t="s">
        <v>9047</v>
      </c>
      <c r="J592" s="191" t="s">
        <v>9048</v>
      </c>
      <c r="K592" s="191" t="s">
        <v>7337</v>
      </c>
      <c r="L592" s="99">
        <v>-0.87373900000000004</v>
      </c>
      <c r="M592" s="99">
        <v>36.961753000000002</v>
      </c>
      <c r="N592" s="191" t="s">
        <v>6967</v>
      </c>
      <c r="O592" s="87">
        <v>44841</v>
      </c>
      <c r="P592" s="87">
        <f t="shared" si="18"/>
        <v>44866</v>
      </c>
      <c r="Q592" s="53">
        <f t="shared" si="19"/>
        <v>335</v>
      </c>
    </row>
    <row r="593" spans="1:17" ht="16">
      <c r="A593" s="6">
        <v>592</v>
      </c>
      <c r="B593" s="191" t="s">
        <v>3290</v>
      </c>
      <c r="C593" s="191" t="s">
        <v>149</v>
      </c>
      <c r="D593" s="191" t="s">
        <v>9049</v>
      </c>
      <c r="E593" s="191" t="s">
        <v>108</v>
      </c>
      <c r="F593" s="191" t="s">
        <v>108</v>
      </c>
      <c r="G593" s="191" t="s">
        <v>6972</v>
      </c>
      <c r="H593" s="191" t="s">
        <v>9050</v>
      </c>
      <c r="I593" s="191" t="s">
        <v>9051</v>
      </c>
      <c r="J593" s="191" t="s">
        <v>9052</v>
      </c>
      <c r="K593" s="191" t="s">
        <v>6975</v>
      </c>
      <c r="L593" s="99">
        <v>-0.98348500000000005</v>
      </c>
      <c r="M593" s="99">
        <v>-0.98348500000000005</v>
      </c>
      <c r="N593" s="191" t="s">
        <v>6967</v>
      </c>
      <c r="O593" s="87">
        <v>44841</v>
      </c>
      <c r="P593" s="87">
        <f t="shared" si="18"/>
        <v>44866</v>
      </c>
      <c r="Q593" s="53">
        <f t="shared" si="19"/>
        <v>335</v>
      </c>
    </row>
    <row r="594" spans="1:17" ht="16">
      <c r="A594" s="6">
        <v>593</v>
      </c>
      <c r="B594" s="191" t="s">
        <v>3299</v>
      </c>
      <c r="C594" s="191" t="s">
        <v>399</v>
      </c>
      <c r="D594" s="191" t="s">
        <v>9053</v>
      </c>
      <c r="E594" s="191" t="s">
        <v>108</v>
      </c>
      <c r="F594" s="191" t="s">
        <v>108</v>
      </c>
      <c r="G594" s="191" t="s">
        <v>6972</v>
      </c>
      <c r="H594" s="191" t="s">
        <v>9054</v>
      </c>
      <c r="I594" s="191" t="s">
        <v>9055</v>
      </c>
      <c r="J594" s="191" t="s">
        <v>9056</v>
      </c>
      <c r="K594" s="191" t="s">
        <v>6975</v>
      </c>
      <c r="L594" s="99">
        <v>-0.93855</v>
      </c>
      <c r="M594" s="99">
        <v>36.792050000000003</v>
      </c>
      <c r="N594" s="191" t="s">
        <v>6967</v>
      </c>
      <c r="O594" s="87">
        <v>44841</v>
      </c>
      <c r="P594" s="87">
        <f t="shared" si="18"/>
        <v>44866</v>
      </c>
      <c r="Q594" s="53">
        <f t="shared" si="19"/>
        <v>335</v>
      </c>
    </row>
    <row r="595" spans="1:17" ht="16">
      <c r="A595" s="6">
        <v>594</v>
      </c>
      <c r="B595" s="191" t="s">
        <v>3301</v>
      </c>
      <c r="C595" s="191" t="s">
        <v>545</v>
      </c>
      <c r="D595" s="191" t="s">
        <v>9057</v>
      </c>
      <c r="E595" s="191" t="s">
        <v>108</v>
      </c>
      <c r="F595" s="191" t="s">
        <v>108</v>
      </c>
      <c r="G595" s="191" t="s">
        <v>7023</v>
      </c>
      <c r="H595" s="191" t="s">
        <v>8741</v>
      </c>
      <c r="I595" s="191" t="s">
        <v>9058</v>
      </c>
      <c r="J595" s="191" t="s">
        <v>9059</v>
      </c>
      <c r="K595" s="191"/>
      <c r="L595" s="99">
        <v>1.0954440000000001</v>
      </c>
      <c r="M595" s="99">
        <v>36.635278</v>
      </c>
      <c r="N595" s="191" t="s">
        <v>6967</v>
      </c>
      <c r="O595" s="87">
        <v>44841</v>
      </c>
      <c r="P595" s="87">
        <f t="shared" si="18"/>
        <v>44866</v>
      </c>
      <c r="Q595" s="53">
        <f t="shared" si="19"/>
        <v>335</v>
      </c>
    </row>
    <row r="596" spans="1:17" ht="16">
      <c r="A596" s="6">
        <v>595</v>
      </c>
      <c r="B596" s="191" t="s">
        <v>3308</v>
      </c>
      <c r="C596" s="191" t="s">
        <v>546</v>
      </c>
      <c r="D596" s="191" t="s">
        <v>9060</v>
      </c>
      <c r="E596" s="191" t="s">
        <v>114</v>
      </c>
      <c r="F596" s="191" t="s">
        <v>114</v>
      </c>
      <c r="G596" s="191" t="s">
        <v>168</v>
      </c>
      <c r="H596" s="191" t="s">
        <v>9061</v>
      </c>
      <c r="I596" s="191" t="s">
        <v>9062</v>
      </c>
      <c r="J596" s="191" t="s">
        <v>9063</v>
      </c>
      <c r="K596" s="191" t="s">
        <v>7337</v>
      </c>
      <c r="L596" s="99">
        <v>-0.8372117</v>
      </c>
      <c r="M596" s="99">
        <v>37.147778799999998</v>
      </c>
      <c r="N596" s="191" t="s">
        <v>6967</v>
      </c>
      <c r="O596" s="87">
        <v>44841</v>
      </c>
      <c r="P596" s="87">
        <f t="shared" si="18"/>
        <v>44866</v>
      </c>
      <c r="Q596" s="53">
        <f t="shared" si="19"/>
        <v>335</v>
      </c>
    </row>
    <row r="597" spans="1:17" ht="16">
      <c r="A597" s="6">
        <v>596</v>
      </c>
      <c r="B597" s="191" t="s">
        <v>3296</v>
      </c>
      <c r="C597" s="191" t="s">
        <v>409</v>
      </c>
      <c r="D597" s="191" t="s">
        <v>9064</v>
      </c>
      <c r="E597" s="191" t="s">
        <v>108</v>
      </c>
      <c r="F597" s="191" t="s">
        <v>108</v>
      </c>
      <c r="G597" s="191" t="s">
        <v>111</v>
      </c>
      <c r="H597" s="191" t="s">
        <v>9065</v>
      </c>
      <c r="I597" s="191" t="s">
        <v>9066</v>
      </c>
      <c r="J597" s="191" t="s">
        <v>9067</v>
      </c>
      <c r="K597" s="191" t="s">
        <v>6966</v>
      </c>
      <c r="L597" s="99"/>
      <c r="M597" s="99"/>
      <c r="N597" s="191" t="s">
        <v>6967</v>
      </c>
      <c r="O597" s="87">
        <v>44842</v>
      </c>
      <c r="P597" s="87">
        <f t="shared" si="18"/>
        <v>44867</v>
      </c>
      <c r="Q597" s="53">
        <f t="shared" si="19"/>
        <v>335</v>
      </c>
    </row>
    <row r="598" spans="1:17" ht="16">
      <c r="A598" s="6">
        <v>597</v>
      </c>
      <c r="B598" s="191" t="s">
        <v>3287</v>
      </c>
      <c r="C598" s="191" t="s">
        <v>537</v>
      </c>
      <c r="D598" s="191" t="s">
        <v>9068</v>
      </c>
      <c r="E598" s="191" t="s">
        <v>151</v>
      </c>
      <c r="F598" s="191" t="s">
        <v>151</v>
      </c>
      <c r="G598" s="191" t="s">
        <v>152</v>
      </c>
      <c r="H598" s="191" t="s">
        <v>9069</v>
      </c>
      <c r="I598" s="191" t="s">
        <v>9070</v>
      </c>
      <c r="J598" s="191" t="s">
        <v>9071</v>
      </c>
      <c r="K598" s="191" t="s">
        <v>8758</v>
      </c>
      <c r="L598" s="99">
        <v>5.7107999999999999E-2</v>
      </c>
      <c r="M598" s="99">
        <v>37.301966999999998</v>
      </c>
      <c r="N598" s="191" t="s">
        <v>6967</v>
      </c>
      <c r="O598" s="87">
        <v>44844</v>
      </c>
      <c r="P598" s="87">
        <f t="shared" si="18"/>
        <v>44869</v>
      </c>
      <c r="Q598" s="53">
        <f t="shared" si="19"/>
        <v>335</v>
      </c>
    </row>
    <row r="599" spans="1:17" ht="16">
      <c r="A599" s="6">
        <v>598</v>
      </c>
      <c r="B599" s="191" t="s">
        <v>3291</v>
      </c>
      <c r="C599" s="191" t="s">
        <v>148</v>
      </c>
      <c r="D599" s="191" t="s">
        <v>9072</v>
      </c>
      <c r="E599" s="191" t="s">
        <v>108</v>
      </c>
      <c r="F599" s="191" t="s">
        <v>108</v>
      </c>
      <c r="G599" s="191" t="s">
        <v>6972</v>
      </c>
      <c r="H599" s="191" t="s">
        <v>8610</v>
      </c>
      <c r="I599" s="191" t="s">
        <v>9073</v>
      </c>
      <c r="J599" s="191" t="s">
        <v>9074</v>
      </c>
      <c r="K599" s="191" t="s">
        <v>6975</v>
      </c>
      <c r="L599" s="99">
        <v>-0.96111999999999997</v>
      </c>
      <c r="M599" s="99">
        <v>36.842550000000003</v>
      </c>
      <c r="N599" s="191" t="s">
        <v>6967</v>
      </c>
      <c r="O599" s="87">
        <v>44845</v>
      </c>
      <c r="P599" s="87">
        <f t="shared" si="18"/>
        <v>44870</v>
      </c>
      <c r="Q599" s="53">
        <f t="shared" si="19"/>
        <v>335</v>
      </c>
    </row>
    <row r="600" spans="1:17" ht="16">
      <c r="A600" s="6">
        <v>599</v>
      </c>
      <c r="B600" s="191" t="s">
        <v>9075</v>
      </c>
      <c r="C600" s="191" t="s">
        <v>406</v>
      </c>
      <c r="D600" s="191" t="s">
        <v>9076</v>
      </c>
      <c r="E600" s="191" t="s">
        <v>108</v>
      </c>
      <c r="F600" s="191" t="s">
        <v>108</v>
      </c>
      <c r="G600" s="191" t="s">
        <v>6972</v>
      </c>
      <c r="H600" s="191" t="s">
        <v>9077</v>
      </c>
      <c r="I600" s="191" t="s">
        <v>9078</v>
      </c>
      <c r="J600" s="191" t="s">
        <v>9079</v>
      </c>
      <c r="K600" s="191" t="s">
        <v>6966</v>
      </c>
      <c r="L600" s="99">
        <v>-0.96387</v>
      </c>
      <c r="M600" s="99">
        <v>36.788020000000003</v>
      </c>
      <c r="N600" s="191" t="s">
        <v>6967</v>
      </c>
      <c r="O600" s="87">
        <v>44845</v>
      </c>
      <c r="P600" s="87">
        <f t="shared" si="18"/>
        <v>44870</v>
      </c>
      <c r="Q600" s="53">
        <f t="shared" si="19"/>
        <v>335</v>
      </c>
    </row>
    <row r="601" spans="1:17" ht="16">
      <c r="A601" s="6">
        <v>600</v>
      </c>
      <c r="B601" s="191" t="s">
        <v>3307</v>
      </c>
      <c r="C601" s="191" t="s">
        <v>550</v>
      </c>
      <c r="D601" s="191" t="s">
        <v>9080</v>
      </c>
      <c r="E601" s="191" t="s">
        <v>114</v>
      </c>
      <c r="F601" s="191" t="s">
        <v>114</v>
      </c>
      <c r="G601" s="191" t="s">
        <v>168</v>
      </c>
      <c r="H601" s="191" t="s">
        <v>8446</v>
      </c>
      <c r="I601" s="191" t="s">
        <v>9081</v>
      </c>
      <c r="J601" s="191" t="s">
        <v>9082</v>
      </c>
      <c r="K601" s="191" t="s">
        <v>7337</v>
      </c>
      <c r="L601" s="99">
        <v>-0.89370669999999997</v>
      </c>
      <c r="M601" s="99">
        <v>37.06456</v>
      </c>
      <c r="N601" s="191" t="s">
        <v>6967</v>
      </c>
      <c r="O601" s="87">
        <v>44845</v>
      </c>
      <c r="P601" s="87">
        <f t="shared" si="18"/>
        <v>44870</v>
      </c>
      <c r="Q601" s="53">
        <f t="shared" si="19"/>
        <v>335</v>
      </c>
    </row>
    <row r="602" spans="1:17" ht="32">
      <c r="A602" s="6">
        <v>601</v>
      </c>
      <c r="B602" s="191" t="s">
        <v>9083</v>
      </c>
      <c r="C602" s="191" t="s">
        <v>555</v>
      </c>
      <c r="D602" s="191" t="s">
        <v>9084</v>
      </c>
      <c r="E602" s="191" t="s">
        <v>108</v>
      </c>
      <c r="F602" s="191" t="s">
        <v>108</v>
      </c>
      <c r="G602" s="191" t="s">
        <v>6972</v>
      </c>
      <c r="H602" s="191" t="s">
        <v>2456</v>
      </c>
      <c r="I602" s="191" t="s">
        <v>9085</v>
      </c>
      <c r="J602" s="191" t="s">
        <v>9086</v>
      </c>
      <c r="K602" s="191" t="s">
        <v>6975</v>
      </c>
      <c r="L602" s="99">
        <v>-0.93515999999999999</v>
      </c>
      <c r="M602" s="99">
        <v>36.764159999999997</v>
      </c>
      <c r="N602" s="191" t="s">
        <v>6967</v>
      </c>
      <c r="O602" s="87">
        <v>44845</v>
      </c>
      <c r="P602" s="87">
        <f t="shared" si="18"/>
        <v>44870</v>
      </c>
      <c r="Q602" s="53">
        <f t="shared" si="19"/>
        <v>335</v>
      </c>
    </row>
    <row r="603" spans="1:17" ht="16">
      <c r="A603" s="6">
        <v>602</v>
      </c>
      <c r="B603" s="191" t="s">
        <v>3313</v>
      </c>
      <c r="C603" s="191" t="s">
        <v>561</v>
      </c>
      <c r="D603" s="191" t="s">
        <v>9087</v>
      </c>
      <c r="E603" s="191" t="s">
        <v>8015</v>
      </c>
      <c r="F603" s="191" t="s">
        <v>8015</v>
      </c>
      <c r="G603" s="191" t="s">
        <v>144</v>
      </c>
      <c r="H603" s="191" t="s">
        <v>9088</v>
      </c>
      <c r="I603" s="191" t="s">
        <v>9089</v>
      </c>
      <c r="J603" s="191" t="s">
        <v>9090</v>
      </c>
      <c r="K603" s="191" t="s">
        <v>8856</v>
      </c>
      <c r="L603" s="99">
        <v>-0.413794</v>
      </c>
      <c r="M603" s="99">
        <v>37.617994600000003</v>
      </c>
      <c r="N603" s="191" t="s">
        <v>6967</v>
      </c>
      <c r="O603" s="87">
        <v>44845</v>
      </c>
      <c r="P603" s="87">
        <f t="shared" si="18"/>
        <v>44870</v>
      </c>
      <c r="Q603" s="53">
        <f t="shared" si="19"/>
        <v>335</v>
      </c>
    </row>
    <row r="604" spans="1:17" ht="16">
      <c r="A604" s="6">
        <v>603</v>
      </c>
      <c r="B604" s="191" t="s">
        <v>3315</v>
      </c>
      <c r="C604" s="191" t="s">
        <v>562</v>
      </c>
      <c r="D604" s="191" t="s">
        <v>9091</v>
      </c>
      <c r="E604" s="191" t="s">
        <v>108</v>
      </c>
      <c r="F604" s="191" t="s">
        <v>108</v>
      </c>
      <c r="G604" s="191" t="s">
        <v>7081</v>
      </c>
      <c r="H604" s="191" t="s">
        <v>2491</v>
      </c>
      <c r="I604" s="191" t="s">
        <v>9092</v>
      </c>
      <c r="J604" s="191" t="s">
        <v>9093</v>
      </c>
      <c r="K604" s="191" t="s">
        <v>7384</v>
      </c>
      <c r="L604" s="99">
        <v>-0.99924329999999995</v>
      </c>
      <c r="M604" s="99">
        <v>36.951891699999997</v>
      </c>
      <c r="N604" s="191" t="s">
        <v>6967</v>
      </c>
      <c r="O604" s="87">
        <v>44845</v>
      </c>
      <c r="P604" s="87">
        <f t="shared" si="18"/>
        <v>44870</v>
      </c>
      <c r="Q604" s="53">
        <f t="shared" si="19"/>
        <v>335</v>
      </c>
    </row>
    <row r="605" spans="1:17" ht="16">
      <c r="A605" s="6">
        <v>604</v>
      </c>
      <c r="B605" s="191" t="s">
        <v>9094</v>
      </c>
      <c r="C605" s="191" t="s">
        <v>244</v>
      </c>
      <c r="D605" s="191" t="s">
        <v>9095</v>
      </c>
      <c r="E605" s="191" t="s">
        <v>108</v>
      </c>
      <c r="F605" s="191" t="s">
        <v>108</v>
      </c>
      <c r="G605" s="191" t="s">
        <v>7081</v>
      </c>
      <c r="H605" s="191" t="s">
        <v>7350</v>
      </c>
      <c r="I605" s="191" t="s">
        <v>9096</v>
      </c>
      <c r="J605" s="191" t="s">
        <v>9097</v>
      </c>
      <c r="K605" s="191" t="s">
        <v>6966</v>
      </c>
      <c r="L605" s="99">
        <v>-1.0005516999999999</v>
      </c>
      <c r="M605" s="99">
        <v>36.948828300000002</v>
      </c>
      <c r="N605" s="191" t="s">
        <v>6967</v>
      </c>
      <c r="O605" s="87">
        <v>44845</v>
      </c>
      <c r="P605" s="87">
        <f t="shared" si="18"/>
        <v>44870</v>
      </c>
      <c r="Q605" s="53">
        <f t="shared" si="19"/>
        <v>335</v>
      </c>
    </row>
    <row r="606" spans="1:17" ht="16">
      <c r="A606" s="6">
        <v>605</v>
      </c>
      <c r="B606" s="191" t="s">
        <v>3325</v>
      </c>
      <c r="C606" s="191" t="s">
        <v>317</v>
      </c>
      <c r="D606" s="191" t="s">
        <v>9098</v>
      </c>
      <c r="E606" s="191" t="s">
        <v>8015</v>
      </c>
      <c r="F606" s="191" t="s">
        <v>8015</v>
      </c>
      <c r="G606" s="191" t="s">
        <v>142</v>
      </c>
      <c r="H606" s="191" t="s">
        <v>9099</v>
      </c>
      <c r="I606" s="191" t="s">
        <v>9100</v>
      </c>
      <c r="J606" s="191" t="s">
        <v>9101</v>
      </c>
      <c r="K606" s="191" t="s">
        <v>8856</v>
      </c>
      <c r="L606" s="99">
        <v>-0.44933299999999998</v>
      </c>
      <c r="M606" s="99">
        <v>37.462238999999997</v>
      </c>
      <c r="N606" s="191" t="s">
        <v>6967</v>
      </c>
      <c r="O606" s="87">
        <v>44845</v>
      </c>
      <c r="P606" s="87">
        <f t="shared" si="18"/>
        <v>44870</v>
      </c>
      <c r="Q606" s="53">
        <f t="shared" si="19"/>
        <v>335</v>
      </c>
    </row>
    <row r="607" spans="1:17" ht="16">
      <c r="A607" s="6">
        <v>606</v>
      </c>
      <c r="B607" s="191" t="s">
        <v>3180</v>
      </c>
      <c r="C607" s="191" t="s">
        <v>378</v>
      </c>
      <c r="D607" s="191" t="s">
        <v>9102</v>
      </c>
      <c r="E607" s="191" t="s">
        <v>114</v>
      </c>
      <c r="F607" s="191" t="s">
        <v>114</v>
      </c>
      <c r="G607" s="191" t="s">
        <v>158</v>
      </c>
      <c r="H607" s="191" t="s">
        <v>9103</v>
      </c>
      <c r="I607" s="191" t="s">
        <v>9104</v>
      </c>
      <c r="J607" s="191" t="s">
        <v>9105</v>
      </c>
      <c r="K607" s="191"/>
      <c r="L607" s="99">
        <v>-0.81960860000000002</v>
      </c>
      <c r="M607" s="99">
        <v>37.0917776</v>
      </c>
      <c r="N607" s="191" t="s">
        <v>6967</v>
      </c>
      <c r="O607" s="87">
        <v>44846</v>
      </c>
      <c r="P607" s="87">
        <f t="shared" si="18"/>
        <v>44871</v>
      </c>
      <c r="Q607" s="53">
        <f t="shared" si="19"/>
        <v>335</v>
      </c>
    </row>
    <row r="608" spans="1:17" ht="16">
      <c r="A608" s="6">
        <v>607</v>
      </c>
      <c r="B608" s="191" t="s">
        <v>3234</v>
      </c>
      <c r="C608" s="191" t="s">
        <v>463</v>
      </c>
      <c r="D608" s="191" t="s">
        <v>9106</v>
      </c>
      <c r="E608" s="191" t="s">
        <v>114</v>
      </c>
      <c r="F608" s="191" t="s">
        <v>114</v>
      </c>
      <c r="G608" s="191" t="s">
        <v>168</v>
      </c>
      <c r="H608" s="191" t="s">
        <v>8432</v>
      </c>
      <c r="I608" s="191" t="s">
        <v>9107</v>
      </c>
      <c r="J608" s="191" t="s">
        <v>9108</v>
      </c>
      <c r="K608" s="191" t="s">
        <v>7337</v>
      </c>
      <c r="L608" s="99">
        <v>-0.80967500000000003</v>
      </c>
      <c r="M608" s="99">
        <v>36.886437000000001</v>
      </c>
      <c r="N608" s="191" t="s">
        <v>6967</v>
      </c>
      <c r="O608" s="87">
        <v>44846</v>
      </c>
      <c r="P608" s="87">
        <f t="shared" si="18"/>
        <v>44871</v>
      </c>
      <c r="Q608" s="53">
        <f t="shared" si="19"/>
        <v>335</v>
      </c>
    </row>
    <row r="609" spans="1:17" ht="16">
      <c r="A609" s="6">
        <v>608</v>
      </c>
      <c r="B609" s="191" t="s">
        <v>9109</v>
      </c>
      <c r="C609" s="191" t="s">
        <v>536</v>
      </c>
      <c r="D609" s="191" t="s">
        <v>9110</v>
      </c>
      <c r="E609" s="191" t="s">
        <v>8015</v>
      </c>
      <c r="F609" s="191" t="s">
        <v>8015</v>
      </c>
      <c r="G609" s="191" t="s">
        <v>142</v>
      </c>
      <c r="H609" s="191" t="s">
        <v>9111</v>
      </c>
      <c r="I609" s="191" t="s">
        <v>9112</v>
      </c>
      <c r="J609" s="191" t="s">
        <v>9113</v>
      </c>
      <c r="K609" s="191" t="s">
        <v>8856</v>
      </c>
      <c r="L609" s="99">
        <v>-0.40288220000000002</v>
      </c>
      <c r="M609" s="99">
        <v>37.448528199999998</v>
      </c>
      <c r="N609" s="191" t="s">
        <v>6967</v>
      </c>
      <c r="O609" s="87">
        <v>44846</v>
      </c>
      <c r="P609" s="87">
        <f t="shared" si="18"/>
        <v>44871</v>
      </c>
      <c r="Q609" s="53">
        <f t="shared" si="19"/>
        <v>335</v>
      </c>
    </row>
    <row r="610" spans="1:17" ht="16">
      <c r="A610" s="6">
        <v>609</v>
      </c>
      <c r="B610" s="191" t="s">
        <v>3303</v>
      </c>
      <c r="C610" s="191" t="s">
        <v>548</v>
      </c>
      <c r="D610" s="191" t="s">
        <v>9114</v>
      </c>
      <c r="E610" s="191" t="s">
        <v>108</v>
      </c>
      <c r="F610" s="191" t="s">
        <v>108</v>
      </c>
      <c r="G610" s="191" t="s">
        <v>115</v>
      </c>
      <c r="H610" s="191" t="s">
        <v>9115</v>
      </c>
      <c r="I610" s="191" t="s">
        <v>9116</v>
      </c>
      <c r="J610" s="191" t="s">
        <v>9117</v>
      </c>
      <c r="K610" s="191" t="s">
        <v>2840</v>
      </c>
      <c r="L610" s="99">
        <v>-1.21116</v>
      </c>
      <c r="M610" s="99">
        <v>36.723700000000001</v>
      </c>
      <c r="N610" s="191" t="s">
        <v>6967</v>
      </c>
      <c r="O610" s="87">
        <v>44846</v>
      </c>
      <c r="P610" s="87">
        <f t="shared" si="18"/>
        <v>44871</v>
      </c>
      <c r="Q610" s="53">
        <f t="shared" si="19"/>
        <v>335</v>
      </c>
    </row>
    <row r="611" spans="1:17" ht="16">
      <c r="A611" s="6">
        <v>610</v>
      </c>
      <c r="B611" s="191" t="s">
        <v>3306</v>
      </c>
      <c r="C611" s="191" t="s">
        <v>549</v>
      </c>
      <c r="D611" s="191" t="s">
        <v>9118</v>
      </c>
      <c r="E611" s="191" t="s">
        <v>114</v>
      </c>
      <c r="F611" s="191" t="s">
        <v>114</v>
      </c>
      <c r="G611" s="191" t="s">
        <v>168</v>
      </c>
      <c r="H611" s="191" t="s">
        <v>9119</v>
      </c>
      <c r="I611" s="191" t="s">
        <v>9120</v>
      </c>
      <c r="J611" s="191" t="s">
        <v>9121</v>
      </c>
      <c r="K611" s="191" t="s">
        <v>7337</v>
      </c>
      <c r="L611" s="99"/>
      <c r="M611" s="99"/>
      <c r="N611" s="191" t="s">
        <v>6967</v>
      </c>
      <c r="O611" s="87">
        <v>44846</v>
      </c>
      <c r="P611" s="87">
        <f t="shared" si="18"/>
        <v>44871</v>
      </c>
      <c r="Q611" s="53">
        <f t="shared" si="19"/>
        <v>335</v>
      </c>
    </row>
    <row r="612" spans="1:17" ht="16">
      <c r="A612" s="6">
        <v>611</v>
      </c>
      <c r="B612" s="191" t="s">
        <v>3309</v>
      </c>
      <c r="C612" s="191" t="s">
        <v>553</v>
      </c>
      <c r="D612" s="191" t="s">
        <v>9122</v>
      </c>
      <c r="E612" s="191" t="s">
        <v>151</v>
      </c>
      <c r="F612" s="191" t="s">
        <v>151</v>
      </c>
      <c r="G612" s="191" t="s">
        <v>165</v>
      </c>
      <c r="H612" s="191" t="s">
        <v>9123</v>
      </c>
      <c r="I612" s="191" t="s">
        <v>9124</v>
      </c>
      <c r="J612" s="191" t="s">
        <v>9124</v>
      </c>
      <c r="K612" s="191" t="s">
        <v>8847</v>
      </c>
      <c r="L612" s="99">
        <v>-9.2133099999999996E-2</v>
      </c>
      <c r="M612" s="99">
        <v>37.693756</v>
      </c>
      <c r="N612" s="191" t="s">
        <v>6967</v>
      </c>
      <c r="O612" s="87">
        <v>44846</v>
      </c>
      <c r="P612" s="87">
        <f t="shared" si="18"/>
        <v>44871</v>
      </c>
      <c r="Q612" s="53">
        <f t="shared" si="19"/>
        <v>335</v>
      </c>
    </row>
    <row r="613" spans="1:17" ht="16">
      <c r="A613" s="6">
        <v>612</v>
      </c>
      <c r="B613" s="191" t="s">
        <v>3314</v>
      </c>
      <c r="C613" s="191" t="s">
        <v>559</v>
      </c>
      <c r="D613" s="191" t="s">
        <v>9125</v>
      </c>
      <c r="E613" s="191" t="s">
        <v>8015</v>
      </c>
      <c r="F613" s="191" t="s">
        <v>8015</v>
      </c>
      <c r="G613" s="191" t="s">
        <v>142</v>
      </c>
      <c r="H613" s="191" t="s">
        <v>9126</v>
      </c>
      <c r="I613" s="191" t="s">
        <v>9127</v>
      </c>
      <c r="J613" s="191" t="s">
        <v>9128</v>
      </c>
      <c r="K613" s="191" t="s">
        <v>8856</v>
      </c>
      <c r="L613" s="99">
        <v>-0.44159660000000001</v>
      </c>
      <c r="M613" s="99">
        <v>37.426945799999999</v>
      </c>
      <c r="N613" s="191" t="s">
        <v>6967</v>
      </c>
      <c r="O613" s="87">
        <v>44846</v>
      </c>
      <c r="P613" s="87">
        <f t="shared" si="18"/>
        <v>44871</v>
      </c>
      <c r="Q613" s="53">
        <f t="shared" si="19"/>
        <v>335</v>
      </c>
    </row>
    <row r="614" spans="1:17" ht="16">
      <c r="A614" s="6">
        <v>613</v>
      </c>
      <c r="B614" s="191" t="s">
        <v>3323</v>
      </c>
      <c r="C614" s="191" t="s">
        <v>671</v>
      </c>
      <c r="D614" s="191" t="s">
        <v>9129</v>
      </c>
      <c r="E614" s="191" t="s">
        <v>151</v>
      </c>
      <c r="F614" s="191" t="s">
        <v>151</v>
      </c>
      <c r="G614" s="191" t="s">
        <v>531</v>
      </c>
      <c r="H614" s="191" t="s">
        <v>9130</v>
      </c>
      <c r="I614" s="191" t="s">
        <v>9131</v>
      </c>
      <c r="J614" s="191" t="s">
        <v>9132</v>
      </c>
      <c r="K614" s="191" t="s">
        <v>8758</v>
      </c>
      <c r="L614" s="99">
        <v>-8.8322999999999999E-2</v>
      </c>
      <c r="M614" s="99">
        <v>37.607951</v>
      </c>
      <c r="N614" s="191" t="s">
        <v>6967</v>
      </c>
      <c r="O614" s="87">
        <v>44846</v>
      </c>
      <c r="P614" s="87">
        <f t="shared" si="18"/>
        <v>44871</v>
      </c>
      <c r="Q614" s="53">
        <f t="shared" si="19"/>
        <v>335</v>
      </c>
    </row>
    <row r="615" spans="1:17" ht="16">
      <c r="A615" s="6">
        <v>614</v>
      </c>
      <c r="B615" s="191" t="s">
        <v>3332</v>
      </c>
      <c r="C615" s="191" t="s">
        <v>324</v>
      </c>
      <c r="D615" s="191" t="s">
        <v>9133</v>
      </c>
      <c r="E615" s="191" t="s">
        <v>108</v>
      </c>
      <c r="F615" s="191" t="s">
        <v>108</v>
      </c>
      <c r="G615" s="191" t="s">
        <v>7081</v>
      </c>
      <c r="H615" s="191" t="s">
        <v>7682</v>
      </c>
      <c r="I615" s="191" t="s">
        <v>9134</v>
      </c>
      <c r="J615" s="191" t="s">
        <v>9135</v>
      </c>
      <c r="K615" s="191" t="s">
        <v>6975</v>
      </c>
      <c r="L615" s="99">
        <v>-0.94454000000000005</v>
      </c>
      <c r="M615" s="99">
        <v>36.923549999999999</v>
      </c>
      <c r="N615" s="191" t="s">
        <v>6967</v>
      </c>
      <c r="O615" s="87">
        <v>44846</v>
      </c>
      <c r="P615" s="87">
        <f t="shared" si="18"/>
        <v>44871</v>
      </c>
      <c r="Q615" s="53">
        <f t="shared" si="19"/>
        <v>335</v>
      </c>
    </row>
    <row r="616" spans="1:17" ht="16">
      <c r="A616" s="6">
        <v>615</v>
      </c>
      <c r="B616" s="191" t="s">
        <v>9136</v>
      </c>
      <c r="C616" s="191" t="s">
        <v>543</v>
      </c>
      <c r="D616" s="191" t="s">
        <v>9137</v>
      </c>
      <c r="E616" s="191" t="s">
        <v>8015</v>
      </c>
      <c r="F616" s="191" t="s">
        <v>8015</v>
      </c>
      <c r="G616" s="191" t="s">
        <v>142</v>
      </c>
      <c r="H616" s="191" t="s">
        <v>9138</v>
      </c>
      <c r="I616" s="191" t="s">
        <v>9139</v>
      </c>
      <c r="J616" s="191" t="s">
        <v>9140</v>
      </c>
      <c r="K616" s="191" t="s">
        <v>8856</v>
      </c>
      <c r="L616" s="99">
        <v>-0.40614840000000002</v>
      </c>
      <c r="M616" s="99">
        <v>37.369729900000003</v>
      </c>
      <c r="N616" s="191" t="s">
        <v>6967</v>
      </c>
      <c r="O616" s="87">
        <v>44847</v>
      </c>
      <c r="P616" s="87">
        <f t="shared" si="18"/>
        <v>44872</v>
      </c>
      <c r="Q616" s="53">
        <f t="shared" si="19"/>
        <v>335</v>
      </c>
    </row>
    <row r="617" spans="1:17" ht="16">
      <c r="A617" s="6">
        <v>616</v>
      </c>
      <c r="B617" s="191" t="s">
        <v>3302</v>
      </c>
      <c r="C617" s="191" t="s">
        <v>547</v>
      </c>
      <c r="D617" s="191" t="s">
        <v>9141</v>
      </c>
      <c r="E617" s="191" t="s">
        <v>114</v>
      </c>
      <c r="F617" s="191" t="s">
        <v>114</v>
      </c>
      <c r="G617" s="191" t="s">
        <v>156</v>
      </c>
      <c r="H617" s="191" t="s">
        <v>9142</v>
      </c>
      <c r="I617" s="191" t="s">
        <v>9143</v>
      </c>
      <c r="J617" s="191"/>
      <c r="K617" s="191" t="s">
        <v>8335</v>
      </c>
      <c r="L617" s="99">
        <v>-0.82938900000000004</v>
      </c>
      <c r="M617" s="99">
        <v>36.842083000000002</v>
      </c>
      <c r="N617" s="191" t="s">
        <v>6967</v>
      </c>
      <c r="O617" s="87">
        <v>44847</v>
      </c>
      <c r="P617" s="87">
        <f t="shared" si="18"/>
        <v>44872</v>
      </c>
      <c r="Q617" s="53">
        <f t="shared" si="19"/>
        <v>335</v>
      </c>
    </row>
    <row r="618" spans="1:17" ht="16">
      <c r="A618" s="6">
        <v>617</v>
      </c>
      <c r="B618" s="191" t="s">
        <v>3321</v>
      </c>
      <c r="C618" s="191" t="s">
        <v>247</v>
      </c>
      <c r="D618" s="191" t="s">
        <v>9144</v>
      </c>
      <c r="E618" s="191" t="s">
        <v>114</v>
      </c>
      <c r="F618" s="191" t="s">
        <v>114</v>
      </c>
      <c r="G618" s="191" t="s">
        <v>156</v>
      </c>
      <c r="H618" s="191" t="s">
        <v>7650</v>
      </c>
      <c r="I618" s="191" t="s">
        <v>9145</v>
      </c>
      <c r="J618" s="191" t="s">
        <v>9146</v>
      </c>
      <c r="K618" s="191" t="s">
        <v>8335</v>
      </c>
      <c r="L618" s="99">
        <v>-0.89109300000000002</v>
      </c>
      <c r="M618" s="99">
        <v>36.876482000000003</v>
      </c>
      <c r="N618" s="191" t="s">
        <v>6967</v>
      </c>
      <c r="O618" s="87">
        <v>44847</v>
      </c>
      <c r="P618" s="87">
        <f t="shared" si="18"/>
        <v>44872</v>
      </c>
      <c r="Q618" s="53">
        <f t="shared" si="19"/>
        <v>335</v>
      </c>
    </row>
    <row r="619" spans="1:17" ht="16">
      <c r="A619" s="6">
        <v>618</v>
      </c>
      <c r="B619" s="191" t="s">
        <v>2377</v>
      </c>
      <c r="C619" s="191" t="s">
        <v>655</v>
      </c>
      <c r="D619" s="191" t="s">
        <v>9147</v>
      </c>
      <c r="E619" s="191" t="s">
        <v>151</v>
      </c>
      <c r="F619" s="191" t="s">
        <v>151</v>
      </c>
      <c r="G619" s="191" t="s">
        <v>173</v>
      </c>
      <c r="H619" s="191" t="s">
        <v>2378</v>
      </c>
      <c r="I619" s="191" t="s">
        <v>9148</v>
      </c>
      <c r="J619" s="191" t="s">
        <v>9149</v>
      </c>
      <c r="K619" s="191" t="s">
        <v>8758</v>
      </c>
      <c r="L619" s="99">
        <v>0.1002</v>
      </c>
      <c r="M619" s="99">
        <v>37.658999999999999</v>
      </c>
      <c r="N619" s="191" t="s">
        <v>6967</v>
      </c>
      <c r="O619" s="87">
        <v>44847</v>
      </c>
      <c r="P619" s="87">
        <f t="shared" si="18"/>
        <v>44872</v>
      </c>
      <c r="Q619" s="53">
        <f t="shared" si="19"/>
        <v>335</v>
      </c>
    </row>
    <row r="620" spans="1:17" ht="16">
      <c r="A620" s="6">
        <v>619</v>
      </c>
      <c r="B620" s="191" t="s">
        <v>3326</v>
      </c>
      <c r="C620" s="191" t="s">
        <v>318</v>
      </c>
      <c r="D620" s="191" t="s">
        <v>9150</v>
      </c>
      <c r="E620" s="191" t="s">
        <v>108</v>
      </c>
      <c r="F620" s="191" t="s">
        <v>108</v>
      </c>
      <c r="G620" s="191" t="s">
        <v>108</v>
      </c>
      <c r="H620" s="191" t="s">
        <v>2512</v>
      </c>
      <c r="I620" s="191" t="s">
        <v>9151</v>
      </c>
      <c r="J620" s="191" t="s">
        <v>9152</v>
      </c>
      <c r="K620" s="191" t="s">
        <v>2840</v>
      </c>
      <c r="L620" s="99">
        <v>-1.13839</v>
      </c>
      <c r="M620" s="99">
        <v>36.809950000000001</v>
      </c>
      <c r="N620" s="191" t="s">
        <v>6967</v>
      </c>
      <c r="O620" s="87">
        <v>44847</v>
      </c>
      <c r="P620" s="87">
        <f t="shared" si="18"/>
        <v>44872</v>
      </c>
      <c r="Q620" s="53">
        <f t="shared" si="19"/>
        <v>335</v>
      </c>
    </row>
    <row r="621" spans="1:17" ht="16">
      <c r="A621" s="6">
        <v>620</v>
      </c>
      <c r="B621" s="191" t="s">
        <v>3343</v>
      </c>
      <c r="C621" s="191" t="s">
        <v>290</v>
      </c>
      <c r="D621" s="191" t="s">
        <v>9153</v>
      </c>
      <c r="E621" s="191" t="s">
        <v>8015</v>
      </c>
      <c r="F621" s="191" t="s">
        <v>8015</v>
      </c>
      <c r="G621" s="191" t="s">
        <v>142</v>
      </c>
      <c r="H621" s="191" t="s">
        <v>9154</v>
      </c>
      <c r="I621" s="191" t="s">
        <v>9155</v>
      </c>
      <c r="J621" s="191" t="s">
        <v>9156</v>
      </c>
      <c r="K621" s="191" t="s">
        <v>8856</v>
      </c>
      <c r="L621" s="99">
        <v>-0.40447050000000001</v>
      </c>
      <c r="M621" s="99">
        <v>37.448520100000003</v>
      </c>
      <c r="N621" s="191" t="s">
        <v>6967</v>
      </c>
      <c r="O621" s="87">
        <v>44847</v>
      </c>
      <c r="P621" s="87">
        <f t="shared" si="18"/>
        <v>44872</v>
      </c>
      <c r="Q621" s="53">
        <f t="shared" si="19"/>
        <v>335</v>
      </c>
    </row>
    <row r="622" spans="1:17" ht="16">
      <c r="A622" s="6">
        <v>621</v>
      </c>
      <c r="B622" s="191" t="s">
        <v>9157</v>
      </c>
      <c r="C622" s="191" t="s">
        <v>520</v>
      </c>
      <c r="D622" s="191" t="s">
        <v>9158</v>
      </c>
      <c r="E622" s="191" t="s">
        <v>108</v>
      </c>
      <c r="F622" s="191" t="s">
        <v>108</v>
      </c>
      <c r="G622" s="191" t="s">
        <v>6972</v>
      </c>
      <c r="H622" s="191" t="s">
        <v>7095</v>
      </c>
      <c r="I622" s="191" t="s">
        <v>9159</v>
      </c>
      <c r="J622" s="191" t="s">
        <v>9160</v>
      </c>
      <c r="K622" s="191" t="s">
        <v>6975</v>
      </c>
      <c r="L622" s="99">
        <v>-0.94801999999999997</v>
      </c>
      <c r="M622" s="99">
        <v>36.813189999999999</v>
      </c>
      <c r="N622" s="191" t="s">
        <v>6967</v>
      </c>
      <c r="O622" s="87">
        <v>44848</v>
      </c>
      <c r="P622" s="87">
        <f t="shared" si="18"/>
        <v>44873</v>
      </c>
      <c r="Q622" s="53">
        <f t="shared" si="19"/>
        <v>335</v>
      </c>
    </row>
    <row r="623" spans="1:17" ht="16">
      <c r="A623" s="6">
        <v>622</v>
      </c>
      <c r="B623" s="191" t="s">
        <v>3312</v>
      </c>
      <c r="C623" s="191" t="s">
        <v>558</v>
      </c>
      <c r="D623" s="191" t="s">
        <v>9161</v>
      </c>
      <c r="E623" s="191" t="s">
        <v>8015</v>
      </c>
      <c r="F623" s="191" t="s">
        <v>8015</v>
      </c>
      <c r="G623" s="191" t="s">
        <v>142</v>
      </c>
      <c r="H623" s="191" t="s">
        <v>9162</v>
      </c>
      <c r="I623" s="191" t="s">
        <v>9163</v>
      </c>
      <c r="J623" s="191" t="s">
        <v>9164</v>
      </c>
      <c r="K623" s="191" t="s">
        <v>8856</v>
      </c>
      <c r="L623" s="99">
        <v>-0.38729200000000003</v>
      </c>
      <c r="M623" s="99">
        <v>37.447037999999999</v>
      </c>
      <c r="N623" s="191" t="s">
        <v>6967</v>
      </c>
      <c r="O623" s="87">
        <v>44848</v>
      </c>
      <c r="P623" s="87">
        <f t="shared" si="18"/>
        <v>44873</v>
      </c>
      <c r="Q623" s="53">
        <f t="shared" si="19"/>
        <v>335</v>
      </c>
    </row>
    <row r="624" spans="1:17" ht="16">
      <c r="A624" s="6">
        <v>623</v>
      </c>
      <c r="B624" s="191" t="s">
        <v>3330</v>
      </c>
      <c r="C624" s="191" t="s">
        <v>321</v>
      </c>
      <c r="D624" s="191" t="s">
        <v>9165</v>
      </c>
      <c r="E624" s="191" t="s">
        <v>108</v>
      </c>
      <c r="F624" s="191" t="s">
        <v>108</v>
      </c>
      <c r="G624" s="191" t="s">
        <v>7023</v>
      </c>
      <c r="H624" s="191" t="s">
        <v>9166</v>
      </c>
      <c r="I624" s="191" t="s">
        <v>9167</v>
      </c>
      <c r="J624" s="191" t="s">
        <v>9168</v>
      </c>
      <c r="K624" s="191" t="s">
        <v>2840</v>
      </c>
      <c r="L624" s="99">
        <v>-1.085153</v>
      </c>
      <c r="M624" s="99">
        <v>36.620483</v>
      </c>
      <c r="N624" s="191" t="s">
        <v>6967</v>
      </c>
      <c r="O624" s="87">
        <v>44848</v>
      </c>
      <c r="P624" s="87">
        <f t="shared" si="18"/>
        <v>44873</v>
      </c>
      <c r="Q624" s="53">
        <f t="shared" si="19"/>
        <v>335</v>
      </c>
    </row>
    <row r="625" spans="1:17" ht="16">
      <c r="A625" s="6">
        <v>624</v>
      </c>
      <c r="B625" s="191" t="s">
        <v>3331</v>
      </c>
      <c r="C625" s="191" t="s">
        <v>323</v>
      </c>
      <c r="D625" s="191" t="s">
        <v>9169</v>
      </c>
      <c r="E625" s="191" t="s">
        <v>151</v>
      </c>
      <c r="F625" s="191" t="s">
        <v>151</v>
      </c>
      <c r="G625" s="191" t="s">
        <v>165</v>
      </c>
      <c r="H625" s="191" t="s">
        <v>9170</v>
      </c>
      <c r="I625" s="191" t="s">
        <v>9171</v>
      </c>
      <c r="J625" s="191" t="s">
        <v>9172</v>
      </c>
      <c r="K625" s="191" t="s">
        <v>8758</v>
      </c>
      <c r="L625" s="99">
        <v>-1.55E-2</v>
      </c>
      <c r="M625" s="99">
        <v>37.624400000000001</v>
      </c>
      <c r="N625" s="191" t="s">
        <v>6967</v>
      </c>
      <c r="O625" s="87">
        <v>44848</v>
      </c>
      <c r="P625" s="87">
        <f t="shared" si="18"/>
        <v>44873</v>
      </c>
      <c r="Q625" s="53">
        <f t="shared" si="19"/>
        <v>335</v>
      </c>
    </row>
    <row r="626" spans="1:17" ht="16">
      <c r="A626" s="6">
        <v>625</v>
      </c>
      <c r="B626" s="191" t="s">
        <v>3339</v>
      </c>
      <c r="C626" s="191" t="s">
        <v>331</v>
      </c>
      <c r="D626" s="191" t="s">
        <v>9173</v>
      </c>
      <c r="E626" s="191" t="s">
        <v>108</v>
      </c>
      <c r="F626" s="191" t="s">
        <v>108</v>
      </c>
      <c r="G626" s="191" t="s">
        <v>115</v>
      </c>
      <c r="H626" s="191" t="s">
        <v>8417</v>
      </c>
      <c r="I626" s="191" t="s">
        <v>9174</v>
      </c>
      <c r="J626" s="191" t="s">
        <v>9175</v>
      </c>
      <c r="K626" s="191" t="s">
        <v>2840</v>
      </c>
      <c r="L626" s="99">
        <v>-1.1810099999999999</v>
      </c>
      <c r="M626" s="99">
        <v>36.686790000000002</v>
      </c>
      <c r="N626" s="191" t="s">
        <v>6967</v>
      </c>
      <c r="O626" s="87">
        <v>44848</v>
      </c>
      <c r="P626" s="87">
        <f t="shared" si="18"/>
        <v>44873</v>
      </c>
      <c r="Q626" s="53">
        <f t="shared" si="19"/>
        <v>335</v>
      </c>
    </row>
    <row r="627" spans="1:17" ht="16">
      <c r="A627" s="6">
        <v>626</v>
      </c>
      <c r="B627" s="191" t="s">
        <v>3275</v>
      </c>
      <c r="C627" s="191" t="s">
        <v>528</v>
      </c>
      <c r="D627" s="191" t="s">
        <v>9176</v>
      </c>
      <c r="E627" s="191" t="s">
        <v>114</v>
      </c>
      <c r="F627" s="191" t="s">
        <v>114</v>
      </c>
      <c r="G627" s="191" t="s">
        <v>156</v>
      </c>
      <c r="H627" s="191" t="s">
        <v>9177</v>
      </c>
      <c r="I627" s="191" t="s">
        <v>9178</v>
      </c>
      <c r="J627" s="191" t="s">
        <v>9179</v>
      </c>
      <c r="K627" s="191" t="s">
        <v>8335</v>
      </c>
      <c r="L627" s="99">
        <v>-0.79940699999999998</v>
      </c>
      <c r="M627" s="99">
        <v>36.791632999999997</v>
      </c>
      <c r="N627" s="191" t="s">
        <v>6967</v>
      </c>
      <c r="O627" s="87">
        <v>44851</v>
      </c>
      <c r="P627" s="87">
        <f t="shared" si="18"/>
        <v>44876</v>
      </c>
      <c r="Q627" s="53">
        <f t="shared" si="19"/>
        <v>335</v>
      </c>
    </row>
    <row r="628" spans="1:17" ht="16">
      <c r="A628" s="6">
        <v>627</v>
      </c>
      <c r="B628" s="191" t="s">
        <v>2594</v>
      </c>
      <c r="C628" s="191" t="s">
        <v>332</v>
      </c>
      <c r="D628" s="191" t="s">
        <v>9180</v>
      </c>
      <c r="E628" s="191" t="s">
        <v>8015</v>
      </c>
      <c r="F628" s="191" t="s">
        <v>8015</v>
      </c>
      <c r="G628" s="191" t="s">
        <v>142</v>
      </c>
      <c r="H628" s="191" t="s">
        <v>9181</v>
      </c>
      <c r="I628" s="191" t="s">
        <v>9182</v>
      </c>
      <c r="J628" s="191" t="s">
        <v>9183</v>
      </c>
      <c r="K628" s="191" t="s">
        <v>8856</v>
      </c>
      <c r="L628" s="99">
        <v>-0.40288220000000002</v>
      </c>
      <c r="M628" s="99">
        <v>37.448528199999998</v>
      </c>
      <c r="N628" s="191" t="s">
        <v>6967</v>
      </c>
      <c r="O628" s="87">
        <v>44851</v>
      </c>
      <c r="P628" s="87">
        <f t="shared" si="18"/>
        <v>44876</v>
      </c>
      <c r="Q628" s="53">
        <f t="shared" si="19"/>
        <v>335</v>
      </c>
    </row>
    <row r="629" spans="1:17" ht="16">
      <c r="A629" s="6">
        <v>628</v>
      </c>
      <c r="B629" s="191" t="s">
        <v>3334</v>
      </c>
      <c r="C629" s="191" t="s">
        <v>329</v>
      </c>
      <c r="D629" s="191" t="s">
        <v>9184</v>
      </c>
      <c r="E629" s="191" t="s">
        <v>8015</v>
      </c>
      <c r="F629" s="191" t="s">
        <v>8015</v>
      </c>
      <c r="G629" s="191" t="s">
        <v>142</v>
      </c>
      <c r="H629" s="191" t="s">
        <v>9185</v>
      </c>
      <c r="I629" s="191" t="s">
        <v>9186</v>
      </c>
      <c r="J629" s="191" t="s">
        <v>9187</v>
      </c>
      <c r="K629" s="191" t="s">
        <v>8856</v>
      </c>
      <c r="L629" s="99">
        <v>-0.41995900000000003</v>
      </c>
      <c r="M629" s="99">
        <v>37.456704000000002</v>
      </c>
      <c r="N629" s="191" t="s">
        <v>6967</v>
      </c>
      <c r="O629" s="87">
        <v>44851</v>
      </c>
      <c r="P629" s="87">
        <f t="shared" si="18"/>
        <v>44876</v>
      </c>
      <c r="Q629" s="53">
        <f t="shared" si="19"/>
        <v>335</v>
      </c>
    </row>
    <row r="630" spans="1:17" ht="16">
      <c r="A630" s="6">
        <v>629</v>
      </c>
      <c r="B630" s="191" t="s">
        <v>3354</v>
      </c>
      <c r="C630" s="191" t="s">
        <v>1386</v>
      </c>
      <c r="D630" s="191" t="s">
        <v>9188</v>
      </c>
      <c r="E630" s="191" t="s">
        <v>8015</v>
      </c>
      <c r="F630" s="191" t="s">
        <v>8015</v>
      </c>
      <c r="G630" s="191" t="s">
        <v>142</v>
      </c>
      <c r="H630" s="191" t="s">
        <v>9189</v>
      </c>
      <c r="I630" s="191" t="s">
        <v>9190</v>
      </c>
      <c r="J630" s="191" t="s">
        <v>9191</v>
      </c>
      <c r="K630" s="191" t="s">
        <v>8856</v>
      </c>
      <c r="L630" s="99">
        <v>-0.40668260000000001</v>
      </c>
      <c r="M630" s="99">
        <v>37.455745399999998</v>
      </c>
      <c r="N630" s="191" t="s">
        <v>6967</v>
      </c>
      <c r="O630" s="87">
        <v>44851</v>
      </c>
      <c r="P630" s="87">
        <f t="shared" si="18"/>
        <v>44876</v>
      </c>
      <c r="Q630" s="53">
        <f t="shared" si="19"/>
        <v>335</v>
      </c>
    </row>
    <row r="631" spans="1:17" ht="16">
      <c r="A631" s="6">
        <v>630</v>
      </c>
      <c r="B631" s="191" t="s">
        <v>3204</v>
      </c>
      <c r="C631" s="191" t="s">
        <v>429</v>
      </c>
      <c r="D631" s="191" t="s">
        <v>9192</v>
      </c>
      <c r="E631" s="191" t="s">
        <v>114</v>
      </c>
      <c r="F631" s="191" t="s">
        <v>114</v>
      </c>
      <c r="G631" s="191" t="s">
        <v>168</v>
      </c>
      <c r="H631" s="191" t="s">
        <v>9193</v>
      </c>
      <c r="I631" s="191" t="s">
        <v>9194</v>
      </c>
      <c r="J631" s="191" t="s">
        <v>9195</v>
      </c>
      <c r="K631" s="191" t="s">
        <v>7337</v>
      </c>
      <c r="L631" s="99">
        <v>-0.810392</v>
      </c>
      <c r="M631" s="99">
        <v>36.895814000000001</v>
      </c>
      <c r="N631" s="191" t="s">
        <v>6967</v>
      </c>
      <c r="O631" s="87">
        <v>44852</v>
      </c>
      <c r="P631" s="87">
        <f t="shared" si="18"/>
        <v>44877</v>
      </c>
      <c r="Q631" s="53">
        <f t="shared" si="19"/>
        <v>335</v>
      </c>
    </row>
    <row r="632" spans="1:17" ht="16">
      <c r="A632" s="6">
        <v>631</v>
      </c>
      <c r="B632" s="191" t="s">
        <v>3278</v>
      </c>
      <c r="C632" s="191" t="s">
        <v>526</v>
      </c>
      <c r="D632" s="191" t="s">
        <v>9196</v>
      </c>
      <c r="E632" s="191" t="s">
        <v>114</v>
      </c>
      <c r="F632" s="191" t="s">
        <v>114</v>
      </c>
      <c r="G632" s="191" t="s">
        <v>168</v>
      </c>
      <c r="H632" s="191" t="s">
        <v>9197</v>
      </c>
      <c r="I632" s="191" t="s">
        <v>9198</v>
      </c>
      <c r="J632" s="191" t="s">
        <v>9199</v>
      </c>
      <c r="K632" s="191" t="s">
        <v>7337</v>
      </c>
      <c r="L632" s="99"/>
      <c r="M632" s="99"/>
      <c r="N632" s="191" t="s">
        <v>6967</v>
      </c>
      <c r="O632" s="87">
        <v>44852</v>
      </c>
      <c r="P632" s="87">
        <f t="shared" si="18"/>
        <v>44877</v>
      </c>
      <c r="Q632" s="53">
        <f t="shared" si="19"/>
        <v>335</v>
      </c>
    </row>
    <row r="633" spans="1:17" ht="16">
      <c r="A633" s="6">
        <v>632</v>
      </c>
      <c r="B633" s="191" t="s">
        <v>3285</v>
      </c>
      <c r="C633" s="191" t="s">
        <v>750</v>
      </c>
      <c r="D633" s="191" t="s">
        <v>9200</v>
      </c>
      <c r="E633" s="191" t="s">
        <v>8015</v>
      </c>
      <c r="F633" s="191" t="s">
        <v>8015</v>
      </c>
      <c r="G633" s="191" t="s">
        <v>142</v>
      </c>
      <c r="H633" s="191" t="s">
        <v>2355</v>
      </c>
      <c r="I633" s="191" t="s">
        <v>9201</v>
      </c>
      <c r="J633" s="191" t="s">
        <v>9201</v>
      </c>
      <c r="K633" s="191" t="s">
        <v>8856</v>
      </c>
      <c r="L633" s="99">
        <v>-0.42</v>
      </c>
      <c r="M633" s="99">
        <v>37.450000000000003</v>
      </c>
      <c r="N633" s="191" t="s">
        <v>6967</v>
      </c>
      <c r="O633" s="87">
        <v>44852</v>
      </c>
      <c r="P633" s="87">
        <f t="shared" si="18"/>
        <v>44877</v>
      </c>
      <c r="Q633" s="53">
        <f t="shared" si="19"/>
        <v>335</v>
      </c>
    </row>
    <row r="634" spans="1:17" ht="16">
      <c r="A634" s="6">
        <v>633</v>
      </c>
      <c r="B634" s="191" t="s">
        <v>3359</v>
      </c>
      <c r="C634" s="191" t="s">
        <v>638</v>
      </c>
      <c r="D634" s="191" t="s">
        <v>9202</v>
      </c>
      <c r="E634" s="191" t="s">
        <v>108</v>
      </c>
      <c r="F634" s="191" t="s">
        <v>108</v>
      </c>
      <c r="G634" s="191" t="s">
        <v>6972</v>
      </c>
      <c r="H634" s="191" t="s">
        <v>9203</v>
      </c>
      <c r="I634" s="191" t="s">
        <v>9204</v>
      </c>
      <c r="J634" s="191" t="s">
        <v>9205</v>
      </c>
      <c r="K634" s="191" t="s">
        <v>6975</v>
      </c>
      <c r="L634" s="99">
        <v>-0.98477999999999999</v>
      </c>
      <c r="M634" s="99">
        <v>36.851559999999999</v>
      </c>
      <c r="N634" s="191" t="s">
        <v>6967</v>
      </c>
      <c r="O634" s="87">
        <v>44852</v>
      </c>
      <c r="P634" s="87">
        <f t="shared" si="18"/>
        <v>44877</v>
      </c>
      <c r="Q634" s="53">
        <f t="shared" si="19"/>
        <v>335</v>
      </c>
    </row>
    <row r="635" spans="1:17" ht="16">
      <c r="A635" s="6">
        <v>634</v>
      </c>
      <c r="B635" s="191" t="s">
        <v>3284</v>
      </c>
      <c r="C635" s="191" t="s">
        <v>749</v>
      </c>
      <c r="D635" s="191" t="s">
        <v>9206</v>
      </c>
      <c r="E635" s="191" t="s">
        <v>8015</v>
      </c>
      <c r="F635" s="191" t="s">
        <v>8015</v>
      </c>
      <c r="G635" s="191" t="s">
        <v>144</v>
      </c>
      <c r="H635" s="191" t="s">
        <v>9207</v>
      </c>
      <c r="I635" s="191" t="s">
        <v>9208</v>
      </c>
      <c r="J635" s="191" t="s">
        <v>9209</v>
      </c>
      <c r="K635" s="191" t="s">
        <v>8856</v>
      </c>
      <c r="L635" s="99"/>
      <c r="M635" s="99"/>
      <c r="N635" s="191" t="s">
        <v>6967</v>
      </c>
      <c r="O635" s="87">
        <v>44853</v>
      </c>
      <c r="P635" s="87">
        <f t="shared" si="18"/>
        <v>44878</v>
      </c>
      <c r="Q635" s="53">
        <f t="shared" si="19"/>
        <v>335</v>
      </c>
    </row>
    <row r="636" spans="1:17" ht="16">
      <c r="A636" s="6">
        <v>635</v>
      </c>
      <c r="B636" s="191" t="s">
        <v>3300</v>
      </c>
      <c r="C636" s="191" t="s">
        <v>402</v>
      </c>
      <c r="D636" s="191" t="s">
        <v>9210</v>
      </c>
      <c r="E636" s="191" t="s">
        <v>8015</v>
      </c>
      <c r="F636" s="191" t="s">
        <v>8015</v>
      </c>
      <c r="G636" s="191" t="s">
        <v>142</v>
      </c>
      <c r="H636" s="191" t="s">
        <v>9211</v>
      </c>
      <c r="I636" s="191" t="s">
        <v>9212</v>
      </c>
      <c r="J636" s="191" t="s">
        <v>9213</v>
      </c>
      <c r="K636" s="191" t="s">
        <v>8856</v>
      </c>
      <c r="L636" s="99">
        <v>-0.44159660000000001</v>
      </c>
      <c r="M636" s="99">
        <v>37.426945799999999</v>
      </c>
      <c r="N636" s="191" t="s">
        <v>6967</v>
      </c>
      <c r="O636" s="87">
        <v>44853</v>
      </c>
      <c r="P636" s="87">
        <f t="shared" si="18"/>
        <v>44878</v>
      </c>
      <c r="Q636" s="53">
        <f t="shared" si="19"/>
        <v>335</v>
      </c>
    </row>
    <row r="637" spans="1:17" ht="16">
      <c r="A637" s="6">
        <v>636</v>
      </c>
      <c r="B637" s="191" t="s">
        <v>3341</v>
      </c>
      <c r="C637" s="191" t="s">
        <v>342</v>
      </c>
      <c r="D637" s="191" t="s">
        <v>9214</v>
      </c>
      <c r="E637" s="191" t="s">
        <v>114</v>
      </c>
      <c r="F637" s="191" t="s">
        <v>114</v>
      </c>
      <c r="G637" s="191" t="s">
        <v>168</v>
      </c>
      <c r="H637" s="191" t="s">
        <v>7121</v>
      </c>
      <c r="I637" s="191" t="s">
        <v>9215</v>
      </c>
      <c r="J637" s="191" t="s">
        <v>9216</v>
      </c>
      <c r="K637" s="191" t="s">
        <v>7337</v>
      </c>
      <c r="L637" s="99">
        <v>-0.83490900000000001</v>
      </c>
      <c r="M637" s="99">
        <v>36.950581</v>
      </c>
      <c r="N637" s="191" t="s">
        <v>6967</v>
      </c>
      <c r="O637" s="87">
        <v>44853</v>
      </c>
      <c r="P637" s="87">
        <f t="shared" si="18"/>
        <v>44878</v>
      </c>
      <c r="Q637" s="53">
        <f t="shared" si="19"/>
        <v>335</v>
      </c>
    </row>
    <row r="638" spans="1:17" ht="16">
      <c r="A638" s="6">
        <v>637</v>
      </c>
      <c r="B638" s="191" t="s">
        <v>3356</v>
      </c>
      <c r="C638" s="191" t="s">
        <v>219</v>
      </c>
      <c r="D638" s="191" t="s">
        <v>9217</v>
      </c>
      <c r="E638" s="191" t="s">
        <v>8015</v>
      </c>
      <c r="F638" s="191" t="s">
        <v>8015</v>
      </c>
      <c r="G638" s="191" t="s">
        <v>142</v>
      </c>
      <c r="H638" s="191" t="s">
        <v>9218</v>
      </c>
      <c r="I638" s="191" t="s">
        <v>9219</v>
      </c>
      <c r="J638" s="191" t="s">
        <v>9220</v>
      </c>
      <c r="K638" s="191" t="s">
        <v>8856</v>
      </c>
      <c r="L638" s="99">
        <v>-0.44548749999999998</v>
      </c>
      <c r="M638" s="99">
        <v>37.4156719</v>
      </c>
      <c r="N638" s="191" t="s">
        <v>6967</v>
      </c>
      <c r="O638" s="87">
        <v>44853</v>
      </c>
      <c r="P638" s="87">
        <f t="shared" si="18"/>
        <v>44878</v>
      </c>
      <c r="Q638" s="53">
        <f t="shared" si="19"/>
        <v>335</v>
      </c>
    </row>
    <row r="639" spans="1:17" ht="16">
      <c r="A639" s="6">
        <v>638</v>
      </c>
      <c r="B639" s="191" t="s">
        <v>3320</v>
      </c>
      <c r="C639" s="191" t="s">
        <v>238</v>
      </c>
      <c r="D639" s="191" t="s">
        <v>9221</v>
      </c>
      <c r="E639" s="191" t="s">
        <v>114</v>
      </c>
      <c r="F639" s="191" t="s">
        <v>114</v>
      </c>
      <c r="G639" s="191" t="s">
        <v>158</v>
      </c>
      <c r="H639" s="191" t="s">
        <v>9222</v>
      </c>
      <c r="I639" s="191" t="s">
        <v>9223</v>
      </c>
      <c r="J639" s="191" t="s">
        <v>9223</v>
      </c>
      <c r="K639" s="191"/>
      <c r="L639" s="99">
        <v>-0.75346299999999999</v>
      </c>
      <c r="M639" s="99">
        <v>36.87867</v>
      </c>
      <c r="N639" s="191" t="s">
        <v>6967</v>
      </c>
      <c r="O639" s="87">
        <v>44854</v>
      </c>
      <c r="P639" s="87">
        <f t="shared" si="18"/>
        <v>44879</v>
      </c>
      <c r="Q639" s="53">
        <f t="shared" si="19"/>
        <v>335</v>
      </c>
    </row>
    <row r="640" spans="1:17" ht="16">
      <c r="A640" s="6">
        <v>639</v>
      </c>
      <c r="B640" s="191" t="s">
        <v>3340</v>
      </c>
      <c r="C640" s="191" t="s">
        <v>371</v>
      </c>
      <c r="D640" s="191" t="s">
        <v>9224</v>
      </c>
      <c r="E640" s="191" t="s">
        <v>114</v>
      </c>
      <c r="F640" s="191" t="s">
        <v>114</v>
      </c>
      <c r="G640" s="191" t="s">
        <v>168</v>
      </c>
      <c r="H640" s="191" t="s">
        <v>9028</v>
      </c>
      <c r="I640" s="191" t="s">
        <v>9225</v>
      </c>
      <c r="J640" s="191" t="s">
        <v>9226</v>
      </c>
      <c r="K640" s="191" t="s">
        <v>7337</v>
      </c>
      <c r="L640" s="99">
        <v>-0.88003909999999996</v>
      </c>
      <c r="M640" s="99">
        <v>36.980595299999997</v>
      </c>
      <c r="N640" s="191" t="s">
        <v>6967</v>
      </c>
      <c r="O640" s="87">
        <v>44854</v>
      </c>
      <c r="P640" s="87">
        <f t="shared" si="18"/>
        <v>44879</v>
      </c>
      <c r="Q640" s="53">
        <f t="shared" si="19"/>
        <v>335</v>
      </c>
    </row>
    <row r="641" spans="1:17" ht="16">
      <c r="A641" s="6">
        <v>640</v>
      </c>
      <c r="B641" s="191" t="s">
        <v>3214</v>
      </c>
      <c r="C641" s="191" t="s">
        <v>439</v>
      </c>
      <c r="D641" s="191" t="s">
        <v>9227</v>
      </c>
      <c r="E641" s="191" t="s">
        <v>108</v>
      </c>
      <c r="F641" s="191" t="s">
        <v>108</v>
      </c>
      <c r="G641" s="191" t="s">
        <v>6972</v>
      </c>
      <c r="H641" s="191" t="s">
        <v>8625</v>
      </c>
      <c r="I641" s="191" t="s">
        <v>9228</v>
      </c>
      <c r="J641" s="191" t="s">
        <v>9229</v>
      </c>
      <c r="K641" s="191" t="s">
        <v>6975</v>
      </c>
      <c r="L641" s="99"/>
      <c r="M641" s="99"/>
      <c r="N641" s="191" t="s">
        <v>6967</v>
      </c>
      <c r="O641" s="87">
        <v>44855</v>
      </c>
      <c r="P641" s="87">
        <f t="shared" si="18"/>
        <v>44880</v>
      </c>
      <c r="Q641" s="53">
        <f t="shared" si="19"/>
        <v>335</v>
      </c>
    </row>
    <row r="642" spans="1:17" ht="16">
      <c r="A642" s="6">
        <v>641</v>
      </c>
      <c r="B642" s="191" t="s">
        <v>3258</v>
      </c>
      <c r="C642" s="191" t="s">
        <v>500</v>
      </c>
      <c r="D642" s="191" t="s">
        <v>9230</v>
      </c>
      <c r="E642" s="191" t="s">
        <v>108</v>
      </c>
      <c r="F642" s="191" t="s">
        <v>108</v>
      </c>
      <c r="G642" s="191" t="s">
        <v>109</v>
      </c>
      <c r="H642" s="191" t="s">
        <v>9231</v>
      </c>
      <c r="I642" s="191" t="s">
        <v>9232</v>
      </c>
      <c r="J642" s="191" t="s">
        <v>9233</v>
      </c>
      <c r="K642" s="191"/>
      <c r="L642" s="99">
        <v>-1.0865769999999999</v>
      </c>
      <c r="M642" s="99">
        <v>36.772255999999999</v>
      </c>
      <c r="N642" s="191" t="s">
        <v>6967</v>
      </c>
      <c r="O642" s="87">
        <v>44855</v>
      </c>
      <c r="P642" s="87">
        <f t="shared" si="18"/>
        <v>44880</v>
      </c>
      <c r="Q642" s="53">
        <f t="shared" si="19"/>
        <v>335</v>
      </c>
    </row>
    <row r="643" spans="1:17" ht="16">
      <c r="A643" s="6">
        <v>642</v>
      </c>
      <c r="B643" s="191" t="s">
        <v>3304</v>
      </c>
      <c r="C643" s="191" t="s">
        <v>551</v>
      </c>
      <c r="D643" s="191" t="s">
        <v>9234</v>
      </c>
      <c r="E643" s="191" t="s">
        <v>151</v>
      </c>
      <c r="F643" s="191" t="s">
        <v>151</v>
      </c>
      <c r="G643" s="191" t="s">
        <v>152</v>
      </c>
      <c r="H643" s="191" t="s">
        <v>9235</v>
      </c>
      <c r="I643" s="191" t="s">
        <v>9236</v>
      </c>
      <c r="J643" s="191" t="s">
        <v>9237</v>
      </c>
      <c r="K643" s="191" t="s">
        <v>8758</v>
      </c>
      <c r="L643" s="99">
        <v>-1.1927551999999999</v>
      </c>
      <c r="M643" s="99">
        <v>36.896768000000002</v>
      </c>
      <c r="N643" s="191" t="s">
        <v>6967</v>
      </c>
      <c r="O643" s="87">
        <v>44855</v>
      </c>
      <c r="P643" s="87">
        <f t="shared" ref="P643:P706" si="20">O643+25</f>
        <v>44880</v>
      </c>
      <c r="Q643" s="53">
        <f t="shared" ref="Q643:Q706" si="21">IF(P643&lt;$T$2,$V$2,$U$2-P643+1)</f>
        <v>335</v>
      </c>
    </row>
    <row r="644" spans="1:17" ht="16">
      <c r="A644" s="6">
        <v>643</v>
      </c>
      <c r="B644" s="191" t="s">
        <v>3360</v>
      </c>
      <c r="C644" s="191" t="s">
        <v>639</v>
      </c>
      <c r="D644" s="191" t="s">
        <v>9238</v>
      </c>
      <c r="E644" s="191" t="s">
        <v>108</v>
      </c>
      <c r="F644" s="191" t="s">
        <v>108</v>
      </c>
      <c r="G644" s="191" t="s">
        <v>6972</v>
      </c>
      <c r="H644" s="191" t="s">
        <v>9239</v>
      </c>
      <c r="I644" s="191" t="s">
        <v>9240</v>
      </c>
      <c r="J644" s="191" t="s">
        <v>9241</v>
      </c>
      <c r="K644" s="191" t="s">
        <v>6975</v>
      </c>
      <c r="L644" s="99">
        <v>-1.0142100000000001</v>
      </c>
      <c r="M644" s="99">
        <v>36.839440000000003</v>
      </c>
      <c r="N644" s="191" t="s">
        <v>6967</v>
      </c>
      <c r="O644" s="87">
        <v>44855</v>
      </c>
      <c r="P644" s="87">
        <f t="shared" si="20"/>
        <v>44880</v>
      </c>
      <c r="Q644" s="53">
        <f t="shared" si="21"/>
        <v>335</v>
      </c>
    </row>
    <row r="645" spans="1:17" ht="16">
      <c r="A645" s="6">
        <v>644</v>
      </c>
      <c r="B645" s="191" t="s">
        <v>3364</v>
      </c>
      <c r="C645" s="191" t="s">
        <v>1138</v>
      </c>
      <c r="D645" s="191" t="s">
        <v>9242</v>
      </c>
      <c r="E645" s="191" t="s">
        <v>114</v>
      </c>
      <c r="F645" s="191" t="s">
        <v>114</v>
      </c>
      <c r="G645" s="191" t="s">
        <v>156</v>
      </c>
      <c r="H645" s="191" t="s">
        <v>9243</v>
      </c>
      <c r="I645" s="191" t="s">
        <v>9244</v>
      </c>
      <c r="J645" s="191" t="s">
        <v>9245</v>
      </c>
      <c r="K645" s="191" t="s">
        <v>8335</v>
      </c>
      <c r="L645" s="99">
        <v>-1.04559</v>
      </c>
      <c r="M645" s="99">
        <v>37.16046</v>
      </c>
      <c r="N645" s="191" t="s">
        <v>6967</v>
      </c>
      <c r="O645" s="87">
        <v>44855</v>
      </c>
      <c r="P645" s="87">
        <f t="shared" si="20"/>
        <v>44880</v>
      </c>
      <c r="Q645" s="53">
        <f t="shared" si="21"/>
        <v>335</v>
      </c>
    </row>
    <row r="646" spans="1:17" ht="16">
      <c r="A646" s="6">
        <v>645</v>
      </c>
      <c r="B646" s="191" t="s">
        <v>3333</v>
      </c>
      <c r="C646" s="191" t="s">
        <v>328</v>
      </c>
      <c r="D646" s="191" t="s">
        <v>9246</v>
      </c>
      <c r="E646" s="191" t="s">
        <v>108</v>
      </c>
      <c r="F646" s="191" t="s">
        <v>108</v>
      </c>
      <c r="G646" s="191" t="s">
        <v>115</v>
      </c>
      <c r="H646" s="191" t="s">
        <v>9247</v>
      </c>
      <c r="I646" s="191" t="s">
        <v>9248</v>
      </c>
      <c r="J646" s="191" t="s">
        <v>9249</v>
      </c>
      <c r="K646" s="191" t="s">
        <v>2840</v>
      </c>
      <c r="L646" s="99">
        <v>-1.2269099999999999</v>
      </c>
      <c r="M646" s="99">
        <v>36.72925</v>
      </c>
      <c r="N646" s="191" t="s">
        <v>6967</v>
      </c>
      <c r="O646" s="87">
        <v>44858</v>
      </c>
      <c r="P646" s="87">
        <f t="shared" si="20"/>
        <v>44883</v>
      </c>
      <c r="Q646" s="53">
        <f t="shared" si="21"/>
        <v>335</v>
      </c>
    </row>
    <row r="647" spans="1:17" ht="16">
      <c r="A647" s="6">
        <v>646</v>
      </c>
      <c r="B647" s="191" t="s">
        <v>3357</v>
      </c>
      <c r="C647" s="191" t="s">
        <v>218</v>
      </c>
      <c r="D647" s="191" t="s">
        <v>9250</v>
      </c>
      <c r="E647" s="191" t="s">
        <v>8015</v>
      </c>
      <c r="F647" s="191" t="s">
        <v>8015</v>
      </c>
      <c r="G647" s="191" t="s">
        <v>142</v>
      </c>
      <c r="H647" s="191" t="s">
        <v>9251</v>
      </c>
      <c r="I647" s="191" t="s">
        <v>9252</v>
      </c>
      <c r="J647" s="191" t="s">
        <v>9253</v>
      </c>
      <c r="K647" s="191" t="s">
        <v>8856</v>
      </c>
      <c r="L647" s="99">
        <v>-0.41599510000000001</v>
      </c>
      <c r="M647" s="99">
        <v>37.4494209</v>
      </c>
      <c r="N647" s="191" t="s">
        <v>6967</v>
      </c>
      <c r="O647" s="87">
        <v>44858</v>
      </c>
      <c r="P647" s="87">
        <f t="shared" si="20"/>
        <v>44883</v>
      </c>
      <c r="Q647" s="53">
        <f t="shared" si="21"/>
        <v>335</v>
      </c>
    </row>
    <row r="648" spans="1:17" ht="16">
      <c r="A648" s="6">
        <v>647</v>
      </c>
      <c r="B648" s="191" t="s">
        <v>3366</v>
      </c>
      <c r="C648" s="191" t="s">
        <v>1143</v>
      </c>
      <c r="D648" s="191" t="s">
        <v>9254</v>
      </c>
      <c r="E648" s="191" t="s">
        <v>8015</v>
      </c>
      <c r="F648" s="191" t="s">
        <v>2434</v>
      </c>
      <c r="G648" s="191" t="s">
        <v>9255</v>
      </c>
      <c r="H648" s="191" t="s">
        <v>9218</v>
      </c>
      <c r="I648" s="191" t="s">
        <v>9256</v>
      </c>
      <c r="J648" s="191" t="s">
        <v>9257</v>
      </c>
      <c r="K648" s="191" t="s">
        <v>8856</v>
      </c>
      <c r="L648" s="99">
        <v>-0.44885839999999999</v>
      </c>
      <c r="M648" s="99">
        <v>37.410143900000001</v>
      </c>
      <c r="N648" s="191" t="s">
        <v>6967</v>
      </c>
      <c r="O648" s="87">
        <v>44858</v>
      </c>
      <c r="P648" s="87">
        <f t="shared" si="20"/>
        <v>44883</v>
      </c>
      <c r="Q648" s="53">
        <f t="shared" si="21"/>
        <v>335</v>
      </c>
    </row>
    <row r="649" spans="1:17" ht="16">
      <c r="A649" s="6">
        <v>648</v>
      </c>
      <c r="B649" s="191" t="s">
        <v>3176</v>
      </c>
      <c r="C649" s="191" t="s">
        <v>1388</v>
      </c>
      <c r="D649" s="191" t="s">
        <v>9258</v>
      </c>
      <c r="E649" s="191" t="s">
        <v>108</v>
      </c>
      <c r="F649" s="191" t="s">
        <v>108</v>
      </c>
      <c r="G649" s="191" t="s">
        <v>7201</v>
      </c>
      <c r="H649" s="191" t="s">
        <v>9259</v>
      </c>
      <c r="I649" s="191" t="s">
        <v>9260</v>
      </c>
      <c r="J649" s="191" t="s">
        <v>9261</v>
      </c>
      <c r="K649" s="191" t="s">
        <v>6975</v>
      </c>
      <c r="L649" s="99">
        <v>-1.1200000000000001</v>
      </c>
      <c r="M649" s="99">
        <v>36.975079999999998</v>
      </c>
      <c r="N649" s="191" t="s">
        <v>6967</v>
      </c>
      <c r="O649" s="87">
        <v>44859</v>
      </c>
      <c r="P649" s="87">
        <f t="shared" si="20"/>
        <v>44884</v>
      </c>
      <c r="Q649" s="53">
        <f t="shared" si="21"/>
        <v>335</v>
      </c>
    </row>
    <row r="650" spans="1:17" ht="16">
      <c r="A650" s="6">
        <v>649</v>
      </c>
      <c r="B650" s="191" t="s">
        <v>3349</v>
      </c>
      <c r="C650" s="191" t="s">
        <v>1269</v>
      </c>
      <c r="D650" s="191" t="s">
        <v>9262</v>
      </c>
      <c r="E650" s="191" t="s">
        <v>114</v>
      </c>
      <c r="F650" s="191" t="s">
        <v>114</v>
      </c>
      <c r="G650" s="191" t="s">
        <v>168</v>
      </c>
      <c r="H650" s="191" t="s">
        <v>9028</v>
      </c>
      <c r="I650" s="191" t="s">
        <v>9263</v>
      </c>
      <c r="J650" s="191" t="s">
        <v>9264</v>
      </c>
      <c r="K650" s="191" t="s">
        <v>7337</v>
      </c>
      <c r="L650" s="99">
        <v>0.87032799999999999</v>
      </c>
      <c r="M650" s="99">
        <v>36.978872799999998</v>
      </c>
      <c r="N650" s="191" t="s">
        <v>6967</v>
      </c>
      <c r="O650" s="87">
        <v>44859</v>
      </c>
      <c r="P650" s="87">
        <f t="shared" si="20"/>
        <v>44884</v>
      </c>
      <c r="Q650" s="53">
        <f t="shared" si="21"/>
        <v>335</v>
      </c>
    </row>
    <row r="651" spans="1:17" ht="16">
      <c r="A651" s="6">
        <v>650</v>
      </c>
      <c r="B651" s="191" t="s">
        <v>3316</v>
      </c>
      <c r="C651" s="191" t="s">
        <v>563</v>
      </c>
      <c r="D651" s="191" t="s">
        <v>9265</v>
      </c>
      <c r="E651" s="191" t="s">
        <v>108</v>
      </c>
      <c r="F651" s="191" t="s">
        <v>108</v>
      </c>
      <c r="G651" s="191" t="s">
        <v>7023</v>
      </c>
      <c r="H651" s="191" t="s">
        <v>9266</v>
      </c>
      <c r="I651" s="191" t="s">
        <v>9267</v>
      </c>
      <c r="J651" s="191" t="s">
        <v>9268</v>
      </c>
      <c r="K651" s="191"/>
      <c r="L651" s="99">
        <v>-1.069442</v>
      </c>
      <c r="M651" s="99">
        <v>36.627848</v>
      </c>
      <c r="N651" s="191" t="s">
        <v>6967</v>
      </c>
      <c r="O651" s="87">
        <v>44860</v>
      </c>
      <c r="P651" s="87">
        <f t="shared" si="20"/>
        <v>44885</v>
      </c>
      <c r="Q651" s="53">
        <f t="shared" si="21"/>
        <v>335</v>
      </c>
    </row>
    <row r="652" spans="1:17" ht="16">
      <c r="A652" s="6">
        <v>651</v>
      </c>
      <c r="B652" s="191" t="s">
        <v>3319</v>
      </c>
      <c r="C652" s="191" t="s">
        <v>245</v>
      </c>
      <c r="D652" s="191" t="s">
        <v>9269</v>
      </c>
      <c r="E652" s="191" t="s">
        <v>114</v>
      </c>
      <c r="F652" s="191" t="s">
        <v>114</v>
      </c>
      <c r="G652" s="191" t="s">
        <v>168</v>
      </c>
      <c r="H652" s="191" t="s">
        <v>9001</v>
      </c>
      <c r="I652" s="191" t="s">
        <v>9270</v>
      </c>
      <c r="J652" s="191" t="s">
        <v>9271</v>
      </c>
      <c r="K652" s="191" t="s">
        <v>7337</v>
      </c>
      <c r="L652" s="99"/>
      <c r="M652" s="99"/>
      <c r="N652" s="191" t="s">
        <v>6967</v>
      </c>
      <c r="O652" s="87">
        <v>44860</v>
      </c>
      <c r="P652" s="87">
        <f t="shared" si="20"/>
        <v>44885</v>
      </c>
      <c r="Q652" s="53">
        <f t="shared" si="21"/>
        <v>335</v>
      </c>
    </row>
    <row r="653" spans="1:17" ht="16">
      <c r="A653" s="6">
        <v>652</v>
      </c>
      <c r="B653" s="191" t="s">
        <v>3318</v>
      </c>
      <c r="C653" s="191" t="s">
        <v>246</v>
      </c>
      <c r="D653" s="191" t="s">
        <v>9272</v>
      </c>
      <c r="E653" s="191" t="s">
        <v>114</v>
      </c>
      <c r="F653" s="191" t="s">
        <v>114</v>
      </c>
      <c r="G653" s="191" t="s">
        <v>168</v>
      </c>
      <c r="H653" s="191" t="s">
        <v>9273</v>
      </c>
      <c r="I653" s="191" t="s">
        <v>9274</v>
      </c>
      <c r="J653" s="191" t="s">
        <v>9275</v>
      </c>
      <c r="K653" s="191" t="s">
        <v>7337</v>
      </c>
      <c r="L653" s="99">
        <v>-1.2287999999999999</v>
      </c>
      <c r="M653" s="99">
        <v>36.867276799999999</v>
      </c>
      <c r="N653" s="191" t="s">
        <v>6967</v>
      </c>
      <c r="O653" s="87">
        <v>44860</v>
      </c>
      <c r="P653" s="87">
        <f t="shared" si="20"/>
        <v>44885</v>
      </c>
      <c r="Q653" s="53">
        <f t="shared" si="21"/>
        <v>335</v>
      </c>
    </row>
    <row r="654" spans="1:17" ht="16">
      <c r="A654" s="6">
        <v>653</v>
      </c>
      <c r="B654" s="191" t="s">
        <v>3353</v>
      </c>
      <c r="C654" s="191" t="s">
        <v>640</v>
      </c>
      <c r="D654" s="191" t="s">
        <v>9276</v>
      </c>
      <c r="E654" s="191" t="s">
        <v>8015</v>
      </c>
      <c r="F654" s="191" t="s">
        <v>8015</v>
      </c>
      <c r="G654" s="191" t="s">
        <v>142</v>
      </c>
      <c r="H654" s="191" t="s">
        <v>9277</v>
      </c>
      <c r="I654" s="191" t="s">
        <v>9278</v>
      </c>
      <c r="J654" s="191" t="s">
        <v>9279</v>
      </c>
      <c r="K654" s="191" t="s">
        <v>8856</v>
      </c>
      <c r="L654" s="99">
        <v>-0.447851</v>
      </c>
      <c r="M654" s="99">
        <v>37.467177999999997</v>
      </c>
      <c r="N654" s="191" t="s">
        <v>6967</v>
      </c>
      <c r="O654" s="87">
        <v>44860</v>
      </c>
      <c r="P654" s="87">
        <f t="shared" si="20"/>
        <v>44885</v>
      </c>
      <c r="Q654" s="53">
        <f t="shared" si="21"/>
        <v>335</v>
      </c>
    </row>
    <row r="655" spans="1:17" ht="16">
      <c r="A655" s="6">
        <v>654</v>
      </c>
      <c r="B655" s="191" t="s">
        <v>3355</v>
      </c>
      <c r="C655" s="191" t="s">
        <v>660</v>
      </c>
      <c r="D655" s="191" t="s">
        <v>9280</v>
      </c>
      <c r="E655" s="191" t="s">
        <v>8015</v>
      </c>
      <c r="F655" s="191" t="s">
        <v>8015</v>
      </c>
      <c r="G655" s="191" t="s">
        <v>142</v>
      </c>
      <c r="H655" s="191" t="s">
        <v>9281</v>
      </c>
      <c r="I655" s="191" t="s">
        <v>9282</v>
      </c>
      <c r="J655" s="191" t="s">
        <v>9283</v>
      </c>
      <c r="K655" s="191" t="s">
        <v>8856</v>
      </c>
      <c r="L655" s="99">
        <v>-0.44823499999999999</v>
      </c>
      <c r="M655" s="99">
        <v>37.462440000000001</v>
      </c>
      <c r="N655" s="191" t="s">
        <v>6967</v>
      </c>
      <c r="O655" s="87">
        <v>44860</v>
      </c>
      <c r="P655" s="87">
        <f t="shared" si="20"/>
        <v>44885</v>
      </c>
      <c r="Q655" s="53">
        <f t="shared" si="21"/>
        <v>335</v>
      </c>
    </row>
    <row r="656" spans="1:17" ht="16">
      <c r="A656" s="6">
        <v>655</v>
      </c>
      <c r="B656" s="191" t="s">
        <v>3363</v>
      </c>
      <c r="C656" s="191" t="s">
        <v>1372</v>
      </c>
      <c r="D656" s="191" t="s">
        <v>9284</v>
      </c>
      <c r="E656" s="191" t="s">
        <v>108</v>
      </c>
      <c r="F656" s="191" t="s">
        <v>108</v>
      </c>
      <c r="G656" s="191" t="s">
        <v>109</v>
      </c>
      <c r="H656" s="191" t="s">
        <v>7234</v>
      </c>
      <c r="I656" s="191" t="s">
        <v>9285</v>
      </c>
      <c r="J656" s="191" t="s">
        <v>9286</v>
      </c>
      <c r="K656" s="191" t="s">
        <v>6975</v>
      </c>
      <c r="L656" s="99">
        <v>-1.0540099999999999</v>
      </c>
      <c r="M656" s="99">
        <v>36.875219999999999</v>
      </c>
      <c r="N656" s="191" t="s">
        <v>6967</v>
      </c>
      <c r="O656" s="87">
        <v>44860</v>
      </c>
      <c r="P656" s="87">
        <f t="shared" si="20"/>
        <v>44885</v>
      </c>
      <c r="Q656" s="53">
        <f t="shared" si="21"/>
        <v>335</v>
      </c>
    </row>
    <row r="657" spans="1:17" ht="16">
      <c r="A657" s="6">
        <v>656</v>
      </c>
      <c r="B657" s="191" t="s">
        <v>3317</v>
      </c>
      <c r="C657" s="191" t="s">
        <v>662</v>
      </c>
      <c r="D657" s="191" t="s">
        <v>9287</v>
      </c>
      <c r="E657" s="191" t="s">
        <v>114</v>
      </c>
      <c r="F657" s="191" t="s">
        <v>114</v>
      </c>
      <c r="G657" s="191" t="s">
        <v>168</v>
      </c>
      <c r="H657" s="191" t="s">
        <v>9288</v>
      </c>
      <c r="I657" s="191" t="s">
        <v>9289</v>
      </c>
      <c r="J657" s="191" t="s">
        <v>9290</v>
      </c>
      <c r="K657" s="191" t="s">
        <v>7337</v>
      </c>
      <c r="L657" s="99">
        <v>-1.2287999999999999</v>
      </c>
      <c r="M657" s="99">
        <v>36.867276799999999</v>
      </c>
      <c r="N657" s="191" t="s">
        <v>6967</v>
      </c>
      <c r="O657" s="87">
        <v>44861</v>
      </c>
      <c r="P657" s="87">
        <f t="shared" si="20"/>
        <v>44886</v>
      </c>
      <c r="Q657" s="53">
        <f t="shared" si="21"/>
        <v>335</v>
      </c>
    </row>
    <row r="658" spans="1:17" ht="16">
      <c r="A658" s="6">
        <v>657</v>
      </c>
      <c r="B658" s="191" t="s">
        <v>3344</v>
      </c>
      <c r="C658" s="191" t="s">
        <v>287</v>
      </c>
      <c r="D658" s="191" t="s">
        <v>9291</v>
      </c>
      <c r="E658" s="191" t="s">
        <v>8015</v>
      </c>
      <c r="F658" s="191" t="s">
        <v>8015</v>
      </c>
      <c r="G658" s="191" t="s">
        <v>9292</v>
      </c>
      <c r="H658" s="191" t="s">
        <v>9293</v>
      </c>
      <c r="I658" s="191" t="s">
        <v>9294</v>
      </c>
      <c r="J658" s="191" t="s">
        <v>9295</v>
      </c>
      <c r="K658" s="191" t="s">
        <v>8856</v>
      </c>
      <c r="L658" s="99">
        <v>-0.59330000000000005</v>
      </c>
      <c r="M658" s="99">
        <v>37.491599999999998</v>
      </c>
      <c r="N658" s="191" t="s">
        <v>6967</v>
      </c>
      <c r="O658" s="87">
        <v>44861</v>
      </c>
      <c r="P658" s="87">
        <f t="shared" si="20"/>
        <v>44886</v>
      </c>
      <c r="Q658" s="53">
        <f t="shared" si="21"/>
        <v>335</v>
      </c>
    </row>
    <row r="659" spans="1:17" ht="16">
      <c r="A659" s="6">
        <v>658</v>
      </c>
      <c r="B659" s="191" t="s">
        <v>3350</v>
      </c>
      <c r="C659" s="191" t="s">
        <v>186</v>
      </c>
      <c r="D659" s="191" t="s">
        <v>9296</v>
      </c>
      <c r="E659" s="191" t="s">
        <v>114</v>
      </c>
      <c r="F659" s="191" t="s">
        <v>114</v>
      </c>
      <c r="G659" s="191" t="s">
        <v>168</v>
      </c>
      <c r="H659" s="191" t="s">
        <v>9297</v>
      </c>
      <c r="I659" s="191" t="s">
        <v>9298</v>
      </c>
      <c r="J659" s="191" t="s">
        <v>9299</v>
      </c>
      <c r="K659" s="191" t="s">
        <v>7337</v>
      </c>
      <c r="L659" s="99">
        <v>-0.82050000000000001</v>
      </c>
      <c r="M659" s="99">
        <v>36.975499999999997</v>
      </c>
      <c r="N659" s="191" t="s">
        <v>6967</v>
      </c>
      <c r="O659" s="87">
        <v>44861</v>
      </c>
      <c r="P659" s="87">
        <f t="shared" si="20"/>
        <v>44886</v>
      </c>
      <c r="Q659" s="53">
        <f t="shared" si="21"/>
        <v>335</v>
      </c>
    </row>
    <row r="660" spans="1:17" ht="16">
      <c r="A660" s="6">
        <v>659</v>
      </c>
      <c r="B660" s="191" t="s">
        <v>3358</v>
      </c>
      <c r="C660" s="191" t="s">
        <v>641</v>
      </c>
      <c r="D660" s="191" t="s">
        <v>9300</v>
      </c>
      <c r="E660" s="191" t="s">
        <v>8015</v>
      </c>
      <c r="F660" s="191" t="s">
        <v>8015</v>
      </c>
      <c r="G660" s="191" t="s">
        <v>144</v>
      </c>
      <c r="H660" s="191" t="s">
        <v>9301</v>
      </c>
      <c r="I660" s="191" t="s">
        <v>9302</v>
      </c>
      <c r="J660" s="191" t="s">
        <v>9303</v>
      </c>
      <c r="K660" s="191" t="s">
        <v>8856</v>
      </c>
      <c r="L660" s="99">
        <v>-0.41655500000000001</v>
      </c>
      <c r="M660" s="99">
        <v>37.499831999999998</v>
      </c>
      <c r="N660" s="191" t="s">
        <v>6967</v>
      </c>
      <c r="O660" s="87">
        <v>44861</v>
      </c>
      <c r="P660" s="87">
        <f t="shared" si="20"/>
        <v>44886</v>
      </c>
      <c r="Q660" s="53">
        <f t="shared" si="21"/>
        <v>335</v>
      </c>
    </row>
    <row r="661" spans="1:17" ht="16">
      <c r="A661" s="6">
        <v>660</v>
      </c>
      <c r="B661" s="191" t="s">
        <v>3365</v>
      </c>
      <c r="C661" s="191" t="s">
        <v>1139</v>
      </c>
      <c r="D661" s="191" t="s">
        <v>9304</v>
      </c>
      <c r="E661" s="191" t="s">
        <v>8015</v>
      </c>
      <c r="F661" s="191" t="s">
        <v>8015</v>
      </c>
      <c r="G661" s="191" t="s">
        <v>142</v>
      </c>
      <c r="H661" s="191" t="s">
        <v>9305</v>
      </c>
      <c r="I661" s="191" t="s">
        <v>9306</v>
      </c>
      <c r="J661" s="191" t="s">
        <v>9307</v>
      </c>
      <c r="K661" s="191" t="s">
        <v>8856</v>
      </c>
      <c r="L661" s="99">
        <v>-0.42941760000000001</v>
      </c>
      <c r="M661" s="99">
        <v>37.478259799999996</v>
      </c>
      <c r="N661" s="191" t="s">
        <v>6967</v>
      </c>
      <c r="O661" s="87">
        <v>44861</v>
      </c>
      <c r="P661" s="87">
        <f t="shared" si="20"/>
        <v>44886</v>
      </c>
      <c r="Q661" s="53">
        <f t="shared" si="21"/>
        <v>335</v>
      </c>
    </row>
    <row r="662" spans="1:17" ht="16">
      <c r="A662" s="6">
        <v>661</v>
      </c>
      <c r="B662" s="191" t="s">
        <v>3378</v>
      </c>
      <c r="C662" s="191" t="s">
        <v>1259</v>
      </c>
      <c r="D662" s="191" t="s">
        <v>9308</v>
      </c>
      <c r="E662" s="191" t="s">
        <v>108</v>
      </c>
      <c r="F662" s="191" t="s">
        <v>108</v>
      </c>
      <c r="G662" s="191" t="s">
        <v>7081</v>
      </c>
      <c r="H662" s="191" t="s">
        <v>8401</v>
      </c>
      <c r="I662" s="191" t="s">
        <v>9309</v>
      </c>
      <c r="J662" s="191" t="s">
        <v>9310</v>
      </c>
      <c r="K662" s="191" t="s">
        <v>7384</v>
      </c>
      <c r="L662" s="99">
        <v>-0.97734399999999999</v>
      </c>
      <c r="M662" s="99">
        <v>36.938485</v>
      </c>
      <c r="N662" s="191" t="s">
        <v>6967</v>
      </c>
      <c r="O662" s="87">
        <v>44861</v>
      </c>
      <c r="P662" s="87">
        <f t="shared" si="20"/>
        <v>44886</v>
      </c>
      <c r="Q662" s="53">
        <f t="shared" si="21"/>
        <v>335</v>
      </c>
    </row>
    <row r="663" spans="1:17" ht="16">
      <c r="A663" s="6">
        <v>662</v>
      </c>
      <c r="B663" s="191" t="s">
        <v>3192</v>
      </c>
      <c r="C663" s="191" t="s">
        <v>393</v>
      </c>
      <c r="D663" s="191" t="s">
        <v>9311</v>
      </c>
      <c r="E663" s="191" t="s">
        <v>108</v>
      </c>
      <c r="F663" s="191" t="s">
        <v>108</v>
      </c>
      <c r="G663" s="191" t="s">
        <v>7023</v>
      </c>
      <c r="H663" s="191" t="s">
        <v>9166</v>
      </c>
      <c r="I663" s="191" t="s">
        <v>9312</v>
      </c>
      <c r="J663" s="191" t="s">
        <v>9313</v>
      </c>
      <c r="K663" s="191" t="s">
        <v>7449</v>
      </c>
      <c r="L663" s="99">
        <v>-1.06982</v>
      </c>
      <c r="M663" s="99">
        <v>36.618459999999999</v>
      </c>
      <c r="N663" s="191" t="s">
        <v>6967</v>
      </c>
      <c r="O663" s="87">
        <v>44862</v>
      </c>
      <c r="P663" s="87">
        <f t="shared" si="20"/>
        <v>44887</v>
      </c>
      <c r="Q663" s="53">
        <f t="shared" si="21"/>
        <v>335</v>
      </c>
    </row>
    <row r="664" spans="1:17" ht="16">
      <c r="A664" s="6">
        <v>663</v>
      </c>
      <c r="B664" s="191" t="s">
        <v>3257</v>
      </c>
      <c r="C664" s="191" t="s">
        <v>472</v>
      </c>
      <c r="D664" s="191" t="s">
        <v>9314</v>
      </c>
      <c r="E664" s="191" t="s">
        <v>114</v>
      </c>
      <c r="F664" s="191" t="s">
        <v>114</v>
      </c>
      <c r="G664" s="191" t="s">
        <v>8764</v>
      </c>
      <c r="H664" s="191" t="s">
        <v>9315</v>
      </c>
      <c r="I664" s="191" t="s">
        <v>9316</v>
      </c>
      <c r="J664" s="191" t="s">
        <v>9317</v>
      </c>
      <c r="K664" s="191" t="s">
        <v>7337</v>
      </c>
      <c r="L664" s="99">
        <v>-0.82344830000000002</v>
      </c>
      <c r="M664" s="99">
        <v>37.08952</v>
      </c>
      <c r="N664" s="191" t="s">
        <v>6967</v>
      </c>
      <c r="O664" s="87">
        <v>44862</v>
      </c>
      <c r="P664" s="87">
        <f t="shared" si="20"/>
        <v>44887</v>
      </c>
      <c r="Q664" s="53">
        <f t="shared" si="21"/>
        <v>335</v>
      </c>
    </row>
    <row r="665" spans="1:17" ht="16">
      <c r="A665" s="6">
        <v>664</v>
      </c>
      <c r="B665" s="191" t="s">
        <v>3276</v>
      </c>
      <c r="C665" s="191" t="s">
        <v>527</v>
      </c>
      <c r="D665" s="191" t="s">
        <v>9318</v>
      </c>
      <c r="E665" s="191" t="s">
        <v>114</v>
      </c>
      <c r="F665" s="191" t="s">
        <v>114</v>
      </c>
      <c r="G665" s="191" t="s">
        <v>156</v>
      </c>
      <c r="H665" s="191" t="s">
        <v>9319</v>
      </c>
      <c r="I665" s="191" t="s">
        <v>9320</v>
      </c>
      <c r="J665" s="191" t="s">
        <v>9321</v>
      </c>
      <c r="K665" s="191" t="s">
        <v>8335</v>
      </c>
      <c r="L665" s="99">
        <v>-0.96418700000000002</v>
      </c>
      <c r="M665" s="99">
        <v>36.985160999999998</v>
      </c>
      <c r="N665" s="191" t="s">
        <v>6967</v>
      </c>
      <c r="O665" s="87">
        <v>44862</v>
      </c>
      <c r="P665" s="87">
        <f t="shared" si="20"/>
        <v>44887</v>
      </c>
      <c r="Q665" s="53">
        <f t="shared" si="21"/>
        <v>335</v>
      </c>
    </row>
    <row r="666" spans="1:17" ht="32">
      <c r="A666" s="6">
        <v>665</v>
      </c>
      <c r="B666" s="191" t="s">
        <v>3293</v>
      </c>
      <c r="C666" s="191" t="s">
        <v>396</v>
      </c>
      <c r="D666" s="191" t="s">
        <v>9322</v>
      </c>
      <c r="E666" s="191" t="s">
        <v>108</v>
      </c>
      <c r="F666" s="191" t="s">
        <v>108</v>
      </c>
      <c r="G666" s="191" t="s">
        <v>6972</v>
      </c>
      <c r="H666" s="191" t="s">
        <v>9323</v>
      </c>
      <c r="I666" s="191" t="s">
        <v>9324</v>
      </c>
      <c r="J666" s="191" t="s">
        <v>9325</v>
      </c>
      <c r="K666" s="191" t="s">
        <v>6975</v>
      </c>
      <c r="L666" s="99"/>
      <c r="M666" s="99"/>
      <c r="N666" s="191" t="s">
        <v>6967</v>
      </c>
      <c r="O666" s="87">
        <v>44862</v>
      </c>
      <c r="P666" s="87">
        <f t="shared" si="20"/>
        <v>44887</v>
      </c>
      <c r="Q666" s="53">
        <f t="shared" si="21"/>
        <v>335</v>
      </c>
    </row>
    <row r="667" spans="1:17" ht="16">
      <c r="A667" s="6">
        <v>666</v>
      </c>
      <c r="B667" s="191" t="s">
        <v>3361</v>
      </c>
      <c r="C667" s="191" t="s">
        <v>220</v>
      </c>
      <c r="D667" s="191" t="s">
        <v>9326</v>
      </c>
      <c r="E667" s="191" t="s">
        <v>108</v>
      </c>
      <c r="F667" s="191" t="s">
        <v>108</v>
      </c>
      <c r="G667" s="191" t="s">
        <v>6972</v>
      </c>
      <c r="H667" s="191" t="s">
        <v>8573</v>
      </c>
      <c r="I667" s="191" t="s">
        <v>9327</v>
      </c>
      <c r="J667" s="191" t="s">
        <v>9328</v>
      </c>
      <c r="K667" s="191" t="s">
        <v>6975</v>
      </c>
      <c r="L667" s="99">
        <v>-0.93559999999999999</v>
      </c>
      <c r="M667" s="99">
        <v>36.772550000000003</v>
      </c>
      <c r="N667" s="191" t="s">
        <v>6967</v>
      </c>
      <c r="O667" s="87">
        <v>44862</v>
      </c>
      <c r="P667" s="87">
        <f t="shared" si="20"/>
        <v>44887</v>
      </c>
      <c r="Q667" s="53">
        <f t="shared" si="21"/>
        <v>335</v>
      </c>
    </row>
    <row r="668" spans="1:17" ht="16">
      <c r="A668" s="6">
        <v>667</v>
      </c>
      <c r="B668" s="191" t="s">
        <v>3338</v>
      </c>
      <c r="C668" s="191" t="s">
        <v>340</v>
      </c>
      <c r="D668" s="191" t="s">
        <v>9329</v>
      </c>
      <c r="E668" s="191" t="s">
        <v>108</v>
      </c>
      <c r="F668" s="191" t="s">
        <v>108</v>
      </c>
      <c r="G668" s="191" t="s">
        <v>6972</v>
      </c>
      <c r="H668" s="191" t="s">
        <v>9330</v>
      </c>
      <c r="I668" s="191" t="s">
        <v>9331</v>
      </c>
      <c r="J668" s="191" t="s">
        <v>9332</v>
      </c>
      <c r="K668" s="191" t="s">
        <v>6975</v>
      </c>
      <c r="L668" s="99">
        <v>-1.0055000000000001</v>
      </c>
      <c r="M668" s="99">
        <v>36.885339999999999</v>
      </c>
      <c r="N668" s="191" t="s">
        <v>6967</v>
      </c>
      <c r="O668" s="87">
        <v>44865</v>
      </c>
      <c r="P668" s="87">
        <f t="shared" si="20"/>
        <v>44890</v>
      </c>
      <c r="Q668" s="53">
        <f t="shared" si="21"/>
        <v>335</v>
      </c>
    </row>
    <row r="669" spans="1:17" ht="16">
      <c r="A669" s="6">
        <v>668</v>
      </c>
      <c r="B669" s="191" t="s">
        <v>9333</v>
      </c>
      <c r="C669" s="191" t="s">
        <v>370</v>
      </c>
      <c r="D669" s="191" t="s">
        <v>9334</v>
      </c>
      <c r="E669" s="191" t="s">
        <v>108</v>
      </c>
      <c r="F669" s="191" t="s">
        <v>108</v>
      </c>
      <c r="G669" s="191" t="s">
        <v>6972</v>
      </c>
      <c r="H669" s="191" t="s">
        <v>9335</v>
      </c>
      <c r="I669" s="191" t="s">
        <v>9336</v>
      </c>
      <c r="J669" s="191" t="s">
        <v>9337</v>
      </c>
      <c r="K669" s="191" t="s">
        <v>6975</v>
      </c>
      <c r="L669" s="99">
        <v>-0.92518999999999996</v>
      </c>
      <c r="M669" s="99">
        <v>36.746459999999999</v>
      </c>
      <c r="N669" s="191" t="s">
        <v>6967</v>
      </c>
      <c r="O669" s="87">
        <v>44865</v>
      </c>
      <c r="P669" s="87">
        <f t="shared" si="20"/>
        <v>44890</v>
      </c>
      <c r="Q669" s="53">
        <f t="shared" si="21"/>
        <v>335</v>
      </c>
    </row>
    <row r="670" spans="1:17" ht="16">
      <c r="A670" s="6">
        <v>669</v>
      </c>
      <c r="B670" s="191" t="s">
        <v>2398</v>
      </c>
      <c r="C670" s="191" t="s">
        <v>1144</v>
      </c>
      <c r="D670" s="191" t="s">
        <v>9338</v>
      </c>
      <c r="E670" s="191" t="s">
        <v>151</v>
      </c>
      <c r="F670" s="191" t="s">
        <v>151</v>
      </c>
      <c r="G670" s="191" t="s">
        <v>165</v>
      </c>
      <c r="H670" s="191" t="s">
        <v>9339</v>
      </c>
      <c r="I670" s="191" t="s">
        <v>9340</v>
      </c>
      <c r="J670" s="191" t="s">
        <v>9341</v>
      </c>
      <c r="K670" s="191" t="s">
        <v>8847</v>
      </c>
      <c r="L670" s="99">
        <v>-7.0071999999999995E-2</v>
      </c>
      <c r="M670" s="99">
        <v>37.582414999999997</v>
      </c>
      <c r="N670" s="191" t="s">
        <v>6967</v>
      </c>
      <c r="O670" s="87">
        <v>44865</v>
      </c>
      <c r="P670" s="87">
        <f t="shared" si="20"/>
        <v>44890</v>
      </c>
      <c r="Q670" s="53">
        <f t="shared" si="21"/>
        <v>335</v>
      </c>
    </row>
    <row r="671" spans="1:17" ht="16">
      <c r="A671" s="6">
        <v>670</v>
      </c>
      <c r="B671" s="191" t="s">
        <v>3369</v>
      </c>
      <c r="C671" s="191" t="s">
        <v>1142</v>
      </c>
      <c r="D671" s="191" t="s">
        <v>9342</v>
      </c>
      <c r="E671" s="191" t="s">
        <v>151</v>
      </c>
      <c r="F671" s="191" t="s">
        <v>151</v>
      </c>
      <c r="G671" s="191" t="s">
        <v>165</v>
      </c>
      <c r="H671" s="191" t="s">
        <v>9339</v>
      </c>
      <c r="I671" s="191" t="s">
        <v>9343</v>
      </c>
      <c r="J671" s="191" t="s">
        <v>9344</v>
      </c>
      <c r="K671" s="191" t="s">
        <v>8847</v>
      </c>
      <c r="L671" s="99">
        <v>-7.0332199999999997E-2</v>
      </c>
      <c r="M671" s="99">
        <v>37.620717599999999</v>
      </c>
      <c r="N671" s="191" t="s">
        <v>6967</v>
      </c>
      <c r="O671" s="87">
        <v>44865</v>
      </c>
      <c r="P671" s="87">
        <f t="shared" si="20"/>
        <v>44890</v>
      </c>
      <c r="Q671" s="53">
        <f t="shared" si="21"/>
        <v>335</v>
      </c>
    </row>
    <row r="672" spans="1:17" ht="16">
      <c r="A672" s="6">
        <v>671</v>
      </c>
      <c r="B672" s="191" t="s">
        <v>3379</v>
      </c>
      <c r="C672" s="191" t="s">
        <v>1266</v>
      </c>
      <c r="D672" s="191" t="s">
        <v>9345</v>
      </c>
      <c r="E672" s="191" t="s">
        <v>108</v>
      </c>
      <c r="F672" s="191" t="s">
        <v>108</v>
      </c>
      <c r="G672" s="191" t="s">
        <v>111</v>
      </c>
      <c r="H672" s="191" t="s">
        <v>8425</v>
      </c>
      <c r="I672" s="191" t="s">
        <v>9346</v>
      </c>
      <c r="J672" s="191" t="s">
        <v>9347</v>
      </c>
      <c r="K672" s="191" t="s">
        <v>2840</v>
      </c>
      <c r="L672" s="99">
        <v>-1.0020899999999999</v>
      </c>
      <c r="M672" s="99">
        <v>36.635739999999998</v>
      </c>
      <c r="N672" s="191" t="s">
        <v>6967</v>
      </c>
      <c r="O672" s="87">
        <v>44865</v>
      </c>
      <c r="P672" s="87">
        <f t="shared" si="20"/>
        <v>44890</v>
      </c>
      <c r="Q672" s="53">
        <f t="shared" si="21"/>
        <v>335</v>
      </c>
    </row>
    <row r="673" spans="1:17" ht="16">
      <c r="A673" s="6">
        <v>672</v>
      </c>
      <c r="B673" s="191" t="s">
        <v>3342</v>
      </c>
      <c r="C673" s="191" t="s">
        <v>353</v>
      </c>
      <c r="D673" s="191" t="s">
        <v>9348</v>
      </c>
      <c r="E673" s="191" t="s">
        <v>114</v>
      </c>
      <c r="F673" s="191" t="s">
        <v>114</v>
      </c>
      <c r="G673" s="191" t="s">
        <v>156</v>
      </c>
      <c r="H673" s="191" t="s">
        <v>9349</v>
      </c>
      <c r="I673" s="191" t="s">
        <v>9350</v>
      </c>
      <c r="J673" s="191" t="s">
        <v>9351</v>
      </c>
      <c r="K673" s="191" t="s">
        <v>8335</v>
      </c>
      <c r="L673" s="99"/>
      <c r="M673" s="99"/>
      <c r="N673" s="191" t="s">
        <v>6967</v>
      </c>
      <c r="O673" s="87">
        <v>44866</v>
      </c>
      <c r="P673" s="87">
        <f t="shared" si="20"/>
        <v>44891</v>
      </c>
      <c r="Q673" s="53">
        <f t="shared" si="21"/>
        <v>335</v>
      </c>
    </row>
    <row r="674" spans="1:17" ht="16">
      <c r="A674" s="6">
        <v>673</v>
      </c>
      <c r="B674" s="191" t="s">
        <v>3346</v>
      </c>
      <c r="C674" s="191" t="s">
        <v>1208</v>
      </c>
      <c r="D674" s="191" t="s">
        <v>9352</v>
      </c>
      <c r="E674" s="191" t="s">
        <v>108</v>
      </c>
      <c r="F674" s="191" t="s">
        <v>108</v>
      </c>
      <c r="G674" s="191" t="s">
        <v>6972</v>
      </c>
      <c r="H674" s="191" t="s">
        <v>7095</v>
      </c>
      <c r="I674" s="191" t="s">
        <v>9353</v>
      </c>
      <c r="J674" s="191" t="s">
        <v>9354</v>
      </c>
      <c r="K674" s="191" t="s">
        <v>6975</v>
      </c>
      <c r="L674" s="99">
        <v>-0.94711100000000004</v>
      </c>
      <c r="M674" s="99">
        <v>36.812221999999998</v>
      </c>
      <c r="N674" s="191" t="s">
        <v>6967</v>
      </c>
      <c r="O674" s="87">
        <v>44866</v>
      </c>
      <c r="P674" s="87">
        <f t="shared" si="20"/>
        <v>44891</v>
      </c>
      <c r="Q674" s="53">
        <f t="shared" si="21"/>
        <v>335</v>
      </c>
    </row>
    <row r="675" spans="1:17" ht="16">
      <c r="A675" s="6">
        <v>674</v>
      </c>
      <c r="B675" s="191" t="s">
        <v>3368</v>
      </c>
      <c r="C675" s="191" t="s">
        <v>1250</v>
      </c>
      <c r="D675" s="191" t="s">
        <v>9355</v>
      </c>
      <c r="E675" s="191" t="s">
        <v>151</v>
      </c>
      <c r="F675" s="191" t="s">
        <v>151</v>
      </c>
      <c r="G675" s="191" t="s">
        <v>173</v>
      </c>
      <c r="H675" s="191" t="s">
        <v>9356</v>
      </c>
      <c r="I675" s="191" t="s">
        <v>9357</v>
      </c>
      <c r="J675" s="191" t="s">
        <v>9358</v>
      </c>
      <c r="K675" s="191" t="s">
        <v>8847</v>
      </c>
      <c r="L675" s="99">
        <v>5.31125E-2</v>
      </c>
      <c r="M675" s="99">
        <v>37.717640400000001</v>
      </c>
      <c r="N675" s="191" t="s">
        <v>6967</v>
      </c>
      <c r="O675" s="87">
        <v>44866</v>
      </c>
      <c r="P675" s="87">
        <f t="shared" si="20"/>
        <v>44891</v>
      </c>
      <c r="Q675" s="53">
        <f t="shared" si="21"/>
        <v>335</v>
      </c>
    </row>
    <row r="676" spans="1:17" ht="16">
      <c r="A676" s="6">
        <v>675</v>
      </c>
      <c r="B676" s="191" t="s">
        <v>3377</v>
      </c>
      <c r="C676" s="191" t="s">
        <v>1258</v>
      </c>
      <c r="D676" s="191" t="s">
        <v>9359</v>
      </c>
      <c r="E676" s="191" t="s">
        <v>108</v>
      </c>
      <c r="F676" s="191" t="s">
        <v>108</v>
      </c>
      <c r="G676" s="191" t="s">
        <v>7081</v>
      </c>
      <c r="H676" s="191" t="s">
        <v>9360</v>
      </c>
      <c r="I676" s="191" t="s">
        <v>9361</v>
      </c>
      <c r="J676" s="191" t="s">
        <v>9362</v>
      </c>
      <c r="K676" s="191" t="s">
        <v>7384</v>
      </c>
      <c r="L676" s="99">
        <v>-0.94683300000000004</v>
      </c>
      <c r="M676" s="99">
        <v>36.925077999999999</v>
      </c>
      <c r="N676" s="191" t="s">
        <v>6967</v>
      </c>
      <c r="O676" s="87">
        <v>44866</v>
      </c>
      <c r="P676" s="87">
        <f t="shared" si="20"/>
        <v>44891</v>
      </c>
      <c r="Q676" s="53">
        <f t="shared" si="21"/>
        <v>335</v>
      </c>
    </row>
    <row r="677" spans="1:17" ht="16">
      <c r="A677" s="6">
        <v>676</v>
      </c>
      <c r="B677" s="191" t="s">
        <v>3393</v>
      </c>
      <c r="C677" s="191" t="s">
        <v>443</v>
      </c>
      <c r="D677" s="191" t="s">
        <v>9363</v>
      </c>
      <c r="E677" s="191" t="s">
        <v>151</v>
      </c>
      <c r="F677" s="191" t="s">
        <v>151</v>
      </c>
      <c r="G677" s="191" t="s">
        <v>165</v>
      </c>
      <c r="H677" s="191" t="s">
        <v>8755</v>
      </c>
      <c r="I677" s="191" t="s">
        <v>9364</v>
      </c>
      <c r="J677" s="191" t="s">
        <v>9365</v>
      </c>
      <c r="K677" s="191" t="s">
        <v>8847</v>
      </c>
      <c r="L677" s="99">
        <v>-8.7998800000000002E-2</v>
      </c>
      <c r="M677" s="99">
        <v>37.605627200000001</v>
      </c>
      <c r="N677" s="191" t="s">
        <v>6967</v>
      </c>
      <c r="O677" s="87">
        <v>44866</v>
      </c>
      <c r="P677" s="87">
        <f t="shared" si="20"/>
        <v>44891</v>
      </c>
      <c r="Q677" s="53">
        <f t="shared" si="21"/>
        <v>335</v>
      </c>
    </row>
    <row r="678" spans="1:17" ht="16">
      <c r="A678" s="6">
        <v>677</v>
      </c>
      <c r="B678" s="191" t="s">
        <v>3280</v>
      </c>
      <c r="C678" s="191" t="s">
        <v>530</v>
      </c>
      <c r="D678" s="191" t="s">
        <v>9366</v>
      </c>
      <c r="E678" s="191" t="s">
        <v>108</v>
      </c>
      <c r="F678" s="191" t="s">
        <v>108</v>
      </c>
      <c r="G678" s="191" t="s">
        <v>7081</v>
      </c>
      <c r="H678" s="191" t="s">
        <v>9367</v>
      </c>
      <c r="I678" s="191" t="s">
        <v>9368</v>
      </c>
      <c r="J678" s="191" t="s">
        <v>9369</v>
      </c>
      <c r="K678" s="191" t="s">
        <v>7384</v>
      </c>
      <c r="L678" s="99"/>
      <c r="M678" s="99"/>
      <c r="N678" s="191" t="s">
        <v>6967</v>
      </c>
      <c r="O678" s="87">
        <v>44867</v>
      </c>
      <c r="P678" s="87">
        <f t="shared" si="20"/>
        <v>44892</v>
      </c>
      <c r="Q678" s="53">
        <f t="shared" si="21"/>
        <v>335</v>
      </c>
    </row>
    <row r="679" spans="1:17" ht="16">
      <c r="A679" s="6">
        <v>678</v>
      </c>
      <c r="B679" s="191" t="s">
        <v>3375</v>
      </c>
      <c r="C679" s="191" t="s">
        <v>1145</v>
      </c>
      <c r="D679" s="191" t="s">
        <v>9370</v>
      </c>
      <c r="E679" s="191" t="s">
        <v>114</v>
      </c>
      <c r="F679" s="191" t="s">
        <v>114</v>
      </c>
      <c r="G679" s="191" t="s">
        <v>168</v>
      </c>
      <c r="H679" s="191" t="s">
        <v>7708</v>
      </c>
      <c r="I679" s="191" t="s">
        <v>9371</v>
      </c>
      <c r="J679" s="191" t="s">
        <v>9372</v>
      </c>
      <c r="K679" s="191" t="s">
        <v>7337</v>
      </c>
      <c r="L679" s="99">
        <v>-0.89125849999999995</v>
      </c>
      <c r="M679" s="99">
        <v>37.0653644</v>
      </c>
      <c r="N679" s="191" t="s">
        <v>6967</v>
      </c>
      <c r="O679" s="87">
        <v>44867</v>
      </c>
      <c r="P679" s="87">
        <f t="shared" si="20"/>
        <v>44892</v>
      </c>
      <c r="Q679" s="53">
        <f t="shared" si="21"/>
        <v>335</v>
      </c>
    </row>
    <row r="680" spans="1:17" ht="16">
      <c r="A680" s="6">
        <v>679</v>
      </c>
      <c r="B680" s="191" t="s">
        <v>3381</v>
      </c>
      <c r="C680" s="191" t="s">
        <v>327</v>
      </c>
      <c r="D680" s="191" t="s">
        <v>9373</v>
      </c>
      <c r="E680" s="191" t="s">
        <v>8015</v>
      </c>
      <c r="F680" s="191" t="s">
        <v>8015</v>
      </c>
      <c r="G680" s="191" t="s">
        <v>142</v>
      </c>
      <c r="H680" s="191" t="s">
        <v>9374</v>
      </c>
      <c r="I680" s="191" t="s">
        <v>9375</v>
      </c>
      <c r="J680" s="191" t="s">
        <v>9376</v>
      </c>
      <c r="K680" s="191" t="s">
        <v>8856</v>
      </c>
      <c r="L680" s="99">
        <v>0.47467500000000001</v>
      </c>
      <c r="M680" s="99">
        <v>37.467945</v>
      </c>
      <c r="N680" s="191" t="s">
        <v>6967</v>
      </c>
      <c r="O680" s="87">
        <v>44867</v>
      </c>
      <c r="P680" s="87">
        <f t="shared" si="20"/>
        <v>44892</v>
      </c>
      <c r="Q680" s="53">
        <f t="shared" si="21"/>
        <v>335</v>
      </c>
    </row>
    <row r="681" spans="1:17" ht="16">
      <c r="A681" s="6">
        <v>680</v>
      </c>
      <c r="B681" s="191" t="s">
        <v>3382</v>
      </c>
      <c r="C681" s="191" t="s">
        <v>1389</v>
      </c>
      <c r="D681" s="191" t="s">
        <v>9377</v>
      </c>
      <c r="E681" s="191" t="s">
        <v>8015</v>
      </c>
      <c r="F681" s="191" t="s">
        <v>8015</v>
      </c>
      <c r="G681" s="191" t="s">
        <v>142</v>
      </c>
      <c r="H681" s="191" t="s">
        <v>9378</v>
      </c>
      <c r="I681" s="191" t="s">
        <v>9379</v>
      </c>
      <c r="J681" s="191" t="s">
        <v>9380</v>
      </c>
      <c r="K681" s="191" t="s">
        <v>8856</v>
      </c>
      <c r="L681" s="99">
        <v>-0.44014490000000001</v>
      </c>
      <c r="M681" s="99">
        <v>37.434285699999997</v>
      </c>
      <c r="N681" s="191" t="s">
        <v>6967</v>
      </c>
      <c r="O681" s="87">
        <v>44867</v>
      </c>
      <c r="P681" s="87">
        <f t="shared" si="20"/>
        <v>44892</v>
      </c>
      <c r="Q681" s="53">
        <f t="shared" si="21"/>
        <v>335</v>
      </c>
    </row>
    <row r="682" spans="1:17" ht="16">
      <c r="A682" s="6">
        <v>681</v>
      </c>
      <c r="B682" s="191" t="s">
        <v>3385</v>
      </c>
      <c r="C682" s="191" t="s">
        <v>418</v>
      </c>
      <c r="D682" s="191" t="s">
        <v>9381</v>
      </c>
      <c r="E682" s="191" t="s">
        <v>114</v>
      </c>
      <c r="F682" s="191" t="s">
        <v>114</v>
      </c>
      <c r="G682" s="191" t="s">
        <v>168</v>
      </c>
      <c r="H682" s="191" t="s">
        <v>9382</v>
      </c>
      <c r="I682" s="191" t="s">
        <v>9383</v>
      </c>
      <c r="J682" s="191" t="s">
        <v>9384</v>
      </c>
      <c r="K682" s="191" t="s">
        <v>7337</v>
      </c>
      <c r="L682" s="99"/>
      <c r="M682" s="99"/>
      <c r="N682" s="191" t="s">
        <v>6967</v>
      </c>
      <c r="O682" s="87">
        <v>44867</v>
      </c>
      <c r="P682" s="87">
        <f t="shared" si="20"/>
        <v>44892</v>
      </c>
      <c r="Q682" s="53">
        <f t="shared" si="21"/>
        <v>335</v>
      </c>
    </row>
    <row r="683" spans="1:17" ht="16">
      <c r="A683" s="6">
        <v>682</v>
      </c>
      <c r="B683" s="191" t="s">
        <v>2595</v>
      </c>
      <c r="C683" s="191" t="s">
        <v>1383</v>
      </c>
      <c r="D683" s="191" t="s">
        <v>9385</v>
      </c>
      <c r="E683" s="191" t="s">
        <v>108</v>
      </c>
      <c r="F683" s="191" t="s">
        <v>108</v>
      </c>
      <c r="G683" s="191" t="s">
        <v>111</v>
      </c>
      <c r="H683" s="191" t="s">
        <v>6981</v>
      </c>
      <c r="I683" s="191" t="s">
        <v>9386</v>
      </c>
      <c r="J683" s="191" t="s">
        <v>9387</v>
      </c>
      <c r="K683" s="191" t="s">
        <v>6966</v>
      </c>
      <c r="L683" s="99">
        <v>-1.0234399999999999</v>
      </c>
      <c r="M683" s="99">
        <v>36.783819999999999</v>
      </c>
      <c r="N683" s="191" t="s">
        <v>6967</v>
      </c>
      <c r="O683" s="87">
        <v>44867</v>
      </c>
      <c r="P683" s="87">
        <f t="shared" si="20"/>
        <v>44892</v>
      </c>
      <c r="Q683" s="53">
        <f t="shared" si="21"/>
        <v>335</v>
      </c>
    </row>
    <row r="684" spans="1:17" ht="32">
      <c r="A684" s="6">
        <v>683</v>
      </c>
      <c r="B684" s="191" t="s">
        <v>3207</v>
      </c>
      <c r="C684" s="191" t="s">
        <v>426</v>
      </c>
      <c r="D684" s="191" t="s">
        <v>9388</v>
      </c>
      <c r="E684" s="191" t="s">
        <v>114</v>
      </c>
      <c r="F684" s="191" t="s">
        <v>114</v>
      </c>
      <c r="G684" s="191" t="s">
        <v>168</v>
      </c>
      <c r="H684" s="191" t="s">
        <v>9389</v>
      </c>
      <c r="I684" s="191" t="s">
        <v>9390</v>
      </c>
      <c r="J684" s="191" t="s">
        <v>9391</v>
      </c>
      <c r="K684" s="191" t="s">
        <v>7337</v>
      </c>
      <c r="L684" s="99">
        <v>-0.93790640000000003</v>
      </c>
      <c r="M684" s="99">
        <v>37.020796799999999</v>
      </c>
      <c r="N684" s="191" t="s">
        <v>6967</v>
      </c>
      <c r="O684" s="87">
        <v>44868</v>
      </c>
      <c r="P684" s="87">
        <f t="shared" si="20"/>
        <v>44893</v>
      </c>
      <c r="Q684" s="53">
        <f t="shared" si="21"/>
        <v>335</v>
      </c>
    </row>
    <row r="685" spans="1:17" ht="16">
      <c r="A685" s="6">
        <v>684</v>
      </c>
      <c r="B685" s="191" t="s">
        <v>3328</v>
      </c>
      <c r="C685" s="191" t="s">
        <v>320</v>
      </c>
      <c r="D685" s="191" t="s">
        <v>9392</v>
      </c>
      <c r="E685" s="191" t="s">
        <v>114</v>
      </c>
      <c r="F685" s="191" t="s">
        <v>114</v>
      </c>
      <c r="G685" s="191" t="s">
        <v>156</v>
      </c>
      <c r="H685" s="191" t="s">
        <v>9393</v>
      </c>
      <c r="I685" s="191" t="s">
        <v>9394</v>
      </c>
      <c r="J685" s="191" t="s">
        <v>9395</v>
      </c>
      <c r="K685" s="191" t="s">
        <v>8335</v>
      </c>
      <c r="L685" s="99">
        <v>-0.81557000000000002</v>
      </c>
      <c r="M685" s="99">
        <v>36.820259999999998</v>
      </c>
      <c r="N685" s="191" t="s">
        <v>6967</v>
      </c>
      <c r="O685" s="87">
        <v>44868</v>
      </c>
      <c r="P685" s="87">
        <f t="shared" si="20"/>
        <v>44893</v>
      </c>
      <c r="Q685" s="53">
        <f t="shared" si="21"/>
        <v>335</v>
      </c>
    </row>
    <row r="686" spans="1:17" ht="16">
      <c r="A686" s="6">
        <v>685</v>
      </c>
      <c r="B686" s="191" t="s">
        <v>3347</v>
      </c>
      <c r="C686" s="191" t="s">
        <v>1264</v>
      </c>
      <c r="D686" s="191" t="s">
        <v>9396</v>
      </c>
      <c r="E686" s="191" t="s">
        <v>114</v>
      </c>
      <c r="F686" s="191" t="s">
        <v>114</v>
      </c>
      <c r="G686" s="191" t="s">
        <v>168</v>
      </c>
      <c r="H686" s="191" t="s">
        <v>9397</v>
      </c>
      <c r="I686" s="191" t="s">
        <v>9398</v>
      </c>
      <c r="J686" s="191" t="s">
        <v>9399</v>
      </c>
      <c r="K686" s="191" t="s">
        <v>7337</v>
      </c>
      <c r="L686" s="99"/>
      <c r="M686" s="99"/>
      <c r="N686" s="191" t="s">
        <v>6967</v>
      </c>
      <c r="O686" s="87">
        <v>44868</v>
      </c>
      <c r="P686" s="87">
        <f t="shared" si="20"/>
        <v>44893</v>
      </c>
      <c r="Q686" s="53">
        <f t="shared" si="21"/>
        <v>335</v>
      </c>
    </row>
    <row r="687" spans="1:17" ht="16">
      <c r="A687" s="6">
        <v>686</v>
      </c>
      <c r="B687" s="191" t="s">
        <v>9400</v>
      </c>
      <c r="C687" s="191" t="s">
        <v>1140</v>
      </c>
      <c r="D687" s="191" t="s">
        <v>9401</v>
      </c>
      <c r="E687" s="191" t="s">
        <v>108</v>
      </c>
      <c r="F687" s="191" t="s">
        <v>108</v>
      </c>
      <c r="G687" s="191" t="s">
        <v>6972</v>
      </c>
      <c r="H687" s="191" t="s">
        <v>9402</v>
      </c>
      <c r="I687" s="191" t="s">
        <v>9403</v>
      </c>
      <c r="J687" s="191" t="s">
        <v>9404</v>
      </c>
      <c r="K687" s="191" t="s">
        <v>6975</v>
      </c>
      <c r="L687" s="99">
        <v>-1.01949</v>
      </c>
      <c r="M687" s="99">
        <v>36.916510000000002</v>
      </c>
      <c r="N687" s="191" t="s">
        <v>6967</v>
      </c>
      <c r="O687" s="87">
        <v>44868</v>
      </c>
      <c r="P687" s="87">
        <f t="shared" si="20"/>
        <v>44893</v>
      </c>
      <c r="Q687" s="53">
        <f t="shared" si="21"/>
        <v>335</v>
      </c>
    </row>
    <row r="688" spans="1:17" ht="16">
      <c r="A688" s="6">
        <v>687</v>
      </c>
      <c r="B688" s="191" t="s">
        <v>3384</v>
      </c>
      <c r="C688" s="191" t="s">
        <v>421</v>
      </c>
      <c r="D688" s="191" t="s">
        <v>9405</v>
      </c>
      <c r="E688" s="191" t="s">
        <v>114</v>
      </c>
      <c r="F688" s="191" t="s">
        <v>114</v>
      </c>
      <c r="G688" s="191" t="s">
        <v>156</v>
      </c>
      <c r="H688" s="191" t="s">
        <v>9406</v>
      </c>
      <c r="I688" s="191" t="s">
        <v>9407</v>
      </c>
      <c r="J688" s="191"/>
      <c r="K688" s="191" t="s">
        <v>8335</v>
      </c>
      <c r="L688" s="99">
        <v>-0.83099999999999996</v>
      </c>
      <c r="M688" s="99">
        <v>36.843361000000002</v>
      </c>
      <c r="N688" s="191" t="s">
        <v>6967</v>
      </c>
      <c r="O688" s="87">
        <v>44868</v>
      </c>
      <c r="P688" s="87">
        <f t="shared" si="20"/>
        <v>44893</v>
      </c>
      <c r="Q688" s="53">
        <f t="shared" si="21"/>
        <v>335</v>
      </c>
    </row>
    <row r="689" spans="1:17" ht="16">
      <c r="A689" s="6">
        <v>688</v>
      </c>
      <c r="B689" s="191" t="s">
        <v>3394</v>
      </c>
      <c r="C689" s="191" t="s">
        <v>951</v>
      </c>
      <c r="D689" s="191" t="s">
        <v>9408</v>
      </c>
      <c r="E689" s="191" t="s">
        <v>8015</v>
      </c>
      <c r="F689" s="191" t="s">
        <v>8015</v>
      </c>
      <c r="G689" s="191" t="s">
        <v>142</v>
      </c>
      <c r="H689" s="191" t="s">
        <v>9409</v>
      </c>
      <c r="I689" s="191" t="s">
        <v>9410</v>
      </c>
      <c r="J689" s="191" t="s">
        <v>9411</v>
      </c>
      <c r="K689" s="191" t="s">
        <v>8856</v>
      </c>
      <c r="L689" s="99">
        <v>-1.1927551999999999</v>
      </c>
      <c r="M689" s="99">
        <v>36.896768000000002</v>
      </c>
      <c r="N689" s="191" t="s">
        <v>6967</v>
      </c>
      <c r="O689" s="87">
        <v>44868</v>
      </c>
      <c r="P689" s="87">
        <f t="shared" si="20"/>
        <v>44893</v>
      </c>
      <c r="Q689" s="53">
        <f t="shared" si="21"/>
        <v>335</v>
      </c>
    </row>
    <row r="690" spans="1:17" ht="16">
      <c r="A690" s="6">
        <v>689</v>
      </c>
      <c r="B690" s="191" t="s">
        <v>3335</v>
      </c>
      <c r="C690" s="191" t="s">
        <v>330</v>
      </c>
      <c r="D690" s="191" t="s">
        <v>9412</v>
      </c>
      <c r="E690" s="191" t="s">
        <v>8015</v>
      </c>
      <c r="F690" s="191" t="s">
        <v>8015</v>
      </c>
      <c r="G690" s="191" t="s">
        <v>9292</v>
      </c>
      <c r="H690" s="191" t="s">
        <v>9413</v>
      </c>
      <c r="I690" s="191" t="s">
        <v>9414</v>
      </c>
      <c r="J690" s="191" t="s">
        <v>9415</v>
      </c>
      <c r="K690" s="191" t="s">
        <v>8856</v>
      </c>
      <c r="L690" s="99">
        <v>-0.8286</v>
      </c>
      <c r="M690" s="99">
        <v>37.546399999999998</v>
      </c>
      <c r="N690" s="191" t="s">
        <v>6967</v>
      </c>
      <c r="O690" s="87">
        <v>44869</v>
      </c>
      <c r="P690" s="87">
        <f t="shared" si="20"/>
        <v>44894</v>
      </c>
      <c r="Q690" s="53">
        <f t="shared" si="21"/>
        <v>335</v>
      </c>
    </row>
    <row r="691" spans="1:17" ht="16">
      <c r="A691" s="6">
        <v>690</v>
      </c>
      <c r="B691" s="191" t="s">
        <v>3345</v>
      </c>
      <c r="C691" s="191" t="s">
        <v>1115</v>
      </c>
      <c r="D691" s="191" t="s">
        <v>9416</v>
      </c>
      <c r="E691" s="191" t="s">
        <v>108</v>
      </c>
      <c r="F691" s="191" t="s">
        <v>108</v>
      </c>
      <c r="G691" s="191" t="s">
        <v>111</v>
      </c>
      <c r="H691" s="191" t="s">
        <v>9417</v>
      </c>
      <c r="I691" s="191" t="s">
        <v>9418</v>
      </c>
      <c r="J691" s="191" t="s">
        <v>9419</v>
      </c>
      <c r="K691" s="191" t="s">
        <v>6966</v>
      </c>
      <c r="L691" s="99">
        <v>-1.02552</v>
      </c>
      <c r="M691" s="99">
        <v>36.741100000000003</v>
      </c>
      <c r="N691" s="191" t="s">
        <v>6967</v>
      </c>
      <c r="O691" s="87">
        <v>44869</v>
      </c>
      <c r="P691" s="87">
        <f t="shared" si="20"/>
        <v>44894</v>
      </c>
      <c r="Q691" s="53">
        <f t="shared" si="21"/>
        <v>335</v>
      </c>
    </row>
    <row r="692" spans="1:17" ht="16">
      <c r="A692" s="6">
        <v>691</v>
      </c>
      <c r="B692" s="191" t="s">
        <v>3362</v>
      </c>
      <c r="C692" s="191" t="s">
        <v>1378</v>
      </c>
      <c r="D692" s="191" t="s">
        <v>9420</v>
      </c>
      <c r="E692" s="191" t="s">
        <v>114</v>
      </c>
      <c r="F692" s="191" t="s">
        <v>114</v>
      </c>
      <c r="G692" s="191" t="s">
        <v>158</v>
      </c>
      <c r="H692" s="191" t="s">
        <v>9421</v>
      </c>
      <c r="I692" s="191" t="s">
        <v>9422</v>
      </c>
      <c r="J692" s="191" t="s">
        <v>9423</v>
      </c>
      <c r="K692" s="191"/>
      <c r="L692" s="99">
        <v>-0.78059999999999996</v>
      </c>
      <c r="M692" s="99">
        <v>36.9039</v>
      </c>
      <c r="N692" s="191" t="s">
        <v>6967</v>
      </c>
      <c r="O692" s="87">
        <v>44869</v>
      </c>
      <c r="P692" s="87">
        <f t="shared" si="20"/>
        <v>44894</v>
      </c>
      <c r="Q692" s="53">
        <f t="shared" si="21"/>
        <v>335</v>
      </c>
    </row>
    <row r="693" spans="1:17" ht="16">
      <c r="A693" s="6">
        <v>692</v>
      </c>
      <c r="B693" s="191" t="s">
        <v>3370</v>
      </c>
      <c r="C693" s="191" t="s">
        <v>1141</v>
      </c>
      <c r="D693" s="191" t="s">
        <v>9424</v>
      </c>
      <c r="E693" s="191" t="s">
        <v>108</v>
      </c>
      <c r="F693" s="191" t="s">
        <v>108</v>
      </c>
      <c r="G693" s="191" t="s">
        <v>6972</v>
      </c>
      <c r="H693" s="191" t="s">
        <v>9425</v>
      </c>
      <c r="I693" s="191" t="s">
        <v>9426</v>
      </c>
      <c r="J693" s="191" t="s">
        <v>9427</v>
      </c>
      <c r="K693" s="191" t="s">
        <v>6975</v>
      </c>
      <c r="L693" s="99">
        <v>-0.94355999999999995</v>
      </c>
      <c r="M693" s="99">
        <v>36.813940000000002</v>
      </c>
      <c r="N693" s="191" t="s">
        <v>6967</v>
      </c>
      <c r="O693" s="87">
        <v>44869</v>
      </c>
      <c r="P693" s="87">
        <f t="shared" si="20"/>
        <v>44894</v>
      </c>
      <c r="Q693" s="53">
        <f t="shared" si="21"/>
        <v>335</v>
      </c>
    </row>
    <row r="694" spans="1:17" ht="16">
      <c r="A694" s="6">
        <v>693</v>
      </c>
      <c r="B694" s="191" t="s">
        <v>3389</v>
      </c>
      <c r="C694" s="191" t="s">
        <v>419</v>
      </c>
      <c r="D694" s="191" t="s">
        <v>9428</v>
      </c>
      <c r="E694" s="191" t="s">
        <v>114</v>
      </c>
      <c r="F694" s="191" t="s">
        <v>114</v>
      </c>
      <c r="G694" s="191" t="s">
        <v>168</v>
      </c>
      <c r="H694" s="191" t="s">
        <v>9193</v>
      </c>
      <c r="I694" s="191" t="s">
        <v>9429</v>
      </c>
      <c r="J694" s="191" t="s">
        <v>9430</v>
      </c>
      <c r="K694" s="191" t="s">
        <v>7337</v>
      </c>
      <c r="L694" s="99">
        <v>-0.8053266</v>
      </c>
      <c r="M694" s="99">
        <v>36.884236700000002</v>
      </c>
      <c r="N694" s="191" t="s">
        <v>6967</v>
      </c>
      <c r="O694" s="87">
        <v>44869</v>
      </c>
      <c r="P694" s="87">
        <f t="shared" si="20"/>
        <v>44894</v>
      </c>
      <c r="Q694" s="53">
        <f t="shared" si="21"/>
        <v>335</v>
      </c>
    </row>
    <row r="695" spans="1:17" ht="16">
      <c r="A695" s="6">
        <v>694</v>
      </c>
      <c r="B695" s="191" t="s">
        <v>3390</v>
      </c>
      <c r="C695" s="191" t="s">
        <v>425</v>
      </c>
      <c r="D695" s="191" t="s">
        <v>9431</v>
      </c>
      <c r="E695" s="191" t="s">
        <v>114</v>
      </c>
      <c r="F695" s="191" t="s">
        <v>114</v>
      </c>
      <c r="G695" s="191" t="s">
        <v>158</v>
      </c>
      <c r="H695" s="191" t="s">
        <v>9432</v>
      </c>
      <c r="I695" s="191" t="s">
        <v>9433</v>
      </c>
      <c r="J695" s="191" t="s">
        <v>9434</v>
      </c>
      <c r="K695" s="191"/>
      <c r="L695" s="99">
        <v>-0.78959400000000002</v>
      </c>
      <c r="M695" s="99">
        <v>36.908454999999996</v>
      </c>
      <c r="N695" s="191" t="s">
        <v>6967</v>
      </c>
      <c r="O695" s="87">
        <v>44869</v>
      </c>
      <c r="P695" s="87">
        <f t="shared" si="20"/>
        <v>44894</v>
      </c>
      <c r="Q695" s="53">
        <f t="shared" si="21"/>
        <v>335</v>
      </c>
    </row>
    <row r="696" spans="1:17" ht="16">
      <c r="A696" s="6">
        <v>695</v>
      </c>
      <c r="B696" s="191" t="s">
        <v>9435</v>
      </c>
      <c r="C696" s="191" t="s">
        <v>957</v>
      </c>
      <c r="D696" s="191" t="s">
        <v>9436</v>
      </c>
      <c r="E696" s="191" t="s">
        <v>8015</v>
      </c>
      <c r="F696" s="191" t="s">
        <v>8015</v>
      </c>
      <c r="G696" s="191" t="s">
        <v>9292</v>
      </c>
      <c r="H696" s="191" t="s">
        <v>9437</v>
      </c>
      <c r="I696" s="191" t="s">
        <v>9438</v>
      </c>
      <c r="J696" s="191" t="s">
        <v>9439</v>
      </c>
      <c r="K696" s="191" t="s">
        <v>8856</v>
      </c>
      <c r="L696" s="99">
        <v>-0.81613199999999997</v>
      </c>
      <c r="M696" s="99">
        <v>37.562902000000001</v>
      </c>
      <c r="N696" s="191" t="s">
        <v>6967</v>
      </c>
      <c r="O696" s="87">
        <v>44869</v>
      </c>
      <c r="P696" s="87">
        <f t="shared" si="20"/>
        <v>44894</v>
      </c>
      <c r="Q696" s="53">
        <f t="shared" si="21"/>
        <v>335</v>
      </c>
    </row>
    <row r="697" spans="1:17" ht="16">
      <c r="A697" s="6">
        <v>696</v>
      </c>
      <c r="B697" s="191" t="s">
        <v>3322</v>
      </c>
      <c r="C697" s="191" t="s">
        <v>669</v>
      </c>
      <c r="D697" s="191" t="s">
        <v>9440</v>
      </c>
      <c r="E697" s="191" t="s">
        <v>114</v>
      </c>
      <c r="F697" s="191" t="s">
        <v>114</v>
      </c>
      <c r="G697" s="191" t="s">
        <v>156</v>
      </c>
      <c r="H697" s="191" t="s">
        <v>9441</v>
      </c>
      <c r="I697" s="191" t="s">
        <v>9442</v>
      </c>
      <c r="J697" s="191" t="s">
        <v>9443</v>
      </c>
      <c r="K697" s="191" t="s">
        <v>8335</v>
      </c>
      <c r="L697" s="99">
        <v>-0.87531999999999999</v>
      </c>
      <c r="M697" s="99">
        <v>36.910969999999999</v>
      </c>
      <c r="N697" s="191" t="s">
        <v>6967</v>
      </c>
      <c r="O697" s="87">
        <v>44872</v>
      </c>
      <c r="P697" s="87">
        <f t="shared" si="20"/>
        <v>44897</v>
      </c>
      <c r="Q697" s="53">
        <f t="shared" si="21"/>
        <v>335</v>
      </c>
    </row>
    <row r="698" spans="1:17" ht="16">
      <c r="A698" s="6">
        <v>697</v>
      </c>
      <c r="B698" s="191" t="s">
        <v>3374</v>
      </c>
      <c r="C698" s="191" t="s">
        <v>1256</v>
      </c>
      <c r="D698" s="191" t="s">
        <v>9444</v>
      </c>
      <c r="E698" s="191" t="s">
        <v>114</v>
      </c>
      <c r="F698" s="191" t="s">
        <v>114</v>
      </c>
      <c r="G698" s="191" t="s">
        <v>168</v>
      </c>
      <c r="H698" s="191" t="s">
        <v>9445</v>
      </c>
      <c r="I698" s="191" t="s">
        <v>9446</v>
      </c>
      <c r="J698" s="191" t="s">
        <v>9447</v>
      </c>
      <c r="K698" s="191" t="s">
        <v>7337</v>
      </c>
      <c r="L698" s="99">
        <v>-0.850275</v>
      </c>
      <c r="M698" s="99">
        <v>37.173512000000002</v>
      </c>
      <c r="N698" s="191" t="s">
        <v>6967</v>
      </c>
      <c r="O698" s="87">
        <v>44872</v>
      </c>
      <c r="P698" s="87">
        <f t="shared" si="20"/>
        <v>44897</v>
      </c>
      <c r="Q698" s="53">
        <f t="shared" si="21"/>
        <v>335</v>
      </c>
    </row>
    <row r="699" spans="1:17" ht="16">
      <c r="A699" s="6">
        <v>698</v>
      </c>
      <c r="B699" s="191" t="s">
        <v>3392</v>
      </c>
      <c r="C699" s="191" t="s">
        <v>442</v>
      </c>
      <c r="D699" s="191" t="s">
        <v>9448</v>
      </c>
      <c r="E699" s="191" t="s">
        <v>151</v>
      </c>
      <c r="F699" s="191" t="s">
        <v>151</v>
      </c>
      <c r="G699" s="191" t="s">
        <v>165</v>
      </c>
      <c r="H699" s="191" t="s">
        <v>9449</v>
      </c>
      <c r="I699" s="191" t="s">
        <v>9450</v>
      </c>
      <c r="J699" s="191" t="s">
        <v>9451</v>
      </c>
      <c r="K699" s="191" t="s">
        <v>8758</v>
      </c>
      <c r="L699" s="99">
        <v>-7.8554299999999994E-2</v>
      </c>
      <c r="M699" s="99">
        <v>37.589992199999998</v>
      </c>
      <c r="N699" s="191" t="s">
        <v>6967</v>
      </c>
      <c r="O699" s="87">
        <v>44872</v>
      </c>
      <c r="P699" s="87">
        <f t="shared" si="20"/>
        <v>44897</v>
      </c>
      <c r="Q699" s="53">
        <f t="shared" si="21"/>
        <v>335</v>
      </c>
    </row>
    <row r="700" spans="1:17" ht="16">
      <c r="A700" s="6">
        <v>699</v>
      </c>
      <c r="B700" s="191" t="s">
        <v>3174</v>
      </c>
      <c r="C700" s="191" t="s">
        <v>351</v>
      </c>
      <c r="D700" s="191" t="s">
        <v>9452</v>
      </c>
      <c r="E700" s="191" t="s">
        <v>114</v>
      </c>
      <c r="F700" s="191" t="s">
        <v>114</v>
      </c>
      <c r="G700" s="191" t="s">
        <v>156</v>
      </c>
      <c r="H700" s="191" t="s">
        <v>9453</v>
      </c>
      <c r="I700" s="191" t="s">
        <v>9454</v>
      </c>
      <c r="J700" s="191" t="s">
        <v>9455</v>
      </c>
      <c r="K700" s="191" t="s">
        <v>8335</v>
      </c>
      <c r="L700" s="99">
        <v>-0.98618499999999998</v>
      </c>
      <c r="M700" s="99">
        <v>36.794469999999997</v>
      </c>
      <c r="N700" s="191" t="s">
        <v>6967</v>
      </c>
      <c r="O700" s="87">
        <v>44873</v>
      </c>
      <c r="P700" s="87">
        <f t="shared" si="20"/>
        <v>44898</v>
      </c>
      <c r="Q700" s="53">
        <f t="shared" si="21"/>
        <v>335</v>
      </c>
    </row>
    <row r="701" spans="1:17" ht="16">
      <c r="A701" s="6">
        <v>700</v>
      </c>
      <c r="B701" s="191" t="s">
        <v>3397</v>
      </c>
      <c r="C701" s="191" t="s">
        <v>1011</v>
      </c>
      <c r="D701" s="191" t="s">
        <v>9456</v>
      </c>
      <c r="E701" s="191" t="s">
        <v>151</v>
      </c>
      <c r="F701" s="191" t="s">
        <v>151</v>
      </c>
      <c r="G701" s="191" t="s">
        <v>165</v>
      </c>
      <c r="H701" s="191" t="s">
        <v>9457</v>
      </c>
      <c r="I701" s="191" t="s">
        <v>9458</v>
      </c>
      <c r="J701" s="191" t="s">
        <v>9459</v>
      </c>
      <c r="K701" s="191" t="s">
        <v>8847</v>
      </c>
      <c r="L701" s="99"/>
      <c r="M701" s="99"/>
      <c r="N701" s="191" t="s">
        <v>6967</v>
      </c>
      <c r="O701" s="87">
        <v>44873</v>
      </c>
      <c r="P701" s="87">
        <f t="shared" si="20"/>
        <v>44898</v>
      </c>
      <c r="Q701" s="53">
        <f t="shared" si="21"/>
        <v>335</v>
      </c>
    </row>
    <row r="702" spans="1:17" ht="16">
      <c r="A702" s="6">
        <v>701</v>
      </c>
      <c r="B702" s="191" t="s">
        <v>3292</v>
      </c>
      <c r="C702" s="191" t="s">
        <v>405</v>
      </c>
      <c r="D702" s="191" t="s">
        <v>9460</v>
      </c>
      <c r="E702" s="191" t="s">
        <v>108</v>
      </c>
      <c r="F702" s="191" t="s">
        <v>108</v>
      </c>
      <c r="G702" s="191" t="s">
        <v>6972</v>
      </c>
      <c r="H702" s="191" t="s">
        <v>8610</v>
      </c>
      <c r="I702" s="191" t="s">
        <v>9461</v>
      </c>
      <c r="J702" s="191" t="s">
        <v>9462</v>
      </c>
      <c r="K702" s="191" t="s">
        <v>6975</v>
      </c>
      <c r="L702" s="99">
        <v>-0.96645999999999999</v>
      </c>
      <c r="M702" s="99">
        <v>36.840310000000002</v>
      </c>
      <c r="N702" s="191" t="s">
        <v>6967</v>
      </c>
      <c r="O702" s="87">
        <v>44874</v>
      </c>
      <c r="P702" s="87">
        <f t="shared" si="20"/>
        <v>44899</v>
      </c>
      <c r="Q702" s="53">
        <f t="shared" si="21"/>
        <v>335</v>
      </c>
    </row>
    <row r="703" spans="1:17" ht="16">
      <c r="A703" s="6">
        <v>702</v>
      </c>
      <c r="B703" s="191" t="s">
        <v>3351</v>
      </c>
      <c r="C703" s="191" t="s">
        <v>190</v>
      </c>
      <c r="D703" s="191" t="s">
        <v>9463</v>
      </c>
      <c r="E703" s="191" t="s">
        <v>108</v>
      </c>
      <c r="F703" s="191" t="s">
        <v>108</v>
      </c>
      <c r="G703" s="191" t="s">
        <v>111</v>
      </c>
      <c r="H703" s="191" t="s">
        <v>9464</v>
      </c>
      <c r="I703" s="191" t="s">
        <v>9465</v>
      </c>
      <c r="J703" s="191" t="s">
        <v>9466</v>
      </c>
      <c r="K703" s="191" t="s">
        <v>6966</v>
      </c>
      <c r="L703" s="99">
        <v>-0.98533000000000004</v>
      </c>
      <c r="M703" s="99">
        <v>36.72054</v>
      </c>
      <c r="N703" s="191" t="s">
        <v>6967</v>
      </c>
      <c r="O703" s="87">
        <v>44874</v>
      </c>
      <c r="P703" s="87">
        <f t="shared" si="20"/>
        <v>44899</v>
      </c>
      <c r="Q703" s="53">
        <f t="shared" si="21"/>
        <v>335</v>
      </c>
    </row>
    <row r="704" spans="1:17" ht="16">
      <c r="A704" s="6">
        <v>703</v>
      </c>
      <c r="B704" s="191" t="s">
        <v>3376</v>
      </c>
      <c r="C704" s="191" t="s">
        <v>1249</v>
      </c>
      <c r="D704" s="191" t="s">
        <v>9467</v>
      </c>
      <c r="E704" s="191" t="s">
        <v>151</v>
      </c>
      <c r="F704" s="191" t="s">
        <v>151</v>
      </c>
      <c r="G704" s="191" t="s">
        <v>222</v>
      </c>
      <c r="H704" s="191" t="s">
        <v>7708</v>
      </c>
      <c r="I704" s="191" t="s">
        <v>9468</v>
      </c>
      <c r="J704" s="191" t="s">
        <v>9469</v>
      </c>
      <c r="K704" s="191" t="s">
        <v>8758</v>
      </c>
      <c r="L704" s="99">
        <v>-5.9999999999999995E-4</v>
      </c>
      <c r="M704" s="99">
        <v>37.629100000000001</v>
      </c>
      <c r="N704" s="191" t="s">
        <v>6967</v>
      </c>
      <c r="O704" s="87">
        <v>44874</v>
      </c>
      <c r="P704" s="87">
        <f t="shared" si="20"/>
        <v>44899</v>
      </c>
      <c r="Q704" s="53">
        <f t="shared" si="21"/>
        <v>335</v>
      </c>
    </row>
    <row r="705" spans="1:17" ht="16">
      <c r="A705" s="6">
        <v>704</v>
      </c>
      <c r="B705" s="191" t="s">
        <v>3383</v>
      </c>
      <c r="C705" s="191" t="s">
        <v>423</v>
      </c>
      <c r="D705" s="191" t="s">
        <v>9470</v>
      </c>
      <c r="E705" s="191" t="s">
        <v>114</v>
      </c>
      <c r="F705" s="191" t="s">
        <v>114</v>
      </c>
      <c r="G705" s="191" t="s">
        <v>156</v>
      </c>
      <c r="H705" s="191" t="s">
        <v>9471</v>
      </c>
      <c r="I705" s="191" t="s">
        <v>9472</v>
      </c>
      <c r="J705" s="191" t="s">
        <v>9473</v>
      </c>
      <c r="K705" s="191" t="s">
        <v>8335</v>
      </c>
      <c r="L705" s="99">
        <v>-0.83321000000000001</v>
      </c>
      <c r="M705" s="99">
        <v>36.841299999999997</v>
      </c>
      <c r="N705" s="191" t="s">
        <v>6967</v>
      </c>
      <c r="O705" s="87">
        <v>44874</v>
      </c>
      <c r="P705" s="87">
        <f t="shared" si="20"/>
        <v>44899</v>
      </c>
      <c r="Q705" s="53">
        <f t="shared" si="21"/>
        <v>335</v>
      </c>
    </row>
    <row r="706" spans="1:17" ht="16">
      <c r="A706" s="6">
        <v>705</v>
      </c>
      <c r="B706" s="191" t="s">
        <v>3396</v>
      </c>
      <c r="C706" s="191" t="s">
        <v>964</v>
      </c>
      <c r="D706" s="191" t="s">
        <v>9474</v>
      </c>
      <c r="E706" s="191" t="s">
        <v>151</v>
      </c>
      <c r="F706" s="191" t="s">
        <v>151</v>
      </c>
      <c r="G706" s="191" t="s">
        <v>165</v>
      </c>
      <c r="H706" s="191" t="s">
        <v>9475</v>
      </c>
      <c r="I706" s="191" t="s">
        <v>9476</v>
      </c>
      <c r="J706" s="191" t="s">
        <v>9477</v>
      </c>
      <c r="K706" s="191" t="s">
        <v>8847</v>
      </c>
      <c r="L706" s="99">
        <v>-0.10029</v>
      </c>
      <c r="M706" s="99">
        <v>37.574598000000002</v>
      </c>
      <c r="N706" s="191" t="s">
        <v>6967</v>
      </c>
      <c r="O706" s="87">
        <v>44874</v>
      </c>
      <c r="P706" s="87">
        <f t="shared" si="20"/>
        <v>44899</v>
      </c>
      <c r="Q706" s="53">
        <f t="shared" si="21"/>
        <v>335</v>
      </c>
    </row>
    <row r="707" spans="1:17" ht="16">
      <c r="A707" s="6">
        <v>706</v>
      </c>
      <c r="B707" s="191" t="s">
        <v>3398</v>
      </c>
      <c r="C707" s="191" t="s">
        <v>1041</v>
      </c>
      <c r="D707" s="191" t="s">
        <v>9478</v>
      </c>
      <c r="E707" s="191" t="s">
        <v>108</v>
      </c>
      <c r="F707" s="191" t="s">
        <v>108</v>
      </c>
      <c r="G707" s="191" t="s">
        <v>7081</v>
      </c>
      <c r="H707" s="191" t="s">
        <v>9479</v>
      </c>
      <c r="I707" s="191" t="s">
        <v>9480</v>
      </c>
      <c r="J707" s="191" t="s">
        <v>9481</v>
      </c>
      <c r="K707" s="191" t="s">
        <v>7384</v>
      </c>
      <c r="L707" s="99">
        <v>-0.99915299999999996</v>
      </c>
      <c r="M707" s="99">
        <v>36.952337999999997</v>
      </c>
      <c r="N707" s="191" t="s">
        <v>6967</v>
      </c>
      <c r="O707" s="87">
        <v>44874</v>
      </c>
      <c r="P707" s="87">
        <f t="shared" ref="P707:P770" si="22">O707+25</f>
        <v>44899</v>
      </c>
      <c r="Q707" s="53">
        <f t="shared" ref="Q707:Q770" si="23">IF(P707&lt;$T$2,$V$2,$U$2-P707+1)</f>
        <v>335</v>
      </c>
    </row>
    <row r="708" spans="1:17" ht="16">
      <c r="A708" s="6">
        <v>707</v>
      </c>
      <c r="B708" s="191" t="s">
        <v>3412</v>
      </c>
      <c r="C708" s="191" t="s">
        <v>1311</v>
      </c>
      <c r="D708" s="191" t="s">
        <v>9482</v>
      </c>
      <c r="E708" s="191" t="s">
        <v>151</v>
      </c>
      <c r="F708" s="191" t="s">
        <v>151</v>
      </c>
      <c r="G708" s="191" t="s">
        <v>165</v>
      </c>
      <c r="H708" s="191" t="s">
        <v>9483</v>
      </c>
      <c r="I708" s="191" t="s">
        <v>9484</v>
      </c>
      <c r="J708" s="191" t="s">
        <v>9485</v>
      </c>
      <c r="K708" s="191" t="s">
        <v>8847</v>
      </c>
      <c r="L708" s="99">
        <v>-9.8599999999999993E-2</v>
      </c>
      <c r="M708" s="99">
        <v>37.569400000000002</v>
      </c>
      <c r="N708" s="191" t="s">
        <v>6967</v>
      </c>
      <c r="O708" s="87">
        <v>44874</v>
      </c>
      <c r="P708" s="87">
        <f t="shared" si="22"/>
        <v>44899</v>
      </c>
      <c r="Q708" s="53">
        <f t="shared" si="23"/>
        <v>335</v>
      </c>
    </row>
    <row r="709" spans="1:17" ht="16">
      <c r="A709" s="6">
        <v>708</v>
      </c>
      <c r="B709" s="191" t="s">
        <v>3294</v>
      </c>
      <c r="C709" s="191" t="s">
        <v>403</v>
      </c>
      <c r="D709" s="191" t="s">
        <v>9486</v>
      </c>
      <c r="E709" s="191" t="s">
        <v>114</v>
      </c>
      <c r="F709" s="191" t="s">
        <v>114</v>
      </c>
      <c r="G709" s="191" t="s">
        <v>158</v>
      </c>
      <c r="H709" s="191" t="s">
        <v>8930</v>
      </c>
      <c r="I709" s="191" t="s">
        <v>9487</v>
      </c>
      <c r="J709" s="191" t="s">
        <v>9488</v>
      </c>
      <c r="K709" s="191"/>
      <c r="L709" s="99"/>
      <c r="M709" s="99"/>
      <c r="N709" s="191" t="s">
        <v>6967</v>
      </c>
      <c r="O709" s="87">
        <v>44875</v>
      </c>
      <c r="P709" s="87">
        <f t="shared" si="22"/>
        <v>44900</v>
      </c>
      <c r="Q709" s="53">
        <f t="shared" si="23"/>
        <v>335</v>
      </c>
    </row>
    <row r="710" spans="1:17" ht="16">
      <c r="A710" s="6">
        <v>709</v>
      </c>
      <c r="B710" s="191" t="s">
        <v>3399</v>
      </c>
      <c r="C710" s="191" t="s">
        <v>1393</v>
      </c>
      <c r="D710" s="191" t="s">
        <v>9489</v>
      </c>
      <c r="E710" s="191" t="s">
        <v>151</v>
      </c>
      <c r="F710" s="191" t="s">
        <v>151</v>
      </c>
      <c r="G710" s="191" t="s">
        <v>165</v>
      </c>
      <c r="H710" s="191" t="s">
        <v>9490</v>
      </c>
      <c r="I710" s="191" t="s">
        <v>9491</v>
      </c>
      <c r="J710" s="191" t="s">
        <v>9492</v>
      </c>
      <c r="K710" s="191" t="s">
        <v>8758</v>
      </c>
      <c r="L710" s="99">
        <v>-8.0299999999999996E-2</v>
      </c>
      <c r="M710" s="99">
        <v>37.644100000000002</v>
      </c>
      <c r="N710" s="191" t="s">
        <v>6967</v>
      </c>
      <c r="O710" s="87">
        <v>44875</v>
      </c>
      <c r="P710" s="87">
        <f t="shared" si="22"/>
        <v>44900</v>
      </c>
      <c r="Q710" s="53">
        <f t="shared" si="23"/>
        <v>335</v>
      </c>
    </row>
    <row r="711" spans="1:17" ht="16">
      <c r="A711" s="6">
        <v>710</v>
      </c>
      <c r="B711" s="191" t="s">
        <v>3403</v>
      </c>
      <c r="C711" s="191" t="s">
        <v>1116</v>
      </c>
      <c r="D711" s="191" t="s">
        <v>9493</v>
      </c>
      <c r="E711" s="191" t="s">
        <v>114</v>
      </c>
      <c r="F711" s="191" t="s">
        <v>114</v>
      </c>
      <c r="G711" s="191" t="s">
        <v>158</v>
      </c>
      <c r="H711" s="191" t="s">
        <v>8930</v>
      </c>
      <c r="I711" s="191" t="s">
        <v>9494</v>
      </c>
      <c r="J711" s="191" t="s">
        <v>9495</v>
      </c>
      <c r="K711" s="191"/>
      <c r="L711" s="99"/>
      <c r="M711" s="99"/>
      <c r="N711" s="191" t="s">
        <v>6967</v>
      </c>
      <c r="O711" s="87">
        <v>44875</v>
      </c>
      <c r="P711" s="87">
        <f t="shared" si="22"/>
        <v>44900</v>
      </c>
      <c r="Q711" s="53">
        <f t="shared" si="23"/>
        <v>335</v>
      </c>
    </row>
    <row r="712" spans="1:17" ht="16">
      <c r="A712" s="6">
        <v>711</v>
      </c>
      <c r="B712" s="191" t="s">
        <v>3410</v>
      </c>
      <c r="C712" s="191" t="s">
        <v>1237</v>
      </c>
      <c r="D712" s="191" t="s">
        <v>9496</v>
      </c>
      <c r="E712" s="191" t="s">
        <v>151</v>
      </c>
      <c r="F712" s="191" t="s">
        <v>151</v>
      </c>
      <c r="G712" s="191" t="s">
        <v>165</v>
      </c>
      <c r="H712" s="191" t="s">
        <v>9497</v>
      </c>
      <c r="I712" s="191" t="s">
        <v>9498</v>
      </c>
      <c r="J712" s="191" t="s">
        <v>9499</v>
      </c>
      <c r="K712" s="191" t="s">
        <v>8847</v>
      </c>
      <c r="L712" s="99">
        <v>-0.106112</v>
      </c>
      <c r="M712" s="99">
        <v>37.576732999999997</v>
      </c>
      <c r="N712" s="191" t="s">
        <v>6967</v>
      </c>
      <c r="O712" s="87">
        <v>44875</v>
      </c>
      <c r="P712" s="87">
        <f t="shared" si="22"/>
        <v>44900</v>
      </c>
      <c r="Q712" s="53">
        <f t="shared" si="23"/>
        <v>335</v>
      </c>
    </row>
    <row r="713" spans="1:17" ht="16">
      <c r="A713" s="6">
        <v>712</v>
      </c>
      <c r="B713" s="191" t="s">
        <v>3372</v>
      </c>
      <c r="C713" s="191" t="s">
        <v>1146</v>
      </c>
      <c r="D713" s="191" t="s">
        <v>9500</v>
      </c>
      <c r="E713" s="191" t="s">
        <v>114</v>
      </c>
      <c r="F713" s="191" t="s">
        <v>114</v>
      </c>
      <c r="G713" s="191" t="s">
        <v>158</v>
      </c>
      <c r="H713" s="191" t="s">
        <v>9501</v>
      </c>
      <c r="I713" s="191" t="s">
        <v>9502</v>
      </c>
      <c r="J713" s="191"/>
      <c r="K713" s="191"/>
      <c r="L713" s="99"/>
      <c r="M713" s="99"/>
      <c r="N713" s="191" t="s">
        <v>6967</v>
      </c>
      <c r="O713" s="87">
        <v>44876</v>
      </c>
      <c r="P713" s="87">
        <f t="shared" si="22"/>
        <v>44901</v>
      </c>
      <c r="Q713" s="53">
        <f t="shared" si="23"/>
        <v>335</v>
      </c>
    </row>
    <row r="714" spans="1:17" ht="16">
      <c r="A714" s="6">
        <v>713</v>
      </c>
      <c r="B714" s="191" t="s">
        <v>3406</v>
      </c>
      <c r="C714" s="191" t="s">
        <v>1211</v>
      </c>
      <c r="D714" s="191" t="s">
        <v>9503</v>
      </c>
      <c r="E714" s="191" t="s">
        <v>108</v>
      </c>
      <c r="F714" s="191" t="s">
        <v>108</v>
      </c>
      <c r="G714" s="191" t="s">
        <v>7081</v>
      </c>
      <c r="H714" s="191" t="s">
        <v>8577</v>
      </c>
      <c r="I714" s="191" t="s">
        <v>9504</v>
      </c>
      <c r="J714" s="191" t="s">
        <v>9505</v>
      </c>
      <c r="K714" s="191" t="s">
        <v>7384</v>
      </c>
      <c r="L714" s="99">
        <v>-1.1927551999999999</v>
      </c>
      <c r="M714" s="99">
        <v>36.896768000000002</v>
      </c>
      <c r="N714" s="191" t="s">
        <v>6967</v>
      </c>
      <c r="O714" s="87">
        <v>44876</v>
      </c>
      <c r="P714" s="87">
        <f t="shared" si="22"/>
        <v>44901</v>
      </c>
      <c r="Q714" s="53">
        <f t="shared" si="23"/>
        <v>335</v>
      </c>
    </row>
    <row r="715" spans="1:17" ht="16">
      <c r="A715" s="6">
        <v>714</v>
      </c>
      <c r="B715" s="191" t="s">
        <v>3422</v>
      </c>
      <c r="C715" s="191" t="s">
        <v>642</v>
      </c>
      <c r="D715" s="191" t="s">
        <v>9506</v>
      </c>
      <c r="E715" s="191" t="s">
        <v>8015</v>
      </c>
      <c r="F715" s="191" t="s">
        <v>2434</v>
      </c>
      <c r="G715" s="191" t="s">
        <v>9507</v>
      </c>
      <c r="H715" s="191" t="s">
        <v>9508</v>
      </c>
      <c r="I715" s="191" t="s">
        <v>9509</v>
      </c>
      <c r="J715" s="191" t="s">
        <v>9510</v>
      </c>
      <c r="K715" s="191" t="s">
        <v>8856</v>
      </c>
      <c r="L715" s="99">
        <v>-1.1927551999999999</v>
      </c>
      <c r="M715" s="99">
        <v>36.896768000000002</v>
      </c>
      <c r="N715" s="191" t="s">
        <v>6967</v>
      </c>
      <c r="O715" s="87">
        <v>44876</v>
      </c>
      <c r="P715" s="87">
        <f t="shared" si="22"/>
        <v>44901</v>
      </c>
      <c r="Q715" s="53">
        <f t="shared" si="23"/>
        <v>335</v>
      </c>
    </row>
    <row r="716" spans="1:17" ht="16">
      <c r="A716" s="6">
        <v>715</v>
      </c>
      <c r="B716" s="191" t="s">
        <v>3423</v>
      </c>
      <c r="C716" s="191" t="s">
        <v>676</v>
      </c>
      <c r="D716" s="191" t="s">
        <v>9511</v>
      </c>
      <c r="E716" s="191" t="s">
        <v>108</v>
      </c>
      <c r="F716" s="191" t="s">
        <v>108</v>
      </c>
      <c r="G716" s="191" t="s">
        <v>6972</v>
      </c>
      <c r="H716" s="191" t="s">
        <v>9512</v>
      </c>
      <c r="I716" s="191" t="s">
        <v>9513</v>
      </c>
      <c r="J716" s="191"/>
      <c r="K716" s="191" t="s">
        <v>6975</v>
      </c>
      <c r="L716" s="99">
        <v>-0.95042000000000004</v>
      </c>
      <c r="M716" s="99">
        <v>36.823950000000004</v>
      </c>
      <c r="N716" s="191" t="s">
        <v>6967</v>
      </c>
      <c r="O716" s="87">
        <v>44876</v>
      </c>
      <c r="P716" s="87">
        <f t="shared" si="22"/>
        <v>44901</v>
      </c>
      <c r="Q716" s="53">
        <f t="shared" si="23"/>
        <v>335</v>
      </c>
    </row>
    <row r="717" spans="1:17" ht="16">
      <c r="A717" s="6">
        <v>716</v>
      </c>
      <c r="B717" s="191" t="s">
        <v>3428</v>
      </c>
      <c r="C717" s="191" t="s">
        <v>279</v>
      </c>
      <c r="D717" s="191" t="s">
        <v>9514</v>
      </c>
      <c r="E717" s="191" t="s">
        <v>108</v>
      </c>
      <c r="F717" s="191" t="s">
        <v>108</v>
      </c>
      <c r="G717" s="191" t="s">
        <v>6972</v>
      </c>
      <c r="H717" s="191" t="s">
        <v>9323</v>
      </c>
      <c r="I717" s="191" t="s">
        <v>9515</v>
      </c>
      <c r="J717" s="191" t="s">
        <v>9516</v>
      </c>
      <c r="K717" s="191" t="s">
        <v>6975</v>
      </c>
      <c r="L717" s="99">
        <v>-0.96314999999999995</v>
      </c>
      <c r="M717" s="99">
        <v>36.851570000000002</v>
      </c>
      <c r="N717" s="191" t="s">
        <v>6967</v>
      </c>
      <c r="O717" s="87">
        <v>44876</v>
      </c>
      <c r="P717" s="87">
        <f t="shared" si="22"/>
        <v>44901</v>
      </c>
      <c r="Q717" s="53">
        <f t="shared" si="23"/>
        <v>335</v>
      </c>
    </row>
    <row r="718" spans="1:17" ht="16">
      <c r="A718" s="6">
        <v>717</v>
      </c>
      <c r="B718" s="191" t="s">
        <v>3429</v>
      </c>
      <c r="C718" s="191" t="s">
        <v>680</v>
      </c>
      <c r="D718" s="191" t="s">
        <v>9517</v>
      </c>
      <c r="E718" s="191" t="s">
        <v>108</v>
      </c>
      <c r="F718" s="191" t="s">
        <v>108</v>
      </c>
      <c r="G718" s="191" t="s">
        <v>111</v>
      </c>
      <c r="H718" s="191" t="s">
        <v>9518</v>
      </c>
      <c r="I718" s="191" t="s">
        <v>9519</v>
      </c>
      <c r="J718" s="191" t="s">
        <v>9520</v>
      </c>
      <c r="K718" s="191" t="s">
        <v>6975</v>
      </c>
      <c r="L718" s="99">
        <v>-1.0151300000000001</v>
      </c>
      <c r="M718" s="99">
        <v>36.770940000000003</v>
      </c>
      <c r="N718" s="191" t="s">
        <v>6967</v>
      </c>
      <c r="O718" s="87">
        <v>44876</v>
      </c>
      <c r="P718" s="87">
        <f t="shared" si="22"/>
        <v>44901</v>
      </c>
      <c r="Q718" s="53">
        <f t="shared" si="23"/>
        <v>335</v>
      </c>
    </row>
    <row r="719" spans="1:17" ht="16">
      <c r="A719" s="6">
        <v>718</v>
      </c>
      <c r="B719" s="191" t="s">
        <v>3432</v>
      </c>
      <c r="C719" s="191" t="s">
        <v>1359</v>
      </c>
      <c r="D719" s="191" t="s">
        <v>9521</v>
      </c>
      <c r="E719" s="191" t="s">
        <v>8015</v>
      </c>
      <c r="F719" s="191" t="s">
        <v>2434</v>
      </c>
      <c r="G719" s="191" t="s">
        <v>9255</v>
      </c>
      <c r="H719" s="191" t="s">
        <v>9522</v>
      </c>
      <c r="I719" s="191" t="s">
        <v>9523</v>
      </c>
      <c r="J719" s="191" t="s">
        <v>9524</v>
      </c>
      <c r="K719" s="191" t="s">
        <v>8856</v>
      </c>
      <c r="L719" s="99">
        <v>-0.47688789999999998</v>
      </c>
      <c r="M719" s="99">
        <v>37.411432499999997</v>
      </c>
      <c r="N719" s="191" t="s">
        <v>6967</v>
      </c>
      <c r="O719" s="87">
        <v>44876</v>
      </c>
      <c r="P719" s="87">
        <f t="shared" si="22"/>
        <v>44901</v>
      </c>
      <c r="Q719" s="53">
        <f t="shared" si="23"/>
        <v>335</v>
      </c>
    </row>
    <row r="720" spans="1:17" ht="16">
      <c r="A720" s="6">
        <v>719</v>
      </c>
      <c r="B720" s="191" t="s">
        <v>3438</v>
      </c>
      <c r="C720" s="191" t="s">
        <v>444</v>
      </c>
      <c r="D720" s="191" t="s">
        <v>9525</v>
      </c>
      <c r="E720" s="191" t="s">
        <v>108</v>
      </c>
      <c r="F720" s="191" t="s">
        <v>108</v>
      </c>
      <c r="G720" s="191" t="s">
        <v>6972</v>
      </c>
      <c r="H720" s="191" t="s">
        <v>9323</v>
      </c>
      <c r="I720" s="191" t="s">
        <v>9526</v>
      </c>
      <c r="J720" s="191" t="s">
        <v>9527</v>
      </c>
      <c r="K720" s="191" t="s">
        <v>6975</v>
      </c>
      <c r="L720" s="99">
        <v>-0.96206000000000003</v>
      </c>
      <c r="M720" s="99">
        <v>36.849600000000002</v>
      </c>
      <c r="N720" s="191" t="s">
        <v>6967</v>
      </c>
      <c r="O720" s="87">
        <v>44876</v>
      </c>
      <c r="P720" s="87">
        <f t="shared" si="22"/>
        <v>44901</v>
      </c>
      <c r="Q720" s="53">
        <f t="shared" si="23"/>
        <v>335</v>
      </c>
    </row>
    <row r="721" spans="1:17" ht="16">
      <c r="A721" s="6">
        <v>720</v>
      </c>
      <c r="B721" s="191" t="s">
        <v>3371</v>
      </c>
      <c r="C721" s="191" t="s">
        <v>1252</v>
      </c>
      <c r="D721" s="191" t="s">
        <v>9528</v>
      </c>
      <c r="E721" s="191" t="s">
        <v>108</v>
      </c>
      <c r="F721" s="191" t="s">
        <v>108</v>
      </c>
      <c r="G721" s="191" t="s">
        <v>175</v>
      </c>
      <c r="H721" s="191" t="s">
        <v>9529</v>
      </c>
      <c r="I721" s="191" t="s">
        <v>9530</v>
      </c>
      <c r="J721" s="191" t="s">
        <v>9531</v>
      </c>
      <c r="K721" s="191" t="s">
        <v>2840</v>
      </c>
      <c r="L721" s="99">
        <v>-1.1814499999999999</v>
      </c>
      <c r="M721" s="99">
        <v>36.62677</v>
      </c>
      <c r="N721" s="191" t="s">
        <v>6967</v>
      </c>
      <c r="O721" s="87">
        <v>44879</v>
      </c>
      <c r="P721" s="87">
        <f t="shared" si="22"/>
        <v>44904</v>
      </c>
      <c r="Q721" s="53">
        <f t="shared" si="23"/>
        <v>335</v>
      </c>
    </row>
    <row r="722" spans="1:17" ht="16">
      <c r="A722" s="6">
        <v>721</v>
      </c>
      <c r="B722" s="191" t="s">
        <v>3420</v>
      </c>
      <c r="C722" s="191" t="s">
        <v>675</v>
      </c>
      <c r="D722" s="191" t="s">
        <v>9532</v>
      </c>
      <c r="E722" s="191" t="s">
        <v>8015</v>
      </c>
      <c r="F722" s="191" t="s">
        <v>2434</v>
      </c>
      <c r="G722" s="191" t="s">
        <v>9507</v>
      </c>
      <c r="H722" s="191" t="s">
        <v>9522</v>
      </c>
      <c r="I722" s="191" t="s">
        <v>9533</v>
      </c>
      <c r="J722" s="191" t="s">
        <v>9534</v>
      </c>
      <c r="K722" s="191" t="s">
        <v>8856</v>
      </c>
      <c r="L722" s="99"/>
      <c r="M722" s="99"/>
      <c r="N722" s="191" t="s">
        <v>6967</v>
      </c>
      <c r="O722" s="87">
        <v>44879</v>
      </c>
      <c r="P722" s="87">
        <f t="shared" si="22"/>
        <v>44904</v>
      </c>
      <c r="Q722" s="53">
        <f t="shared" si="23"/>
        <v>335</v>
      </c>
    </row>
    <row r="723" spans="1:17" ht="16">
      <c r="A723" s="6">
        <v>722</v>
      </c>
      <c r="B723" s="191" t="s">
        <v>3391</v>
      </c>
      <c r="C723" s="191" t="s">
        <v>441</v>
      </c>
      <c r="D723" s="191" t="s">
        <v>9535</v>
      </c>
      <c r="E723" s="191" t="s">
        <v>151</v>
      </c>
      <c r="F723" s="191" t="s">
        <v>151</v>
      </c>
      <c r="G723" s="191" t="s">
        <v>165</v>
      </c>
      <c r="H723" s="191" t="s">
        <v>9457</v>
      </c>
      <c r="I723" s="191" t="s">
        <v>9536</v>
      </c>
      <c r="J723" s="191" t="s">
        <v>9537</v>
      </c>
      <c r="K723" s="191" t="s">
        <v>8758</v>
      </c>
      <c r="L723" s="99">
        <v>-8.8984999999999995E-2</v>
      </c>
      <c r="M723" s="99">
        <v>37.566299999999998</v>
      </c>
      <c r="N723" s="191" t="s">
        <v>6967</v>
      </c>
      <c r="O723" s="87">
        <v>44880</v>
      </c>
      <c r="P723" s="87">
        <f t="shared" si="22"/>
        <v>44905</v>
      </c>
      <c r="Q723" s="53">
        <f t="shared" si="23"/>
        <v>335</v>
      </c>
    </row>
    <row r="724" spans="1:17" ht="16">
      <c r="A724" s="6">
        <v>723</v>
      </c>
      <c r="B724" s="191" t="s">
        <v>3402</v>
      </c>
      <c r="C724" s="191" t="s">
        <v>1040</v>
      </c>
      <c r="D724" s="191" t="s">
        <v>9538</v>
      </c>
      <c r="E724" s="191" t="s">
        <v>151</v>
      </c>
      <c r="F724" s="191" t="s">
        <v>151</v>
      </c>
      <c r="G724" s="191" t="s">
        <v>222</v>
      </c>
      <c r="H724" s="191" t="s">
        <v>9539</v>
      </c>
      <c r="I724" s="191" t="s">
        <v>9540</v>
      </c>
      <c r="J724" s="191" t="s">
        <v>9541</v>
      </c>
      <c r="K724" s="191" t="s">
        <v>8758</v>
      </c>
      <c r="L724" s="99">
        <v>-3.3499099999999997E-2</v>
      </c>
      <c r="M724" s="99">
        <v>37.570761500000003</v>
      </c>
      <c r="N724" s="191" t="s">
        <v>6967</v>
      </c>
      <c r="O724" s="87">
        <v>44880</v>
      </c>
      <c r="P724" s="87">
        <f t="shared" si="22"/>
        <v>44905</v>
      </c>
      <c r="Q724" s="53">
        <f t="shared" si="23"/>
        <v>335</v>
      </c>
    </row>
    <row r="725" spans="1:17" ht="16">
      <c r="A725" s="6">
        <v>724</v>
      </c>
      <c r="B725" s="191" t="s">
        <v>3411</v>
      </c>
      <c r="C725" s="191" t="s">
        <v>1238</v>
      </c>
      <c r="D725" s="191" t="s">
        <v>9542</v>
      </c>
      <c r="E725" s="191" t="s">
        <v>151</v>
      </c>
      <c r="F725" s="191" t="s">
        <v>151</v>
      </c>
      <c r="G725" s="191" t="s">
        <v>165</v>
      </c>
      <c r="H725" s="191" t="s">
        <v>9543</v>
      </c>
      <c r="I725" s="191" t="s">
        <v>9544</v>
      </c>
      <c r="J725" s="191" t="s">
        <v>9545</v>
      </c>
      <c r="K725" s="191" t="s">
        <v>8847</v>
      </c>
      <c r="L725" s="99">
        <v>-0.106112</v>
      </c>
      <c r="M725" s="99">
        <v>7.5767329999999999</v>
      </c>
      <c r="N725" s="191" t="s">
        <v>6967</v>
      </c>
      <c r="O725" s="87">
        <v>44880</v>
      </c>
      <c r="P725" s="87">
        <f t="shared" si="22"/>
        <v>44905</v>
      </c>
      <c r="Q725" s="53">
        <f t="shared" si="23"/>
        <v>335</v>
      </c>
    </row>
    <row r="726" spans="1:17" ht="16">
      <c r="A726" s="6">
        <v>725</v>
      </c>
      <c r="B726" s="191" t="s">
        <v>3413</v>
      </c>
      <c r="C726" s="191" t="s">
        <v>1253</v>
      </c>
      <c r="D726" s="191" t="s">
        <v>9546</v>
      </c>
      <c r="E726" s="191" t="s">
        <v>108</v>
      </c>
      <c r="F726" s="191" t="s">
        <v>108</v>
      </c>
      <c r="G726" s="191" t="s">
        <v>7201</v>
      </c>
      <c r="H726" s="191" t="s">
        <v>9547</v>
      </c>
      <c r="I726" s="191" t="s">
        <v>9548</v>
      </c>
      <c r="J726" s="191" t="s">
        <v>9549</v>
      </c>
      <c r="K726" s="191" t="s">
        <v>7384</v>
      </c>
      <c r="L726" s="99">
        <v>-1.1536633999999999</v>
      </c>
      <c r="M726" s="99">
        <v>37.0132762</v>
      </c>
      <c r="N726" s="191" t="s">
        <v>6967</v>
      </c>
      <c r="O726" s="87">
        <v>44880</v>
      </c>
      <c r="P726" s="87">
        <f t="shared" si="22"/>
        <v>44905</v>
      </c>
      <c r="Q726" s="53">
        <f t="shared" si="23"/>
        <v>335</v>
      </c>
    </row>
    <row r="727" spans="1:17" ht="16">
      <c r="A727" s="6">
        <v>726</v>
      </c>
      <c r="B727" s="191" t="s">
        <v>3415</v>
      </c>
      <c r="C727" s="191" t="s">
        <v>193</v>
      </c>
      <c r="D727" s="191" t="s">
        <v>9550</v>
      </c>
      <c r="E727" s="191" t="s">
        <v>114</v>
      </c>
      <c r="F727" s="191" t="s">
        <v>114</v>
      </c>
      <c r="G727" s="191" t="s">
        <v>158</v>
      </c>
      <c r="H727" s="191" t="s">
        <v>9551</v>
      </c>
      <c r="I727" s="191" t="s">
        <v>9552</v>
      </c>
      <c r="J727" s="191" t="s">
        <v>9553</v>
      </c>
      <c r="K727" s="191" t="s">
        <v>7337</v>
      </c>
      <c r="L727" s="99">
        <v>-0.78317429999999999</v>
      </c>
      <c r="M727" s="99">
        <v>36.847572100000001</v>
      </c>
      <c r="N727" s="191" t="s">
        <v>6967</v>
      </c>
      <c r="O727" s="87">
        <v>44880</v>
      </c>
      <c r="P727" s="87">
        <f t="shared" si="22"/>
        <v>44905</v>
      </c>
      <c r="Q727" s="53">
        <f t="shared" si="23"/>
        <v>335</v>
      </c>
    </row>
    <row r="728" spans="1:17" ht="16">
      <c r="A728" s="6">
        <v>727</v>
      </c>
      <c r="B728" s="191" t="s">
        <v>2597</v>
      </c>
      <c r="C728" s="191" t="s">
        <v>1289</v>
      </c>
      <c r="D728" s="191" t="s">
        <v>9554</v>
      </c>
      <c r="E728" s="191" t="s">
        <v>114</v>
      </c>
      <c r="F728" s="191" t="s">
        <v>114</v>
      </c>
      <c r="G728" s="191" t="s">
        <v>156</v>
      </c>
      <c r="H728" s="191" t="s">
        <v>2448</v>
      </c>
      <c r="I728" s="191" t="s">
        <v>9555</v>
      </c>
      <c r="J728" s="191" t="s">
        <v>9556</v>
      </c>
      <c r="K728" s="191" t="s">
        <v>8335</v>
      </c>
      <c r="L728" s="99">
        <v>-0.92808000000000002</v>
      </c>
      <c r="M728" s="99">
        <v>36.940697</v>
      </c>
      <c r="N728" s="191" t="s">
        <v>6967</v>
      </c>
      <c r="O728" s="87">
        <v>44880</v>
      </c>
      <c r="P728" s="87">
        <f t="shared" si="22"/>
        <v>44905</v>
      </c>
      <c r="Q728" s="53">
        <f t="shared" si="23"/>
        <v>335</v>
      </c>
    </row>
    <row r="729" spans="1:17" ht="16">
      <c r="A729" s="6">
        <v>728</v>
      </c>
      <c r="B729" s="191" t="s">
        <v>3419</v>
      </c>
      <c r="C729" s="191" t="s">
        <v>1277</v>
      </c>
      <c r="D729" s="191" t="s">
        <v>9557</v>
      </c>
      <c r="E729" s="191" t="s">
        <v>8015</v>
      </c>
      <c r="F729" s="191" t="s">
        <v>2434</v>
      </c>
      <c r="G729" s="191" t="s">
        <v>9507</v>
      </c>
      <c r="H729" s="191" t="s">
        <v>9522</v>
      </c>
      <c r="I729" s="191" t="s">
        <v>9558</v>
      </c>
      <c r="J729" s="191" t="s">
        <v>9559</v>
      </c>
      <c r="K729" s="191" t="s">
        <v>8856</v>
      </c>
      <c r="L729" s="99">
        <v>-0.45263500000000001</v>
      </c>
      <c r="M729" s="99">
        <v>37.410514999999997</v>
      </c>
      <c r="N729" s="191" t="s">
        <v>6967</v>
      </c>
      <c r="O729" s="87">
        <v>44880</v>
      </c>
      <c r="P729" s="87">
        <f t="shared" si="22"/>
        <v>44905</v>
      </c>
      <c r="Q729" s="53">
        <f t="shared" si="23"/>
        <v>335</v>
      </c>
    </row>
    <row r="730" spans="1:17" ht="16">
      <c r="A730" s="6">
        <v>729</v>
      </c>
      <c r="B730" s="191" t="s">
        <v>3425</v>
      </c>
      <c r="C730" s="191" t="s">
        <v>699</v>
      </c>
      <c r="D730" s="191" t="s">
        <v>9560</v>
      </c>
      <c r="E730" s="191" t="s">
        <v>151</v>
      </c>
      <c r="F730" s="191" t="s">
        <v>151</v>
      </c>
      <c r="G730" s="191" t="s">
        <v>165</v>
      </c>
      <c r="H730" s="191" t="s">
        <v>8755</v>
      </c>
      <c r="I730" s="191" t="s">
        <v>9561</v>
      </c>
      <c r="J730" s="191" t="s">
        <v>9562</v>
      </c>
      <c r="K730" s="191" t="s">
        <v>8847</v>
      </c>
      <c r="L730" s="99">
        <v>-8.8832999999999995E-2</v>
      </c>
      <c r="M730" s="99">
        <v>37.575108</v>
      </c>
      <c r="N730" s="191" t="s">
        <v>6967</v>
      </c>
      <c r="O730" s="87">
        <v>44880</v>
      </c>
      <c r="P730" s="87">
        <f t="shared" si="22"/>
        <v>44905</v>
      </c>
      <c r="Q730" s="53">
        <f t="shared" si="23"/>
        <v>335</v>
      </c>
    </row>
    <row r="731" spans="1:17" ht="16">
      <c r="A731" s="6">
        <v>730</v>
      </c>
      <c r="B731" s="191" t="s">
        <v>3437</v>
      </c>
      <c r="C731" s="191" t="s">
        <v>394</v>
      </c>
      <c r="D731" s="191" t="s">
        <v>9563</v>
      </c>
      <c r="E731" s="191" t="s">
        <v>8015</v>
      </c>
      <c r="F731" s="191" t="s">
        <v>8015</v>
      </c>
      <c r="G731" s="191" t="s">
        <v>142</v>
      </c>
      <c r="H731" s="191" t="s">
        <v>9564</v>
      </c>
      <c r="I731" s="191" t="s">
        <v>9565</v>
      </c>
      <c r="J731" s="191" t="s">
        <v>9566</v>
      </c>
      <c r="K731" s="191" t="s">
        <v>8856</v>
      </c>
      <c r="L731" s="99">
        <v>-0.43162650000000002</v>
      </c>
      <c r="M731" s="99">
        <v>37.404575000000001</v>
      </c>
      <c r="N731" s="191" t="s">
        <v>6967</v>
      </c>
      <c r="O731" s="87">
        <v>44880</v>
      </c>
      <c r="P731" s="87">
        <f t="shared" si="22"/>
        <v>44905</v>
      </c>
      <c r="Q731" s="53">
        <f t="shared" si="23"/>
        <v>335</v>
      </c>
    </row>
    <row r="732" spans="1:17" ht="16">
      <c r="A732" s="6">
        <v>731</v>
      </c>
      <c r="B732" s="191" t="s">
        <v>3327</v>
      </c>
      <c r="C732" s="191" t="s">
        <v>319</v>
      </c>
      <c r="D732" s="191" t="s">
        <v>9567</v>
      </c>
      <c r="E732" s="191" t="s">
        <v>108</v>
      </c>
      <c r="F732" s="191" t="s">
        <v>9568</v>
      </c>
      <c r="G732" s="191" t="s">
        <v>9569</v>
      </c>
      <c r="H732" s="191" t="s">
        <v>9570</v>
      </c>
      <c r="I732" s="191" t="s">
        <v>9571</v>
      </c>
      <c r="J732" s="191" t="s">
        <v>9572</v>
      </c>
      <c r="K732" s="191" t="s">
        <v>7157</v>
      </c>
      <c r="L732" s="99">
        <v>-1.780397</v>
      </c>
      <c r="M732" s="99">
        <v>36.822983600000001</v>
      </c>
      <c r="N732" s="191" t="s">
        <v>6967</v>
      </c>
      <c r="O732" s="87">
        <v>44881</v>
      </c>
      <c r="P732" s="87">
        <f t="shared" si="22"/>
        <v>44906</v>
      </c>
      <c r="Q732" s="53">
        <f t="shared" si="23"/>
        <v>335</v>
      </c>
    </row>
    <row r="733" spans="1:17" ht="16">
      <c r="A733" s="6">
        <v>732</v>
      </c>
      <c r="B733" s="191" t="s">
        <v>3395</v>
      </c>
      <c r="C733" s="191" t="s">
        <v>947</v>
      </c>
      <c r="D733" s="191" t="s">
        <v>9573</v>
      </c>
      <c r="E733" s="191" t="s">
        <v>8015</v>
      </c>
      <c r="F733" s="191" t="s">
        <v>8015</v>
      </c>
      <c r="G733" s="191" t="s">
        <v>142</v>
      </c>
      <c r="H733" s="191" t="s">
        <v>9574</v>
      </c>
      <c r="I733" s="191" t="s">
        <v>9575</v>
      </c>
      <c r="J733" s="191" t="s">
        <v>9576</v>
      </c>
      <c r="K733" s="191" t="s">
        <v>8856</v>
      </c>
      <c r="L733" s="99">
        <v>-0.51114199999999999</v>
      </c>
      <c r="M733" s="99">
        <v>37.442975300000001</v>
      </c>
      <c r="N733" s="191" t="s">
        <v>6967</v>
      </c>
      <c r="O733" s="87">
        <v>44881</v>
      </c>
      <c r="P733" s="87">
        <f t="shared" si="22"/>
        <v>44906</v>
      </c>
      <c r="Q733" s="53">
        <f t="shared" si="23"/>
        <v>335</v>
      </c>
    </row>
    <row r="734" spans="1:17" ht="16">
      <c r="A734" s="6">
        <v>733</v>
      </c>
      <c r="B734" s="191" t="s">
        <v>3404</v>
      </c>
      <c r="C734" s="191" t="s">
        <v>1206</v>
      </c>
      <c r="D734" s="191" t="s">
        <v>9577</v>
      </c>
      <c r="E734" s="191" t="s">
        <v>151</v>
      </c>
      <c r="F734" s="191" t="s">
        <v>151</v>
      </c>
      <c r="G734" s="191" t="s">
        <v>165</v>
      </c>
      <c r="H734" s="191" t="s">
        <v>9543</v>
      </c>
      <c r="I734" s="191" t="s">
        <v>9578</v>
      </c>
      <c r="J734" s="191" t="s">
        <v>9579</v>
      </c>
      <c r="K734" s="191" t="s">
        <v>8847</v>
      </c>
      <c r="L734" s="99">
        <v>-9.8199999999999996E-2</v>
      </c>
      <c r="M734" s="99">
        <v>37.732700000000001</v>
      </c>
      <c r="N734" s="191" t="s">
        <v>6967</v>
      </c>
      <c r="O734" s="87">
        <v>44881</v>
      </c>
      <c r="P734" s="87">
        <f t="shared" si="22"/>
        <v>44906</v>
      </c>
      <c r="Q734" s="53">
        <f t="shared" si="23"/>
        <v>335</v>
      </c>
    </row>
    <row r="735" spans="1:17" ht="16">
      <c r="A735" s="6">
        <v>734</v>
      </c>
      <c r="B735" s="191" t="s">
        <v>3414</v>
      </c>
      <c r="C735" s="191" t="s">
        <v>1287</v>
      </c>
      <c r="D735" s="191" t="s">
        <v>9580</v>
      </c>
      <c r="E735" s="191" t="s">
        <v>108</v>
      </c>
      <c r="F735" s="191" t="s">
        <v>108</v>
      </c>
      <c r="G735" s="191" t="s">
        <v>7201</v>
      </c>
      <c r="H735" s="191" t="s">
        <v>9581</v>
      </c>
      <c r="I735" s="191" t="s">
        <v>9582</v>
      </c>
      <c r="J735" s="191" t="s">
        <v>9583</v>
      </c>
      <c r="K735" s="191" t="s">
        <v>7384</v>
      </c>
      <c r="L735" s="99">
        <v>-1.1796279999999999</v>
      </c>
      <c r="M735" s="99">
        <v>37.004365</v>
      </c>
      <c r="N735" s="191" t="s">
        <v>6967</v>
      </c>
      <c r="O735" s="87">
        <v>44881</v>
      </c>
      <c r="P735" s="87">
        <f t="shared" si="22"/>
        <v>44906</v>
      </c>
      <c r="Q735" s="53">
        <f t="shared" si="23"/>
        <v>335</v>
      </c>
    </row>
    <row r="736" spans="1:17" ht="16">
      <c r="A736" s="6">
        <v>735</v>
      </c>
      <c r="B736" s="191" t="s">
        <v>3418</v>
      </c>
      <c r="C736" s="191" t="s">
        <v>1278</v>
      </c>
      <c r="D736" s="191" t="s">
        <v>9584</v>
      </c>
      <c r="E736" s="191" t="s">
        <v>8015</v>
      </c>
      <c r="F736" s="191" t="s">
        <v>2434</v>
      </c>
      <c r="G736" s="191" t="s">
        <v>9507</v>
      </c>
      <c r="H736" s="191" t="s">
        <v>9522</v>
      </c>
      <c r="I736" s="191" t="s">
        <v>9585</v>
      </c>
      <c r="J736" s="191" t="s">
        <v>9586</v>
      </c>
      <c r="K736" s="191" t="s">
        <v>8856</v>
      </c>
      <c r="L736" s="99">
        <v>-0.4766841</v>
      </c>
      <c r="M736" s="99">
        <v>37.412931100000002</v>
      </c>
      <c r="N736" s="191" t="s">
        <v>6967</v>
      </c>
      <c r="O736" s="87">
        <v>44881</v>
      </c>
      <c r="P736" s="87">
        <f t="shared" si="22"/>
        <v>44906</v>
      </c>
      <c r="Q736" s="53">
        <f t="shared" si="23"/>
        <v>335</v>
      </c>
    </row>
    <row r="737" spans="1:17" ht="16">
      <c r="A737" s="6">
        <v>736</v>
      </c>
      <c r="B737" s="191" t="s">
        <v>3259</v>
      </c>
      <c r="C737" s="191" t="s">
        <v>502</v>
      </c>
      <c r="D737" s="191" t="s">
        <v>9587</v>
      </c>
      <c r="E737" s="191" t="s">
        <v>114</v>
      </c>
      <c r="F737" s="191" t="s">
        <v>114</v>
      </c>
      <c r="G737" s="191" t="s">
        <v>158</v>
      </c>
      <c r="H737" s="191" t="s">
        <v>8464</v>
      </c>
      <c r="I737" s="191" t="s">
        <v>9588</v>
      </c>
      <c r="J737" s="191" t="s">
        <v>9589</v>
      </c>
      <c r="K737" s="191"/>
      <c r="L737" s="99">
        <v>-0.79475399999999996</v>
      </c>
      <c r="M737" s="99">
        <v>36.933669999999999</v>
      </c>
      <c r="N737" s="191" t="s">
        <v>6967</v>
      </c>
      <c r="O737" s="87">
        <v>44882</v>
      </c>
      <c r="P737" s="87">
        <f t="shared" si="22"/>
        <v>44907</v>
      </c>
      <c r="Q737" s="53">
        <f t="shared" si="23"/>
        <v>335</v>
      </c>
    </row>
    <row r="738" spans="1:17" ht="16">
      <c r="A738" s="6">
        <v>737</v>
      </c>
      <c r="B738" s="191" t="s">
        <v>3430</v>
      </c>
      <c r="C738" s="191" t="s">
        <v>826</v>
      </c>
      <c r="D738" s="191" t="s">
        <v>9590</v>
      </c>
      <c r="E738" s="191" t="s">
        <v>151</v>
      </c>
      <c r="F738" s="191" t="s">
        <v>151</v>
      </c>
      <c r="G738" s="191" t="s">
        <v>165</v>
      </c>
      <c r="H738" s="191" t="s">
        <v>9457</v>
      </c>
      <c r="I738" s="191" t="s">
        <v>9591</v>
      </c>
      <c r="J738" s="191"/>
      <c r="K738" s="191" t="s">
        <v>8847</v>
      </c>
      <c r="L738" s="99">
        <v>-5.4820000000000001E-2</v>
      </c>
      <c r="M738" s="99">
        <v>37.690036999999997</v>
      </c>
      <c r="N738" s="191" t="s">
        <v>6967</v>
      </c>
      <c r="O738" s="87">
        <v>44882</v>
      </c>
      <c r="P738" s="87">
        <f t="shared" si="22"/>
        <v>44907</v>
      </c>
      <c r="Q738" s="53">
        <f t="shared" si="23"/>
        <v>335</v>
      </c>
    </row>
    <row r="739" spans="1:17" ht="16">
      <c r="A739" s="6">
        <v>738</v>
      </c>
      <c r="B739" s="191" t="s">
        <v>3431</v>
      </c>
      <c r="C739" s="191" t="s">
        <v>827</v>
      </c>
      <c r="D739" s="191" t="s">
        <v>9592</v>
      </c>
      <c r="E739" s="191" t="s">
        <v>151</v>
      </c>
      <c r="F739" s="191" t="s">
        <v>151</v>
      </c>
      <c r="G739" s="191" t="s">
        <v>165</v>
      </c>
      <c r="H739" s="191" t="s">
        <v>9593</v>
      </c>
      <c r="I739" s="191" t="s">
        <v>9594</v>
      </c>
      <c r="J739" s="191"/>
      <c r="K739" s="191" t="s">
        <v>8847</v>
      </c>
      <c r="L739" s="99">
        <v>-8.3824999999999997E-2</v>
      </c>
      <c r="M739" s="99">
        <v>37.589247</v>
      </c>
      <c r="N739" s="191" t="s">
        <v>6967</v>
      </c>
      <c r="O739" s="87">
        <v>44882</v>
      </c>
      <c r="P739" s="87">
        <f t="shared" si="22"/>
        <v>44907</v>
      </c>
      <c r="Q739" s="53">
        <f t="shared" si="23"/>
        <v>335</v>
      </c>
    </row>
    <row r="740" spans="1:17" ht="16">
      <c r="A740" s="6">
        <v>739</v>
      </c>
      <c r="B740" s="191" t="s">
        <v>3288</v>
      </c>
      <c r="C740" s="191" t="s">
        <v>535</v>
      </c>
      <c r="D740" s="191" t="s">
        <v>9595</v>
      </c>
      <c r="E740" s="191" t="s">
        <v>114</v>
      </c>
      <c r="F740" s="191" t="s">
        <v>114</v>
      </c>
      <c r="G740" s="191" t="s">
        <v>168</v>
      </c>
      <c r="H740" s="191" t="s">
        <v>8911</v>
      </c>
      <c r="I740" s="191" t="s">
        <v>9596</v>
      </c>
      <c r="J740" s="191" t="s">
        <v>9597</v>
      </c>
      <c r="K740" s="191" t="s">
        <v>7337</v>
      </c>
      <c r="L740" s="99">
        <v>-0.81790300000000005</v>
      </c>
      <c r="M740" s="99">
        <v>36.933959000000002</v>
      </c>
      <c r="N740" s="191" t="s">
        <v>6967</v>
      </c>
      <c r="O740" s="87">
        <v>44883</v>
      </c>
      <c r="P740" s="87">
        <f t="shared" si="22"/>
        <v>44908</v>
      </c>
      <c r="Q740" s="53">
        <f t="shared" si="23"/>
        <v>335</v>
      </c>
    </row>
    <row r="741" spans="1:17" ht="16">
      <c r="A741" s="6">
        <v>740</v>
      </c>
      <c r="B741" s="191" t="s">
        <v>2596</v>
      </c>
      <c r="C741" s="191" t="s">
        <v>1133</v>
      </c>
      <c r="D741" s="191" t="s">
        <v>9598</v>
      </c>
      <c r="E741" s="191" t="s">
        <v>151</v>
      </c>
      <c r="F741" s="191" t="s">
        <v>151</v>
      </c>
      <c r="G741" s="191" t="s">
        <v>165</v>
      </c>
      <c r="H741" s="191" t="s">
        <v>9543</v>
      </c>
      <c r="I741" s="191" t="s">
        <v>9599</v>
      </c>
      <c r="J741" s="191" t="s">
        <v>9600</v>
      </c>
      <c r="K741" s="191" t="s">
        <v>8847</v>
      </c>
      <c r="L741" s="99">
        <v>-0.106112</v>
      </c>
      <c r="M741" s="99">
        <v>37.576732999999997</v>
      </c>
      <c r="N741" s="191" t="s">
        <v>6967</v>
      </c>
      <c r="O741" s="87">
        <v>44883</v>
      </c>
      <c r="P741" s="87">
        <f t="shared" si="22"/>
        <v>44908</v>
      </c>
      <c r="Q741" s="53">
        <f t="shared" si="23"/>
        <v>335</v>
      </c>
    </row>
    <row r="742" spans="1:17" ht="16">
      <c r="A742" s="6">
        <v>741</v>
      </c>
      <c r="B742" s="191" t="s">
        <v>3433</v>
      </c>
      <c r="C742" s="191" t="s">
        <v>1374</v>
      </c>
      <c r="D742" s="191" t="s">
        <v>9601</v>
      </c>
      <c r="E742" s="191" t="s">
        <v>108</v>
      </c>
      <c r="F742" s="191" t="s">
        <v>108</v>
      </c>
      <c r="G742" s="191" t="s">
        <v>115</v>
      </c>
      <c r="H742" s="191" t="s">
        <v>7467</v>
      </c>
      <c r="I742" s="191" t="s">
        <v>9602</v>
      </c>
      <c r="J742" s="191" t="s">
        <v>9603</v>
      </c>
      <c r="K742" s="191" t="s">
        <v>2840</v>
      </c>
      <c r="L742" s="99">
        <v>-1.1906600000000001</v>
      </c>
      <c r="M742" s="99">
        <v>36.688200000000002</v>
      </c>
      <c r="N742" s="191" t="s">
        <v>6967</v>
      </c>
      <c r="O742" s="87">
        <v>44883</v>
      </c>
      <c r="P742" s="87">
        <f t="shared" si="22"/>
        <v>44908</v>
      </c>
      <c r="Q742" s="53">
        <f t="shared" si="23"/>
        <v>335</v>
      </c>
    </row>
    <row r="743" spans="1:17" ht="16">
      <c r="A743" s="6">
        <v>742</v>
      </c>
      <c r="B743" s="191" t="s">
        <v>3441</v>
      </c>
      <c r="C743" s="191" t="s">
        <v>459</v>
      </c>
      <c r="D743" s="191" t="s">
        <v>9604</v>
      </c>
      <c r="E743" s="191" t="s">
        <v>108</v>
      </c>
      <c r="F743" s="191" t="s">
        <v>108</v>
      </c>
      <c r="G743" s="191" t="s">
        <v>7023</v>
      </c>
      <c r="H743" s="191" t="s">
        <v>9605</v>
      </c>
      <c r="I743" s="191" t="s">
        <v>9606</v>
      </c>
      <c r="J743" s="191" t="s">
        <v>9607</v>
      </c>
      <c r="K743" s="191" t="s">
        <v>2840</v>
      </c>
      <c r="L743" s="99">
        <v>-1.1617999999999999</v>
      </c>
      <c r="M743" s="99">
        <v>36.642400000000002</v>
      </c>
      <c r="N743" s="191" t="s">
        <v>6967</v>
      </c>
      <c r="O743" s="87">
        <v>44883</v>
      </c>
      <c r="P743" s="87">
        <f t="shared" si="22"/>
        <v>44908</v>
      </c>
      <c r="Q743" s="53">
        <f t="shared" si="23"/>
        <v>335</v>
      </c>
    </row>
    <row r="744" spans="1:17" ht="16">
      <c r="A744" s="6">
        <v>743</v>
      </c>
      <c r="B744" s="191" t="s">
        <v>3401</v>
      </c>
      <c r="C744" s="191" t="s">
        <v>1103</v>
      </c>
      <c r="D744" s="191" t="s">
        <v>9608</v>
      </c>
      <c r="E744" s="191" t="s">
        <v>151</v>
      </c>
      <c r="F744" s="191" t="s">
        <v>151</v>
      </c>
      <c r="G744" s="191" t="s">
        <v>222</v>
      </c>
      <c r="H744" s="191" t="s">
        <v>9539</v>
      </c>
      <c r="I744" s="191" t="s">
        <v>9609</v>
      </c>
      <c r="J744" s="191" t="s">
        <v>9610</v>
      </c>
      <c r="K744" s="191" t="s">
        <v>8758</v>
      </c>
      <c r="L744" s="99">
        <v>-3.3586900000000003E-2</v>
      </c>
      <c r="M744" s="99">
        <v>37.570939600000003</v>
      </c>
      <c r="N744" s="191" t="s">
        <v>6967</v>
      </c>
      <c r="O744" s="87">
        <v>44886</v>
      </c>
      <c r="P744" s="87">
        <f t="shared" si="22"/>
        <v>44911</v>
      </c>
      <c r="Q744" s="53">
        <f t="shared" si="23"/>
        <v>335</v>
      </c>
    </row>
    <row r="745" spans="1:17" ht="16">
      <c r="A745" s="6">
        <v>744</v>
      </c>
      <c r="B745" s="191" t="s">
        <v>3443</v>
      </c>
      <c r="C745" s="191" t="s">
        <v>436</v>
      </c>
      <c r="D745" s="191" t="s">
        <v>9611</v>
      </c>
      <c r="E745" s="191" t="s">
        <v>114</v>
      </c>
      <c r="F745" s="191" t="s">
        <v>114</v>
      </c>
      <c r="G745" s="191" t="s">
        <v>156</v>
      </c>
      <c r="H745" s="191" t="s">
        <v>9612</v>
      </c>
      <c r="I745" s="191" t="s">
        <v>9613</v>
      </c>
      <c r="J745" s="191" t="s">
        <v>9614</v>
      </c>
      <c r="K745" s="191" t="s">
        <v>8335</v>
      </c>
      <c r="L745" s="99">
        <v>-0.88660000000000005</v>
      </c>
      <c r="M745" s="99">
        <v>36.866100000000003</v>
      </c>
      <c r="N745" s="191" t="s">
        <v>6967</v>
      </c>
      <c r="O745" s="87">
        <v>44886</v>
      </c>
      <c r="P745" s="87">
        <f t="shared" si="22"/>
        <v>44911</v>
      </c>
      <c r="Q745" s="53">
        <f t="shared" si="23"/>
        <v>335</v>
      </c>
    </row>
    <row r="746" spans="1:17" ht="16">
      <c r="A746" s="6">
        <v>745</v>
      </c>
      <c r="B746" s="191" t="s">
        <v>3449</v>
      </c>
      <c r="C746" s="191" t="s">
        <v>517</v>
      </c>
      <c r="D746" s="191" t="s">
        <v>9615</v>
      </c>
      <c r="E746" s="191" t="s">
        <v>108</v>
      </c>
      <c r="F746" s="191" t="s">
        <v>108</v>
      </c>
      <c r="G746" s="191" t="s">
        <v>7081</v>
      </c>
      <c r="H746" s="191" t="s">
        <v>9616</v>
      </c>
      <c r="I746" s="191" t="s">
        <v>9617</v>
      </c>
      <c r="J746" s="191" t="s">
        <v>9618</v>
      </c>
      <c r="K746" s="191" t="s">
        <v>7384</v>
      </c>
      <c r="L746" s="99">
        <v>-0.9166995</v>
      </c>
      <c r="M746" s="99">
        <v>36.818215299999999</v>
      </c>
      <c r="N746" s="191" t="s">
        <v>6967</v>
      </c>
      <c r="O746" s="87">
        <v>44886</v>
      </c>
      <c r="P746" s="87">
        <f t="shared" si="22"/>
        <v>44911</v>
      </c>
      <c r="Q746" s="53">
        <f t="shared" si="23"/>
        <v>335</v>
      </c>
    </row>
    <row r="747" spans="1:17" ht="16">
      <c r="A747" s="6">
        <v>746</v>
      </c>
      <c r="B747" s="191" t="s">
        <v>2816</v>
      </c>
      <c r="C747" s="191" t="s">
        <v>206</v>
      </c>
      <c r="D747" s="191" t="s">
        <v>9619</v>
      </c>
      <c r="E747" s="191" t="s">
        <v>108</v>
      </c>
      <c r="F747" s="191" t="s">
        <v>108</v>
      </c>
      <c r="G747" s="191" t="s">
        <v>109</v>
      </c>
      <c r="H747" s="191" t="s">
        <v>9620</v>
      </c>
      <c r="I747" s="191" t="s">
        <v>9621</v>
      </c>
      <c r="J747" s="191" t="s">
        <v>9622</v>
      </c>
      <c r="K747" s="191" t="s">
        <v>6975</v>
      </c>
      <c r="L747" s="99">
        <v>-1.025163</v>
      </c>
      <c r="M747" s="99">
        <v>36.824810999999997</v>
      </c>
      <c r="N747" s="191" t="s">
        <v>6967</v>
      </c>
      <c r="O747" s="87">
        <v>44887</v>
      </c>
      <c r="P747" s="87">
        <f t="shared" si="22"/>
        <v>44912</v>
      </c>
      <c r="Q747" s="53">
        <f t="shared" si="23"/>
        <v>335</v>
      </c>
    </row>
    <row r="748" spans="1:17" ht="16">
      <c r="A748" s="6">
        <v>747</v>
      </c>
      <c r="B748" s="191" t="s">
        <v>3405</v>
      </c>
      <c r="C748" s="191" t="s">
        <v>1210</v>
      </c>
      <c r="D748" s="191" t="s">
        <v>9623</v>
      </c>
      <c r="E748" s="191" t="s">
        <v>114</v>
      </c>
      <c r="F748" s="191" t="s">
        <v>114</v>
      </c>
      <c r="G748" s="191" t="s">
        <v>168</v>
      </c>
      <c r="H748" s="191" t="s">
        <v>9624</v>
      </c>
      <c r="I748" s="191" t="s">
        <v>9625</v>
      </c>
      <c r="J748" s="191" t="s">
        <v>9626</v>
      </c>
      <c r="K748" s="191" t="s">
        <v>7337</v>
      </c>
      <c r="L748" s="99">
        <v>-0.83515399999999995</v>
      </c>
      <c r="M748" s="99">
        <v>36.908023</v>
      </c>
      <c r="N748" s="191" t="s">
        <v>6967</v>
      </c>
      <c r="O748" s="87">
        <v>44887</v>
      </c>
      <c r="P748" s="87">
        <f t="shared" si="22"/>
        <v>44912</v>
      </c>
      <c r="Q748" s="53">
        <f t="shared" si="23"/>
        <v>335</v>
      </c>
    </row>
    <row r="749" spans="1:17" ht="16">
      <c r="A749" s="6">
        <v>748</v>
      </c>
      <c r="B749" s="191" t="s">
        <v>9627</v>
      </c>
      <c r="C749" s="191" t="s">
        <v>1284</v>
      </c>
      <c r="D749" s="191" t="s">
        <v>9628</v>
      </c>
      <c r="E749" s="191" t="s">
        <v>151</v>
      </c>
      <c r="F749" s="191" t="s">
        <v>151</v>
      </c>
      <c r="G749" s="191" t="s">
        <v>152</v>
      </c>
      <c r="H749" s="191" t="s">
        <v>9629</v>
      </c>
      <c r="I749" s="191" t="s">
        <v>9630</v>
      </c>
      <c r="J749" s="191" t="s">
        <v>9631</v>
      </c>
      <c r="K749" s="191" t="s">
        <v>8758</v>
      </c>
      <c r="L749" s="99">
        <v>7.0137000000000005E-2</v>
      </c>
      <c r="M749" s="99">
        <v>37.301785299999999</v>
      </c>
      <c r="N749" s="191" t="s">
        <v>6967</v>
      </c>
      <c r="O749" s="87">
        <v>44887</v>
      </c>
      <c r="P749" s="87">
        <f t="shared" si="22"/>
        <v>44912</v>
      </c>
      <c r="Q749" s="53">
        <f t="shared" si="23"/>
        <v>335</v>
      </c>
    </row>
    <row r="750" spans="1:17" ht="16">
      <c r="A750" s="6">
        <v>749</v>
      </c>
      <c r="B750" s="191" t="s">
        <v>3442</v>
      </c>
      <c r="C750" s="191" t="s">
        <v>438</v>
      </c>
      <c r="D750" s="191" t="s">
        <v>9632</v>
      </c>
      <c r="E750" s="191" t="s">
        <v>114</v>
      </c>
      <c r="F750" s="191" t="s">
        <v>114</v>
      </c>
      <c r="G750" s="191" t="s">
        <v>156</v>
      </c>
      <c r="H750" s="191" t="s">
        <v>9612</v>
      </c>
      <c r="I750" s="191" t="s">
        <v>9633</v>
      </c>
      <c r="J750" s="191" t="s">
        <v>9634</v>
      </c>
      <c r="K750" s="191" t="s">
        <v>8335</v>
      </c>
      <c r="L750" s="99">
        <v>-0.88298900000000002</v>
      </c>
      <c r="M750" s="99">
        <v>36.868099999999998</v>
      </c>
      <c r="N750" s="191" t="s">
        <v>6967</v>
      </c>
      <c r="O750" s="87">
        <v>44887</v>
      </c>
      <c r="P750" s="87">
        <f t="shared" si="22"/>
        <v>44912</v>
      </c>
      <c r="Q750" s="53">
        <f t="shared" si="23"/>
        <v>335</v>
      </c>
    </row>
    <row r="751" spans="1:17" ht="16">
      <c r="A751" s="6">
        <v>750</v>
      </c>
      <c r="B751" s="191" t="s">
        <v>3451</v>
      </c>
      <c r="C751" s="191" t="s">
        <v>451</v>
      </c>
      <c r="D751" s="191" t="s">
        <v>9635</v>
      </c>
      <c r="E751" s="191" t="s">
        <v>114</v>
      </c>
      <c r="F751" s="191" t="s">
        <v>114</v>
      </c>
      <c r="G751" s="191" t="s">
        <v>168</v>
      </c>
      <c r="H751" s="191" t="s">
        <v>9636</v>
      </c>
      <c r="I751" s="191" t="s">
        <v>9637</v>
      </c>
      <c r="J751" s="191" t="s">
        <v>9638</v>
      </c>
      <c r="K751" s="191" t="s">
        <v>7337</v>
      </c>
      <c r="L751" s="99">
        <v>-1.084546</v>
      </c>
      <c r="M751" s="99">
        <v>37.159148999999999</v>
      </c>
      <c r="N751" s="191" t="s">
        <v>6967</v>
      </c>
      <c r="O751" s="87">
        <v>44887</v>
      </c>
      <c r="P751" s="87">
        <f t="shared" si="22"/>
        <v>44912</v>
      </c>
      <c r="Q751" s="53">
        <f t="shared" si="23"/>
        <v>335</v>
      </c>
    </row>
    <row r="752" spans="1:17" ht="16">
      <c r="A752" s="6">
        <v>751</v>
      </c>
      <c r="B752" s="191" t="s">
        <v>3380</v>
      </c>
      <c r="C752" s="191" t="s">
        <v>268</v>
      </c>
      <c r="D752" s="191" t="s">
        <v>9639</v>
      </c>
      <c r="E752" s="191" t="s">
        <v>108</v>
      </c>
      <c r="F752" s="191" t="s">
        <v>108</v>
      </c>
      <c r="G752" s="191" t="s">
        <v>7023</v>
      </c>
      <c r="H752" s="191" t="s">
        <v>7802</v>
      </c>
      <c r="I752" s="191" t="s">
        <v>9640</v>
      </c>
      <c r="J752" s="191" t="s">
        <v>9641</v>
      </c>
      <c r="K752" s="191" t="s">
        <v>2840</v>
      </c>
      <c r="L752" s="99">
        <v>-1.1547369999999999</v>
      </c>
      <c r="M752" s="99">
        <v>36.610708000000002</v>
      </c>
      <c r="N752" s="191" t="s">
        <v>6967</v>
      </c>
      <c r="O752" s="87">
        <v>44888</v>
      </c>
      <c r="P752" s="87">
        <f t="shared" si="22"/>
        <v>44913</v>
      </c>
      <c r="Q752" s="53">
        <f t="shared" si="23"/>
        <v>335</v>
      </c>
    </row>
    <row r="753" spans="1:17" ht="16">
      <c r="A753" s="6">
        <v>752</v>
      </c>
      <c r="B753" s="191" t="s">
        <v>3424</v>
      </c>
      <c r="C753" s="191" t="s">
        <v>677</v>
      </c>
      <c r="D753" s="191" t="s">
        <v>9642</v>
      </c>
      <c r="E753" s="191" t="s">
        <v>108</v>
      </c>
      <c r="F753" s="191" t="s">
        <v>108</v>
      </c>
      <c r="G753" s="191" t="s">
        <v>111</v>
      </c>
      <c r="H753" s="191" t="s">
        <v>8425</v>
      </c>
      <c r="I753" s="191" t="s">
        <v>9643</v>
      </c>
      <c r="J753" s="191" t="s">
        <v>9644</v>
      </c>
      <c r="K753" s="191" t="s">
        <v>2840</v>
      </c>
      <c r="L753" s="99">
        <v>-1.0012479999999999</v>
      </c>
      <c r="M753" s="99">
        <v>36.637397</v>
      </c>
      <c r="N753" s="191" t="s">
        <v>6967</v>
      </c>
      <c r="O753" s="87">
        <v>44888</v>
      </c>
      <c r="P753" s="87">
        <f t="shared" si="22"/>
        <v>44913</v>
      </c>
      <c r="Q753" s="53">
        <f t="shared" si="23"/>
        <v>335</v>
      </c>
    </row>
    <row r="754" spans="1:17" ht="16">
      <c r="A754" s="6">
        <v>753</v>
      </c>
      <c r="B754" s="191" t="s">
        <v>3444</v>
      </c>
      <c r="C754" s="191" t="s">
        <v>461</v>
      </c>
      <c r="D754" s="191" t="s">
        <v>9645</v>
      </c>
      <c r="E754" s="191" t="s">
        <v>114</v>
      </c>
      <c r="F754" s="191" t="s">
        <v>114</v>
      </c>
      <c r="G754" s="191" t="s">
        <v>156</v>
      </c>
      <c r="H754" s="191" t="s">
        <v>8992</v>
      </c>
      <c r="I754" s="191" t="s">
        <v>9646</v>
      </c>
      <c r="J754" s="191" t="s">
        <v>9647</v>
      </c>
      <c r="K754" s="191" t="s">
        <v>8335</v>
      </c>
      <c r="L754" s="99">
        <v>-0.92744000000000004</v>
      </c>
      <c r="M754" s="99">
        <v>36.971060000000001</v>
      </c>
      <c r="N754" s="191" t="s">
        <v>6967</v>
      </c>
      <c r="O754" s="87">
        <v>44888</v>
      </c>
      <c r="P754" s="87">
        <f t="shared" si="22"/>
        <v>44913</v>
      </c>
      <c r="Q754" s="53">
        <f t="shared" si="23"/>
        <v>335</v>
      </c>
    </row>
    <row r="755" spans="1:17" ht="16">
      <c r="A755" s="6">
        <v>754</v>
      </c>
      <c r="B755" s="191" t="s">
        <v>3445</v>
      </c>
      <c r="C755" s="191" t="s">
        <v>437</v>
      </c>
      <c r="D755" s="191" t="s">
        <v>9648</v>
      </c>
      <c r="E755" s="191" t="s">
        <v>151</v>
      </c>
      <c r="F755" s="191" t="s">
        <v>151</v>
      </c>
      <c r="G755" s="191" t="s">
        <v>165</v>
      </c>
      <c r="H755" s="191" t="s">
        <v>9649</v>
      </c>
      <c r="I755" s="191" t="s">
        <v>9650</v>
      </c>
      <c r="J755" s="191" t="s">
        <v>9651</v>
      </c>
      <c r="K755" s="191" t="s">
        <v>8847</v>
      </c>
      <c r="L755" s="99">
        <v>-0.1085</v>
      </c>
      <c r="M755" s="99">
        <v>37.597900000000003</v>
      </c>
      <c r="N755" s="191" t="s">
        <v>6967</v>
      </c>
      <c r="O755" s="87">
        <v>44888</v>
      </c>
      <c r="P755" s="87">
        <f t="shared" si="22"/>
        <v>44913</v>
      </c>
      <c r="Q755" s="53">
        <f t="shared" si="23"/>
        <v>335</v>
      </c>
    </row>
    <row r="756" spans="1:17" ht="16">
      <c r="A756" s="6">
        <v>755</v>
      </c>
      <c r="B756" s="191" t="s">
        <v>3295</v>
      </c>
      <c r="C756" s="191" t="s">
        <v>404</v>
      </c>
      <c r="D756" s="191" t="s">
        <v>9652</v>
      </c>
      <c r="E756" s="191" t="s">
        <v>114</v>
      </c>
      <c r="F756" s="191" t="s">
        <v>114</v>
      </c>
      <c r="G756" s="191" t="s">
        <v>158</v>
      </c>
      <c r="H756" s="191" t="s">
        <v>8930</v>
      </c>
      <c r="I756" s="191" t="s">
        <v>9653</v>
      </c>
      <c r="J756" s="191" t="s">
        <v>9654</v>
      </c>
      <c r="K756" s="191"/>
      <c r="L756" s="99"/>
      <c r="M756" s="99"/>
      <c r="N756" s="191" t="s">
        <v>6967</v>
      </c>
      <c r="O756" s="87">
        <v>44889</v>
      </c>
      <c r="P756" s="87">
        <f t="shared" si="22"/>
        <v>44914</v>
      </c>
      <c r="Q756" s="53">
        <f t="shared" si="23"/>
        <v>335</v>
      </c>
    </row>
    <row r="757" spans="1:17" ht="16">
      <c r="A757" s="6">
        <v>756</v>
      </c>
      <c r="B757" s="191" t="s">
        <v>3434</v>
      </c>
      <c r="C757" s="191" t="s">
        <v>157</v>
      </c>
      <c r="D757" s="191" t="s">
        <v>9655</v>
      </c>
      <c r="E757" s="191" t="s">
        <v>114</v>
      </c>
      <c r="F757" s="191" t="s">
        <v>114</v>
      </c>
      <c r="G757" s="191" t="s">
        <v>158</v>
      </c>
      <c r="H757" s="191" t="s">
        <v>9656</v>
      </c>
      <c r="I757" s="191" t="s">
        <v>9657</v>
      </c>
      <c r="J757" s="191" t="s">
        <v>9658</v>
      </c>
      <c r="K757" s="191" t="s">
        <v>7157</v>
      </c>
      <c r="L757" s="99">
        <v>-0.78980799999999995</v>
      </c>
      <c r="M757" s="99">
        <v>36.916446999999998</v>
      </c>
      <c r="N757" s="191" t="s">
        <v>6967</v>
      </c>
      <c r="O757" s="87">
        <v>44889</v>
      </c>
      <c r="P757" s="87">
        <f t="shared" si="22"/>
        <v>44914</v>
      </c>
      <c r="Q757" s="53">
        <f t="shared" si="23"/>
        <v>335</v>
      </c>
    </row>
    <row r="758" spans="1:17" ht="16">
      <c r="A758" s="6">
        <v>757</v>
      </c>
      <c r="B758" s="191" t="s">
        <v>3453</v>
      </c>
      <c r="C758" s="191" t="s">
        <v>532</v>
      </c>
      <c r="D758" s="191" t="s">
        <v>9659</v>
      </c>
      <c r="E758" s="191" t="s">
        <v>8015</v>
      </c>
      <c r="F758" s="191" t="s">
        <v>2434</v>
      </c>
      <c r="G758" s="191" t="s">
        <v>9255</v>
      </c>
      <c r="H758" s="191" t="s">
        <v>9660</v>
      </c>
      <c r="I758" s="191" t="s">
        <v>9661</v>
      </c>
      <c r="J758" s="191" t="s">
        <v>9662</v>
      </c>
      <c r="K758" s="191" t="s">
        <v>8856</v>
      </c>
      <c r="L758" s="99"/>
      <c r="M758" s="99"/>
      <c r="N758" s="191" t="s">
        <v>6967</v>
      </c>
      <c r="O758" s="87">
        <v>44889</v>
      </c>
      <c r="P758" s="87">
        <f t="shared" si="22"/>
        <v>44914</v>
      </c>
      <c r="Q758" s="53">
        <f t="shared" si="23"/>
        <v>335</v>
      </c>
    </row>
    <row r="759" spans="1:17" ht="16">
      <c r="A759" s="6">
        <v>758</v>
      </c>
      <c r="B759" s="191" t="s">
        <v>3388</v>
      </c>
      <c r="C759" s="191" t="s">
        <v>424</v>
      </c>
      <c r="D759" s="191" t="s">
        <v>9663</v>
      </c>
      <c r="E759" s="191" t="s">
        <v>114</v>
      </c>
      <c r="F759" s="191" t="s">
        <v>114</v>
      </c>
      <c r="G759" s="191" t="s">
        <v>168</v>
      </c>
      <c r="H759" s="191" t="s">
        <v>9664</v>
      </c>
      <c r="I759" s="191" t="s">
        <v>9665</v>
      </c>
      <c r="J759" s="191" t="s">
        <v>9666</v>
      </c>
      <c r="K759" s="191" t="s">
        <v>7337</v>
      </c>
      <c r="L759" s="99">
        <v>-0.86223070000000002</v>
      </c>
      <c r="M759" s="99">
        <v>37.196973300000003</v>
      </c>
      <c r="N759" s="191" t="s">
        <v>6967</v>
      </c>
      <c r="O759" s="87">
        <v>44890</v>
      </c>
      <c r="P759" s="87">
        <f t="shared" si="22"/>
        <v>44915</v>
      </c>
      <c r="Q759" s="53">
        <f t="shared" si="23"/>
        <v>335</v>
      </c>
    </row>
    <row r="760" spans="1:17" ht="16">
      <c r="A760" s="6">
        <v>759</v>
      </c>
      <c r="B760" s="191" t="s">
        <v>3452</v>
      </c>
      <c r="C760" s="191" t="s">
        <v>533</v>
      </c>
      <c r="D760" s="191" t="s">
        <v>9667</v>
      </c>
      <c r="E760" s="191" t="s">
        <v>108</v>
      </c>
      <c r="F760" s="191" t="s">
        <v>108</v>
      </c>
      <c r="G760" s="191" t="s">
        <v>109</v>
      </c>
      <c r="H760" s="191" t="s">
        <v>9668</v>
      </c>
      <c r="I760" s="191" t="s">
        <v>9669</v>
      </c>
      <c r="J760" s="191" t="s">
        <v>9670</v>
      </c>
      <c r="K760" s="191" t="s">
        <v>6966</v>
      </c>
      <c r="L760" s="99">
        <v>-1.1184799999999999</v>
      </c>
      <c r="M760" s="99">
        <v>36.821849999999998</v>
      </c>
      <c r="N760" s="191" t="s">
        <v>6967</v>
      </c>
      <c r="O760" s="87">
        <v>44890</v>
      </c>
      <c r="P760" s="87">
        <f t="shared" si="22"/>
        <v>44915</v>
      </c>
      <c r="Q760" s="53">
        <f t="shared" si="23"/>
        <v>335</v>
      </c>
    </row>
    <row r="761" spans="1:17" ht="16">
      <c r="A761" s="6">
        <v>760</v>
      </c>
      <c r="B761" s="191" t="s">
        <v>3454</v>
      </c>
      <c r="C761" s="191" t="s">
        <v>910</v>
      </c>
      <c r="D761" s="191" t="s">
        <v>9671</v>
      </c>
      <c r="E761" s="191" t="s">
        <v>108</v>
      </c>
      <c r="F761" s="191" t="s">
        <v>108</v>
      </c>
      <c r="G761" s="191" t="s">
        <v>7201</v>
      </c>
      <c r="H761" s="191" t="s">
        <v>9672</v>
      </c>
      <c r="I761" s="191" t="s">
        <v>9673</v>
      </c>
      <c r="J761" s="191" t="s">
        <v>9674</v>
      </c>
      <c r="K761" s="191" t="s">
        <v>6975</v>
      </c>
      <c r="L761" s="99">
        <v>-1.1717200000000001</v>
      </c>
      <c r="M761" s="99">
        <v>37.002969999999998</v>
      </c>
      <c r="N761" s="191" t="s">
        <v>6967</v>
      </c>
      <c r="O761" s="87">
        <v>44890</v>
      </c>
      <c r="P761" s="87">
        <f t="shared" si="22"/>
        <v>44915</v>
      </c>
      <c r="Q761" s="53">
        <f t="shared" si="23"/>
        <v>335</v>
      </c>
    </row>
    <row r="762" spans="1:17" ht="16">
      <c r="A762" s="6">
        <v>761</v>
      </c>
      <c r="B762" s="191" t="s">
        <v>3456</v>
      </c>
      <c r="C762" s="191" t="s">
        <v>252</v>
      </c>
      <c r="D762" s="191" t="s">
        <v>9675</v>
      </c>
      <c r="E762" s="191" t="s">
        <v>108</v>
      </c>
      <c r="F762" s="191" t="s">
        <v>108</v>
      </c>
      <c r="G762" s="191" t="s">
        <v>7023</v>
      </c>
      <c r="H762" s="191" t="s">
        <v>9676</v>
      </c>
      <c r="I762" s="191" t="s">
        <v>9677</v>
      </c>
      <c r="J762" s="191" t="s">
        <v>9678</v>
      </c>
      <c r="K762" s="191" t="s">
        <v>6966</v>
      </c>
      <c r="L762" s="99">
        <v>-1.16368</v>
      </c>
      <c r="M762" s="99">
        <v>36.678440000000002</v>
      </c>
      <c r="N762" s="191" t="s">
        <v>6967</v>
      </c>
      <c r="O762" s="87">
        <v>44893</v>
      </c>
      <c r="P762" s="87">
        <f t="shared" si="22"/>
        <v>44918</v>
      </c>
      <c r="Q762" s="53">
        <f t="shared" si="23"/>
        <v>335</v>
      </c>
    </row>
    <row r="763" spans="1:17" ht="16">
      <c r="A763" s="6">
        <v>762</v>
      </c>
      <c r="B763" s="191" t="s">
        <v>3436</v>
      </c>
      <c r="C763" s="191" t="s">
        <v>1373</v>
      </c>
      <c r="D763" s="191" t="s">
        <v>9679</v>
      </c>
      <c r="E763" s="191" t="s">
        <v>151</v>
      </c>
      <c r="F763" s="191" t="s">
        <v>151</v>
      </c>
      <c r="G763" s="191" t="s">
        <v>165</v>
      </c>
      <c r="H763" s="191" t="s">
        <v>9680</v>
      </c>
      <c r="I763" s="191" t="s">
        <v>9681</v>
      </c>
      <c r="J763" s="191" t="s">
        <v>9682</v>
      </c>
      <c r="K763" s="191" t="s">
        <v>8758</v>
      </c>
      <c r="L763" s="99">
        <v>3.7893700000000002E-2</v>
      </c>
      <c r="M763" s="99">
        <v>37.581494300000003</v>
      </c>
      <c r="N763" s="191" t="s">
        <v>6967</v>
      </c>
      <c r="O763" s="87">
        <v>44894</v>
      </c>
      <c r="P763" s="87">
        <f t="shared" si="22"/>
        <v>44919</v>
      </c>
      <c r="Q763" s="53">
        <f t="shared" si="23"/>
        <v>335</v>
      </c>
    </row>
    <row r="764" spans="1:17" ht="16">
      <c r="A764" s="6">
        <v>763</v>
      </c>
      <c r="B764" s="191" t="s">
        <v>3448</v>
      </c>
      <c r="C764" s="191" t="s">
        <v>516</v>
      </c>
      <c r="D764" s="191" t="s">
        <v>9683</v>
      </c>
      <c r="E764" s="191" t="s">
        <v>151</v>
      </c>
      <c r="F764" s="191" t="s">
        <v>151</v>
      </c>
      <c r="G764" s="191" t="s">
        <v>165</v>
      </c>
      <c r="H764" s="191" t="s">
        <v>9684</v>
      </c>
      <c r="I764" s="191" t="s">
        <v>9685</v>
      </c>
      <c r="J764" s="191" t="s">
        <v>9686</v>
      </c>
      <c r="K764" s="191" t="s">
        <v>8758</v>
      </c>
      <c r="L764" s="99">
        <v>-9.3600000000000003E-2</v>
      </c>
      <c r="M764" s="99">
        <v>37.690100000000001</v>
      </c>
      <c r="N764" s="191" t="s">
        <v>6967</v>
      </c>
      <c r="O764" s="87">
        <v>44894</v>
      </c>
      <c r="P764" s="87">
        <f t="shared" si="22"/>
        <v>44919</v>
      </c>
      <c r="Q764" s="53">
        <f t="shared" si="23"/>
        <v>335</v>
      </c>
    </row>
    <row r="765" spans="1:17" ht="16">
      <c r="A765" s="6">
        <v>764</v>
      </c>
      <c r="B765" s="191" t="s">
        <v>3458</v>
      </c>
      <c r="C765" s="191" t="s">
        <v>265</v>
      </c>
      <c r="D765" s="191" t="s">
        <v>9687</v>
      </c>
      <c r="E765" s="191" t="s">
        <v>114</v>
      </c>
      <c r="F765" s="191" t="s">
        <v>114</v>
      </c>
      <c r="G765" s="191" t="s">
        <v>168</v>
      </c>
      <c r="H765" s="191" t="s">
        <v>9688</v>
      </c>
      <c r="I765" s="191" t="s">
        <v>9689</v>
      </c>
      <c r="J765" s="191" t="s">
        <v>9690</v>
      </c>
      <c r="K765" s="191" t="s">
        <v>7337</v>
      </c>
      <c r="L765" s="99">
        <v>-0.95333310000000004</v>
      </c>
      <c r="M765" s="99">
        <v>37.031557599999999</v>
      </c>
      <c r="N765" s="191" t="s">
        <v>6967</v>
      </c>
      <c r="O765" s="87">
        <v>44894</v>
      </c>
      <c r="P765" s="87">
        <f t="shared" si="22"/>
        <v>44919</v>
      </c>
      <c r="Q765" s="53">
        <f t="shared" si="23"/>
        <v>335</v>
      </c>
    </row>
    <row r="766" spans="1:17" ht="16">
      <c r="A766" s="6">
        <v>765</v>
      </c>
      <c r="B766" s="191" t="s">
        <v>3461</v>
      </c>
      <c r="C766" s="191" t="s">
        <v>598</v>
      </c>
      <c r="D766" s="191" t="s">
        <v>9691</v>
      </c>
      <c r="E766" s="191" t="s">
        <v>114</v>
      </c>
      <c r="F766" s="191" t="s">
        <v>114</v>
      </c>
      <c r="G766" s="191" t="s">
        <v>168</v>
      </c>
      <c r="H766" s="191" t="s">
        <v>9688</v>
      </c>
      <c r="I766" s="191" t="s">
        <v>9689</v>
      </c>
      <c r="J766" s="191"/>
      <c r="K766" s="191" t="s">
        <v>7337</v>
      </c>
      <c r="L766" s="99">
        <v>-0.94855500000000004</v>
      </c>
      <c r="M766" s="99">
        <v>37.041880999999997</v>
      </c>
      <c r="N766" s="191" t="s">
        <v>6967</v>
      </c>
      <c r="O766" s="87">
        <v>44894</v>
      </c>
      <c r="P766" s="87">
        <f t="shared" si="22"/>
        <v>44919</v>
      </c>
      <c r="Q766" s="53">
        <f t="shared" si="23"/>
        <v>335</v>
      </c>
    </row>
    <row r="767" spans="1:17" ht="16">
      <c r="A767" s="6">
        <v>766</v>
      </c>
      <c r="B767" s="191" t="s">
        <v>3348</v>
      </c>
      <c r="C767" s="191" t="s">
        <v>185</v>
      </c>
      <c r="D767" s="191" t="s">
        <v>9692</v>
      </c>
      <c r="E767" s="191" t="s">
        <v>114</v>
      </c>
      <c r="F767" s="191" t="s">
        <v>114</v>
      </c>
      <c r="G767" s="191" t="s">
        <v>168</v>
      </c>
      <c r="H767" s="191" t="s">
        <v>9028</v>
      </c>
      <c r="I767" s="191" t="s">
        <v>9693</v>
      </c>
      <c r="J767" s="191" t="s">
        <v>9694</v>
      </c>
      <c r="K767" s="191" t="s">
        <v>7337</v>
      </c>
      <c r="L767" s="99">
        <v>-0.85799800000000004</v>
      </c>
      <c r="M767" s="99">
        <v>36.983362999999997</v>
      </c>
      <c r="N767" s="191" t="s">
        <v>6967</v>
      </c>
      <c r="O767" s="87">
        <v>44895</v>
      </c>
      <c r="P767" s="87">
        <f t="shared" si="22"/>
        <v>44920</v>
      </c>
      <c r="Q767" s="53">
        <f t="shared" si="23"/>
        <v>335</v>
      </c>
    </row>
    <row r="768" spans="1:17" ht="16">
      <c r="A768" s="6">
        <v>767</v>
      </c>
      <c r="B768" s="191" t="s">
        <v>3409</v>
      </c>
      <c r="C768" s="191" t="s">
        <v>1221</v>
      </c>
      <c r="D768" s="191" t="s">
        <v>9695</v>
      </c>
      <c r="E768" s="191" t="s">
        <v>151</v>
      </c>
      <c r="F768" s="191" t="s">
        <v>151</v>
      </c>
      <c r="G768" s="191" t="s">
        <v>165</v>
      </c>
      <c r="H768" s="191" t="s">
        <v>9696</v>
      </c>
      <c r="I768" s="191" t="s">
        <v>9697</v>
      </c>
      <c r="J768" s="191" t="s">
        <v>9698</v>
      </c>
      <c r="K768" s="191" t="s">
        <v>8758</v>
      </c>
      <c r="L768" s="99">
        <v>-0.1185365</v>
      </c>
      <c r="M768" s="99">
        <v>37.704592900000002</v>
      </c>
      <c r="N768" s="191" t="s">
        <v>6967</v>
      </c>
      <c r="O768" s="87">
        <v>44895</v>
      </c>
      <c r="P768" s="87">
        <f t="shared" si="22"/>
        <v>44920</v>
      </c>
      <c r="Q768" s="53">
        <f t="shared" si="23"/>
        <v>335</v>
      </c>
    </row>
    <row r="769" spans="1:17" ht="16">
      <c r="A769" s="6">
        <v>768</v>
      </c>
      <c r="B769" s="191" t="s">
        <v>3440</v>
      </c>
      <c r="C769" s="191" t="s">
        <v>458</v>
      </c>
      <c r="D769" s="191" t="s">
        <v>9699</v>
      </c>
      <c r="E769" s="191" t="s">
        <v>114</v>
      </c>
      <c r="F769" s="191" t="s">
        <v>114</v>
      </c>
      <c r="G769" s="191" t="s">
        <v>168</v>
      </c>
      <c r="H769" s="191" t="s">
        <v>9700</v>
      </c>
      <c r="I769" s="191" t="s">
        <v>9701</v>
      </c>
      <c r="J769" s="191" t="s">
        <v>9702</v>
      </c>
      <c r="K769" s="191" t="s">
        <v>7337</v>
      </c>
      <c r="L769" s="99">
        <v>-0.84292599999999995</v>
      </c>
      <c r="M769" s="99">
        <v>36.965502999999998</v>
      </c>
      <c r="N769" s="191" t="s">
        <v>6967</v>
      </c>
      <c r="O769" s="87">
        <v>44895</v>
      </c>
      <c r="P769" s="87">
        <f t="shared" si="22"/>
        <v>44920</v>
      </c>
      <c r="Q769" s="53">
        <f t="shared" si="23"/>
        <v>335</v>
      </c>
    </row>
    <row r="770" spans="1:17" ht="16">
      <c r="A770" s="6">
        <v>769</v>
      </c>
      <c r="B770" s="191" t="s">
        <v>3421</v>
      </c>
      <c r="C770" s="191" t="s">
        <v>253</v>
      </c>
      <c r="D770" s="191" t="s">
        <v>9703</v>
      </c>
      <c r="E770" s="191" t="s">
        <v>8015</v>
      </c>
      <c r="F770" s="191" t="s">
        <v>8015</v>
      </c>
      <c r="G770" s="191" t="s">
        <v>142</v>
      </c>
      <c r="H770" s="191" t="s">
        <v>9704</v>
      </c>
      <c r="I770" s="191" t="s">
        <v>9705</v>
      </c>
      <c r="J770" s="191" t="s">
        <v>9706</v>
      </c>
      <c r="K770" s="191" t="s">
        <v>8856</v>
      </c>
      <c r="L770" s="99">
        <v>-0.41489999999999999</v>
      </c>
      <c r="M770" s="99">
        <v>37.453000000000003</v>
      </c>
      <c r="N770" s="191" t="s">
        <v>6967</v>
      </c>
      <c r="O770" s="87">
        <v>44896</v>
      </c>
      <c r="P770" s="87">
        <f t="shared" si="22"/>
        <v>44921</v>
      </c>
      <c r="Q770" s="53">
        <f t="shared" si="23"/>
        <v>335</v>
      </c>
    </row>
    <row r="771" spans="1:17" ht="16">
      <c r="A771" s="6">
        <v>770</v>
      </c>
      <c r="B771" s="191" t="s">
        <v>3446</v>
      </c>
      <c r="C771" s="191" t="s">
        <v>464</v>
      </c>
      <c r="D771" s="191" t="s">
        <v>9707</v>
      </c>
      <c r="E771" s="191" t="s">
        <v>114</v>
      </c>
      <c r="F771" s="191" t="s">
        <v>114</v>
      </c>
      <c r="G771" s="191" t="s">
        <v>158</v>
      </c>
      <c r="H771" s="191" t="s">
        <v>9708</v>
      </c>
      <c r="I771" s="191" t="s">
        <v>9709</v>
      </c>
      <c r="J771" s="191" t="s">
        <v>9710</v>
      </c>
      <c r="K771" s="191" t="s">
        <v>7337</v>
      </c>
      <c r="L771" s="99">
        <v>-0.33638889999999999</v>
      </c>
      <c r="M771" s="99">
        <v>38.081111100000001</v>
      </c>
      <c r="N771" s="191" t="s">
        <v>6967</v>
      </c>
      <c r="O771" s="87">
        <v>44896</v>
      </c>
      <c r="P771" s="87">
        <f t="shared" ref="P771:P834" si="24">O771+25</f>
        <v>44921</v>
      </c>
      <c r="Q771" s="53">
        <f t="shared" ref="Q771:Q834" si="25">IF(P771&lt;$T$2,$V$2,$U$2-P771+1)</f>
        <v>335</v>
      </c>
    </row>
    <row r="772" spans="1:17" ht="16">
      <c r="A772" s="6">
        <v>771</v>
      </c>
      <c r="B772" s="191" t="s">
        <v>3459</v>
      </c>
      <c r="C772" s="191" t="s">
        <v>596</v>
      </c>
      <c r="D772" s="191" t="s">
        <v>9711</v>
      </c>
      <c r="E772" s="191" t="s">
        <v>108</v>
      </c>
      <c r="F772" s="191" t="s">
        <v>108</v>
      </c>
      <c r="G772" s="191" t="s">
        <v>6972</v>
      </c>
      <c r="H772" s="191" t="s">
        <v>9712</v>
      </c>
      <c r="I772" s="191" t="s">
        <v>9713</v>
      </c>
      <c r="J772" s="191" t="s">
        <v>9714</v>
      </c>
      <c r="K772" s="191" t="s">
        <v>6975</v>
      </c>
      <c r="L772" s="99"/>
      <c r="M772" s="99"/>
      <c r="N772" s="191" t="s">
        <v>6967</v>
      </c>
      <c r="O772" s="87">
        <v>44896</v>
      </c>
      <c r="P772" s="87">
        <f t="shared" si="24"/>
        <v>44921</v>
      </c>
      <c r="Q772" s="53">
        <f t="shared" si="25"/>
        <v>335</v>
      </c>
    </row>
    <row r="773" spans="1:17" ht="16">
      <c r="A773" s="6">
        <v>772</v>
      </c>
      <c r="B773" s="191" t="s">
        <v>3386</v>
      </c>
      <c r="C773" s="191" t="s">
        <v>420</v>
      </c>
      <c r="D773" s="191" t="s">
        <v>9715</v>
      </c>
      <c r="E773" s="191" t="s">
        <v>114</v>
      </c>
      <c r="F773" s="191" t="s">
        <v>114</v>
      </c>
      <c r="G773" s="191" t="s">
        <v>168</v>
      </c>
      <c r="H773" s="191" t="s">
        <v>7590</v>
      </c>
      <c r="I773" s="191" t="s">
        <v>9716</v>
      </c>
      <c r="J773" s="191" t="s">
        <v>9717</v>
      </c>
      <c r="K773" s="191" t="s">
        <v>7337</v>
      </c>
      <c r="L773" s="99">
        <v>-0.88024420000000003</v>
      </c>
      <c r="M773" s="99">
        <v>36.990677599999998</v>
      </c>
      <c r="N773" s="191" t="s">
        <v>6967</v>
      </c>
      <c r="O773" s="87">
        <v>44897</v>
      </c>
      <c r="P773" s="87">
        <f t="shared" si="24"/>
        <v>44922</v>
      </c>
      <c r="Q773" s="53">
        <f t="shared" si="25"/>
        <v>335</v>
      </c>
    </row>
    <row r="774" spans="1:17" ht="16">
      <c r="A774" s="6">
        <v>773</v>
      </c>
      <c r="B774" s="191" t="s">
        <v>3435</v>
      </c>
      <c r="C774" s="191" t="s">
        <v>1375</v>
      </c>
      <c r="D774" s="191" t="s">
        <v>9718</v>
      </c>
      <c r="E774" s="191" t="s">
        <v>8015</v>
      </c>
      <c r="F774" s="191" t="s">
        <v>8015</v>
      </c>
      <c r="G774" s="191" t="s">
        <v>142</v>
      </c>
      <c r="H774" s="191" t="s">
        <v>2363</v>
      </c>
      <c r="I774" s="191" t="s">
        <v>9719</v>
      </c>
      <c r="J774" s="191" t="s">
        <v>9720</v>
      </c>
      <c r="K774" s="191" t="s">
        <v>8856</v>
      </c>
      <c r="L774" s="99"/>
      <c r="M774" s="99"/>
      <c r="N774" s="191" t="s">
        <v>6967</v>
      </c>
      <c r="O774" s="87">
        <v>44897</v>
      </c>
      <c r="P774" s="87">
        <f t="shared" si="24"/>
        <v>44922</v>
      </c>
      <c r="Q774" s="53">
        <f t="shared" si="25"/>
        <v>335</v>
      </c>
    </row>
    <row r="775" spans="1:17" ht="16">
      <c r="A775" s="6">
        <v>774</v>
      </c>
      <c r="B775" s="191" t="s">
        <v>3408</v>
      </c>
      <c r="C775" s="191" t="s">
        <v>1222</v>
      </c>
      <c r="D775" s="191" t="s">
        <v>9721</v>
      </c>
      <c r="E775" s="191" t="s">
        <v>108</v>
      </c>
      <c r="F775" s="191" t="s">
        <v>108</v>
      </c>
      <c r="G775" s="191" t="s">
        <v>7081</v>
      </c>
      <c r="H775" s="191" t="s">
        <v>9360</v>
      </c>
      <c r="I775" s="191" t="s">
        <v>9722</v>
      </c>
      <c r="J775" s="191" t="s">
        <v>9723</v>
      </c>
      <c r="K775" s="191" t="s">
        <v>7384</v>
      </c>
      <c r="L775" s="99">
        <v>-0.94641390000000003</v>
      </c>
      <c r="M775" s="99">
        <v>36.923919099999999</v>
      </c>
      <c r="N775" s="191" t="s">
        <v>6967</v>
      </c>
      <c r="O775" s="87">
        <v>44900</v>
      </c>
      <c r="P775" s="87">
        <f t="shared" si="24"/>
        <v>44925</v>
      </c>
      <c r="Q775" s="53">
        <f t="shared" si="25"/>
        <v>335</v>
      </c>
    </row>
    <row r="776" spans="1:17" ht="16">
      <c r="A776" s="6">
        <v>775</v>
      </c>
      <c r="B776" s="191" t="s">
        <v>3439</v>
      </c>
      <c r="C776" s="191" t="s">
        <v>460</v>
      </c>
      <c r="D776" s="191" t="s">
        <v>9724</v>
      </c>
      <c r="E776" s="191" t="s">
        <v>8015</v>
      </c>
      <c r="F776" s="191" t="s">
        <v>2434</v>
      </c>
      <c r="G776" s="191" t="s">
        <v>7481</v>
      </c>
      <c r="H776" s="191" t="s">
        <v>9725</v>
      </c>
      <c r="I776" s="191" t="s">
        <v>9726</v>
      </c>
      <c r="J776" s="191" t="s">
        <v>9727</v>
      </c>
      <c r="K776" s="191" t="s">
        <v>8856</v>
      </c>
      <c r="L776" s="99">
        <v>-0.61343420000000004</v>
      </c>
      <c r="M776" s="99">
        <v>37.315091500000001</v>
      </c>
      <c r="N776" s="191" t="s">
        <v>6967</v>
      </c>
      <c r="O776" s="87">
        <v>44900</v>
      </c>
      <c r="P776" s="87">
        <f t="shared" si="24"/>
        <v>44925</v>
      </c>
      <c r="Q776" s="53">
        <f t="shared" si="25"/>
        <v>335</v>
      </c>
    </row>
    <row r="777" spans="1:17" ht="16">
      <c r="A777" s="6">
        <v>776</v>
      </c>
      <c r="B777" s="191" t="s">
        <v>3455</v>
      </c>
      <c r="C777" s="191" t="s">
        <v>534</v>
      </c>
      <c r="D777" s="191" t="s">
        <v>9728</v>
      </c>
      <c r="E777" s="191" t="s">
        <v>108</v>
      </c>
      <c r="F777" s="191" t="s">
        <v>108</v>
      </c>
      <c r="G777" s="191" t="s">
        <v>6972</v>
      </c>
      <c r="H777" s="191" t="s">
        <v>9512</v>
      </c>
      <c r="I777" s="191" t="s">
        <v>9729</v>
      </c>
      <c r="J777" s="191" t="s">
        <v>9730</v>
      </c>
      <c r="K777" s="191" t="s">
        <v>6975</v>
      </c>
      <c r="L777" s="99">
        <v>-0.94750999999999996</v>
      </c>
      <c r="M777" s="99">
        <v>36.811489999999999</v>
      </c>
      <c r="N777" s="191" t="s">
        <v>6967</v>
      </c>
      <c r="O777" s="87">
        <v>44900</v>
      </c>
      <c r="P777" s="87">
        <f t="shared" si="24"/>
        <v>44925</v>
      </c>
      <c r="Q777" s="53">
        <f t="shared" si="25"/>
        <v>335</v>
      </c>
    </row>
    <row r="778" spans="1:17" ht="16">
      <c r="A778" s="6">
        <v>777</v>
      </c>
      <c r="B778" s="191" t="s">
        <v>3457</v>
      </c>
      <c r="C778" s="191" t="s">
        <v>256</v>
      </c>
      <c r="D778" s="191" t="s">
        <v>9731</v>
      </c>
      <c r="E778" s="191" t="s">
        <v>108</v>
      </c>
      <c r="F778" s="191" t="s">
        <v>108</v>
      </c>
      <c r="G778" s="191" t="s">
        <v>109</v>
      </c>
      <c r="H778" s="191" t="s">
        <v>9732</v>
      </c>
      <c r="I778" s="191" t="s">
        <v>9733</v>
      </c>
      <c r="J778" s="191" t="s">
        <v>9734</v>
      </c>
      <c r="K778" s="191" t="s">
        <v>6966</v>
      </c>
      <c r="L778" s="99">
        <v>-1.1001000000000001</v>
      </c>
      <c r="M778" s="99">
        <v>36.817599999999999</v>
      </c>
      <c r="N778" s="191" t="s">
        <v>6967</v>
      </c>
      <c r="O778" s="87">
        <v>44900</v>
      </c>
      <c r="P778" s="87">
        <f t="shared" si="24"/>
        <v>44925</v>
      </c>
      <c r="Q778" s="53">
        <f t="shared" si="25"/>
        <v>335</v>
      </c>
    </row>
    <row r="779" spans="1:17" ht="16">
      <c r="A779" s="6">
        <v>778</v>
      </c>
      <c r="B779" s="191" t="s">
        <v>3463</v>
      </c>
      <c r="C779" s="191" t="s">
        <v>603</v>
      </c>
      <c r="D779" s="191" t="s">
        <v>9735</v>
      </c>
      <c r="E779" s="191" t="s">
        <v>8015</v>
      </c>
      <c r="F779" s="191" t="s">
        <v>2434</v>
      </c>
      <c r="G779" s="191" t="s">
        <v>9255</v>
      </c>
      <c r="H779" s="191" t="s">
        <v>9736</v>
      </c>
      <c r="I779" s="191" t="s">
        <v>9737</v>
      </c>
      <c r="J779" s="191" t="s">
        <v>9738</v>
      </c>
      <c r="K779" s="191" t="s">
        <v>8856</v>
      </c>
      <c r="L779" s="99">
        <v>-0.46029999999999999</v>
      </c>
      <c r="M779" s="99">
        <v>37.409199999999998</v>
      </c>
      <c r="N779" s="191" t="s">
        <v>6967</v>
      </c>
      <c r="O779" s="87">
        <v>44900</v>
      </c>
      <c r="P779" s="87">
        <f t="shared" si="24"/>
        <v>44925</v>
      </c>
      <c r="Q779" s="53">
        <f t="shared" si="25"/>
        <v>335</v>
      </c>
    </row>
    <row r="780" spans="1:17" ht="16">
      <c r="A780" s="6">
        <v>779</v>
      </c>
      <c r="B780" s="191" t="s">
        <v>3462</v>
      </c>
      <c r="C780" s="191" t="s">
        <v>602</v>
      </c>
      <c r="D780" s="191" t="s">
        <v>9739</v>
      </c>
      <c r="E780" s="191" t="s">
        <v>108</v>
      </c>
      <c r="F780" s="191" t="s">
        <v>108</v>
      </c>
      <c r="G780" s="191" t="s">
        <v>7081</v>
      </c>
      <c r="H780" s="191" t="s">
        <v>9740</v>
      </c>
      <c r="I780" s="191" t="s">
        <v>9741</v>
      </c>
      <c r="J780" s="191" t="s">
        <v>9742</v>
      </c>
      <c r="K780" s="191" t="s">
        <v>7384</v>
      </c>
      <c r="L780" s="99">
        <v>-0.97318899999999997</v>
      </c>
      <c r="M780" s="99">
        <v>36.948039000000001</v>
      </c>
      <c r="N780" s="191" t="s">
        <v>6967</v>
      </c>
      <c r="O780" s="87">
        <v>44901</v>
      </c>
      <c r="P780" s="87">
        <f t="shared" si="24"/>
        <v>44926</v>
      </c>
      <c r="Q780" s="53">
        <f t="shared" si="25"/>
        <v>335</v>
      </c>
    </row>
    <row r="781" spans="1:17" ht="16">
      <c r="A781" s="6">
        <v>780</v>
      </c>
      <c r="B781" s="191" t="s">
        <v>3426</v>
      </c>
      <c r="C781" s="191" t="s">
        <v>698</v>
      </c>
      <c r="D781" s="191" t="s">
        <v>9743</v>
      </c>
      <c r="E781" s="191" t="s">
        <v>151</v>
      </c>
      <c r="F781" s="191" t="s">
        <v>151</v>
      </c>
      <c r="G781" s="191" t="s">
        <v>165</v>
      </c>
      <c r="H781" s="191" t="s">
        <v>9744</v>
      </c>
      <c r="I781" s="191" t="s">
        <v>9745</v>
      </c>
      <c r="J781" s="191" t="s">
        <v>9746</v>
      </c>
      <c r="K781" s="191" t="s">
        <v>8847</v>
      </c>
      <c r="L781" s="99">
        <v>-8.9200000000000002E-2</v>
      </c>
      <c r="M781" s="99">
        <v>37.569600000000001</v>
      </c>
      <c r="N781" s="191" t="s">
        <v>6967</v>
      </c>
      <c r="O781" s="87">
        <v>44902</v>
      </c>
      <c r="P781" s="87">
        <f t="shared" si="24"/>
        <v>44927</v>
      </c>
      <c r="Q781" s="53">
        <f t="shared" si="25"/>
        <v>335</v>
      </c>
    </row>
    <row r="782" spans="1:17" ht="16">
      <c r="A782" s="6">
        <v>781</v>
      </c>
      <c r="B782" s="191" t="s">
        <v>3460</v>
      </c>
      <c r="C782" s="191" t="s">
        <v>597</v>
      </c>
      <c r="D782" s="191" t="s">
        <v>9747</v>
      </c>
      <c r="E782" s="191" t="s">
        <v>108</v>
      </c>
      <c r="F782" s="191" t="s">
        <v>108</v>
      </c>
      <c r="G782" s="191" t="s">
        <v>6972</v>
      </c>
      <c r="H782" s="191" t="s">
        <v>9748</v>
      </c>
      <c r="I782" s="191" t="s">
        <v>9749</v>
      </c>
      <c r="J782" s="191" t="s">
        <v>9750</v>
      </c>
      <c r="K782" s="191" t="s">
        <v>6975</v>
      </c>
      <c r="L782" s="99">
        <v>-0.96248</v>
      </c>
      <c r="M782" s="99">
        <v>36.858669999999996</v>
      </c>
      <c r="N782" s="191" t="s">
        <v>6967</v>
      </c>
      <c r="O782" s="87">
        <v>44902</v>
      </c>
      <c r="P782" s="87">
        <f t="shared" si="24"/>
        <v>44927</v>
      </c>
      <c r="Q782" s="53">
        <f t="shared" si="25"/>
        <v>335</v>
      </c>
    </row>
    <row r="783" spans="1:17" ht="16">
      <c r="A783" s="6">
        <v>782</v>
      </c>
      <c r="B783" s="191" t="s">
        <v>3471</v>
      </c>
      <c r="C783" s="191" t="s">
        <v>889</v>
      </c>
      <c r="D783" s="191" t="s">
        <v>9751</v>
      </c>
      <c r="E783" s="191" t="s">
        <v>108</v>
      </c>
      <c r="F783" s="191" t="s">
        <v>108</v>
      </c>
      <c r="G783" s="191" t="s">
        <v>6972</v>
      </c>
      <c r="H783" s="191" t="s">
        <v>9752</v>
      </c>
      <c r="I783" s="191" t="s">
        <v>9753</v>
      </c>
      <c r="J783" s="191" t="s">
        <v>9754</v>
      </c>
      <c r="K783" s="191" t="s">
        <v>6975</v>
      </c>
      <c r="L783" s="99">
        <v>-0.96921999999999997</v>
      </c>
      <c r="M783" s="99">
        <v>36.849240000000002</v>
      </c>
      <c r="N783" s="191" t="s">
        <v>6967</v>
      </c>
      <c r="O783" s="87">
        <v>44902</v>
      </c>
      <c r="P783" s="87">
        <f t="shared" si="24"/>
        <v>44927</v>
      </c>
      <c r="Q783" s="53">
        <f t="shared" si="25"/>
        <v>335</v>
      </c>
    </row>
    <row r="784" spans="1:17" ht="16">
      <c r="A784" s="6">
        <v>783</v>
      </c>
      <c r="B784" s="191" t="s">
        <v>3427</v>
      </c>
      <c r="C784" s="191" t="s">
        <v>277</v>
      </c>
      <c r="D784" s="191" t="s">
        <v>9755</v>
      </c>
      <c r="E784" s="191" t="s">
        <v>108</v>
      </c>
      <c r="F784" s="191" t="s">
        <v>108</v>
      </c>
      <c r="G784" s="191" t="s">
        <v>226</v>
      </c>
      <c r="H784" s="191" t="s">
        <v>9756</v>
      </c>
      <c r="I784" s="191" t="s">
        <v>9757</v>
      </c>
      <c r="J784" s="191" t="s">
        <v>9758</v>
      </c>
      <c r="K784" s="191" t="s">
        <v>6966</v>
      </c>
      <c r="L784" s="99">
        <v>-1.2159199999999999</v>
      </c>
      <c r="M784" s="99">
        <v>36.750190000000003</v>
      </c>
      <c r="N784" s="191" t="s">
        <v>6967</v>
      </c>
      <c r="O784" s="87">
        <v>44903</v>
      </c>
      <c r="P784" s="87">
        <f t="shared" si="24"/>
        <v>44928</v>
      </c>
      <c r="Q784" s="53">
        <f t="shared" si="25"/>
        <v>335</v>
      </c>
    </row>
    <row r="785" spans="1:17" ht="16">
      <c r="A785" s="6">
        <v>784</v>
      </c>
      <c r="B785" s="191" t="s">
        <v>3468</v>
      </c>
      <c r="C785" s="191" t="s">
        <v>756</v>
      </c>
      <c r="D785" s="191" t="s">
        <v>9759</v>
      </c>
      <c r="E785" s="191" t="s">
        <v>151</v>
      </c>
      <c r="F785" s="191" t="s">
        <v>151</v>
      </c>
      <c r="G785" s="191" t="s">
        <v>152</v>
      </c>
      <c r="H785" s="191" t="s">
        <v>9760</v>
      </c>
      <c r="I785" s="191" t="s">
        <v>9761</v>
      </c>
      <c r="J785" s="191" t="s">
        <v>9762</v>
      </c>
      <c r="K785" s="191" t="s">
        <v>8758</v>
      </c>
      <c r="L785" s="99">
        <v>0.11210000000000001</v>
      </c>
      <c r="M785" s="99">
        <v>37.522799999999997</v>
      </c>
      <c r="N785" s="191" t="s">
        <v>6967</v>
      </c>
      <c r="O785" s="87">
        <v>44904</v>
      </c>
      <c r="P785" s="87">
        <f t="shared" si="24"/>
        <v>44929</v>
      </c>
      <c r="Q785" s="53">
        <f t="shared" si="25"/>
        <v>335</v>
      </c>
    </row>
    <row r="786" spans="1:17" ht="16">
      <c r="A786" s="6">
        <v>785</v>
      </c>
      <c r="B786" s="191" t="s">
        <v>3472</v>
      </c>
      <c r="C786" s="191" t="s">
        <v>518</v>
      </c>
      <c r="D786" s="191" t="s">
        <v>9763</v>
      </c>
      <c r="E786" s="191" t="s">
        <v>108</v>
      </c>
      <c r="F786" s="191" t="s">
        <v>108</v>
      </c>
      <c r="G786" s="191" t="s">
        <v>109</v>
      </c>
      <c r="H786" s="191" t="s">
        <v>9764</v>
      </c>
      <c r="I786" s="191" t="s">
        <v>9765</v>
      </c>
      <c r="J786" s="191" t="s">
        <v>9766</v>
      </c>
      <c r="K786" s="191" t="s">
        <v>6975</v>
      </c>
      <c r="L786" s="99">
        <v>-1.0144629999999999</v>
      </c>
      <c r="M786" s="99">
        <v>36.794426000000001</v>
      </c>
      <c r="N786" s="191" t="s">
        <v>6967</v>
      </c>
      <c r="O786" s="87">
        <v>44904</v>
      </c>
      <c r="P786" s="87">
        <f t="shared" si="24"/>
        <v>44929</v>
      </c>
      <c r="Q786" s="53">
        <f t="shared" si="25"/>
        <v>335</v>
      </c>
    </row>
    <row r="787" spans="1:17" ht="16">
      <c r="A787" s="6">
        <v>786</v>
      </c>
      <c r="B787" s="191" t="s">
        <v>3477</v>
      </c>
      <c r="C787" s="191" t="s">
        <v>619</v>
      </c>
      <c r="D787" s="191" t="s">
        <v>9767</v>
      </c>
      <c r="E787" s="191" t="s">
        <v>8015</v>
      </c>
      <c r="F787" s="191" t="s">
        <v>8015</v>
      </c>
      <c r="G787" s="191" t="s">
        <v>142</v>
      </c>
      <c r="H787" s="191" t="s">
        <v>9768</v>
      </c>
      <c r="I787" s="191" t="s">
        <v>9769</v>
      </c>
      <c r="J787" s="191" t="s">
        <v>9770</v>
      </c>
      <c r="K787" s="191" t="s">
        <v>8856</v>
      </c>
      <c r="L787" s="99">
        <v>-0.48139999999999999</v>
      </c>
      <c r="M787" s="99">
        <v>37.456099999999999</v>
      </c>
      <c r="N787" s="191" t="s">
        <v>6967</v>
      </c>
      <c r="O787" s="87">
        <v>44904</v>
      </c>
      <c r="P787" s="87">
        <f t="shared" si="24"/>
        <v>44929</v>
      </c>
      <c r="Q787" s="53">
        <f t="shared" si="25"/>
        <v>335</v>
      </c>
    </row>
    <row r="788" spans="1:17" ht="16">
      <c r="A788" s="6">
        <v>787</v>
      </c>
      <c r="B788" s="191" t="s">
        <v>3479</v>
      </c>
      <c r="C788" s="191" t="s">
        <v>620</v>
      </c>
      <c r="D788" s="191" t="s">
        <v>9771</v>
      </c>
      <c r="E788" s="191" t="s">
        <v>114</v>
      </c>
      <c r="F788" s="191" t="s">
        <v>114</v>
      </c>
      <c r="G788" s="191" t="s">
        <v>168</v>
      </c>
      <c r="H788" s="191" t="s">
        <v>7840</v>
      </c>
      <c r="I788" s="191" t="s">
        <v>9772</v>
      </c>
      <c r="J788" s="191" t="s">
        <v>9773</v>
      </c>
      <c r="K788" s="191" t="s">
        <v>7337</v>
      </c>
      <c r="L788" s="99">
        <v>-1.013379</v>
      </c>
      <c r="M788" s="99">
        <v>36.828184999999998</v>
      </c>
      <c r="N788" s="191" t="s">
        <v>6967</v>
      </c>
      <c r="O788" s="87">
        <v>44904</v>
      </c>
      <c r="P788" s="87">
        <f t="shared" si="24"/>
        <v>44929</v>
      </c>
      <c r="Q788" s="53">
        <f t="shared" si="25"/>
        <v>335</v>
      </c>
    </row>
    <row r="789" spans="1:17" ht="16">
      <c r="A789" s="6">
        <v>788</v>
      </c>
      <c r="B789" s="191" t="s">
        <v>3481</v>
      </c>
      <c r="C789" s="191" t="s">
        <v>622</v>
      </c>
      <c r="D789" s="191" t="s">
        <v>9774</v>
      </c>
      <c r="E789" s="191" t="s">
        <v>114</v>
      </c>
      <c r="F789" s="191" t="s">
        <v>114</v>
      </c>
      <c r="G789" s="191" t="s">
        <v>156</v>
      </c>
      <c r="H789" s="191" t="s">
        <v>9775</v>
      </c>
      <c r="I789" s="191" t="s">
        <v>9776</v>
      </c>
      <c r="J789" s="191" t="s">
        <v>9777</v>
      </c>
      <c r="K789" s="191" t="s">
        <v>8335</v>
      </c>
      <c r="L789" s="99">
        <v>-0.85201199999999999</v>
      </c>
      <c r="M789" s="99">
        <v>36.883629999999997</v>
      </c>
      <c r="N789" s="191" t="s">
        <v>6967</v>
      </c>
      <c r="O789" s="87">
        <v>44904</v>
      </c>
      <c r="P789" s="87">
        <f t="shared" si="24"/>
        <v>44929</v>
      </c>
      <c r="Q789" s="53">
        <f t="shared" si="25"/>
        <v>335</v>
      </c>
    </row>
    <row r="790" spans="1:17" ht="16">
      <c r="A790" s="6">
        <v>789</v>
      </c>
      <c r="B790" s="191" t="s">
        <v>2784</v>
      </c>
      <c r="C790" s="191" t="s">
        <v>1080</v>
      </c>
      <c r="D790" s="191" t="s">
        <v>9778</v>
      </c>
      <c r="E790" s="191" t="s">
        <v>108</v>
      </c>
      <c r="F790" s="191" t="s">
        <v>108</v>
      </c>
      <c r="G790" s="191" t="s">
        <v>6972</v>
      </c>
      <c r="H790" s="191" t="s">
        <v>8321</v>
      </c>
      <c r="I790" s="191" t="s">
        <v>9779</v>
      </c>
      <c r="J790" s="191" t="s">
        <v>9780</v>
      </c>
      <c r="K790" s="191" t="s">
        <v>6975</v>
      </c>
      <c r="L790" s="99">
        <v>-1.014275</v>
      </c>
      <c r="M790" s="99">
        <v>36.827874999999999</v>
      </c>
      <c r="N790" s="191" t="s">
        <v>6967</v>
      </c>
      <c r="O790" s="87">
        <v>44908</v>
      </c>
      <c r="P790" s="87">
        <f t="shared" si="24"/>
        <v>44933</v>
      </c>
      <c r="Q790" s="53">
        <f t="shared" si="25"/>
        <v>335</v>
      </c>
    </row>
    <row r="791" spans="1:17" ht="16">
      <c r="A791" s="6">
        <v>790</v>
      </c>
      <c r="B791" s="191" t="s">
        <v>3407</v>
      </c>
      <c r="C791" s="191" t="s">
        <v>1214</v>
      </c>
      <c r="D791" s="191" t="s">
        <v>9781</v>
      </c>
      <c r="E791" s="191" t="s">
        <v>108</v>
      </c>
      <c r="F791" s="191" t="s">
        <v>108</v>
      </c>
      <c r="G791" s="191" t="s">
        <v>7201</v>
      </c>
      <c r="H791" s="191" t="s">
        <v>9012</v>
      </c>
      <c r="I791" s="191" t="s">
        <v>9782</v>
      </c>
      <c r="J791" s="191" t="s">
        <v>9783</v>
      </c>
      <c r="K791" s="191" t="s">
        <v>6975</v>
      </c>
      <c r="L791" s="99">
        <v>-1.1146</v>
      </c>
      <c r="M791" s="99">
        <v>36.945999999999998</v>
      </c>
      <c r="N791" s="191" t="s">
        <v>6967</v>
      </c>
      <c r="O791" s="87">
        <v>44908</v>
      </c>
      <c r="P791" s="87">
        <f t="shared" si="24"/>
        <v>44933</v>
      </c>
      <c r="Q791" s="53">
        <f t="shared" si="25"/>
        <v>335</v>
      </c>
    </row>
    <row r="792" spans="1:17" ht="16">
      <c r="A792" s="6">
        <v>791</v>
      </c>
      <c r="B792" s="191" t="s">
        <v>3475</v>
      </c>
      <c r="C792" s="191" t="s">
        <v>608</v>
      </c>
      <c r="D792" s="191" t="s">
        <v>9784</v>
      </c>
      <c r="E792" s="191" t="s">
        <v>151</v>
      </c>
      <c r="F792" s="191" t="s">
        <v>151</v>
      </c>
      <c r="G792" s="191" t="s">
        <v>165</v>
      </c>
      <c r="H792" s="191" t="s">
        <v>9593</v>
      </c>
      <c r="I792" s="191" t="s">
        <v>9785</v>
      </c>
      <c r="J792" s="191" t="s">
        <v>9786</v>
      </c>
      <c r="K792" s="191" t="s">
        <v>8847</v>
      </c>
      <c r="L792" s="99">
        <v>-8.8624999999999995E-2</v>
      </c>
      <c r="M792" s="99">
        <v>37.576473</v>
      </c>
      <c r="N792" s="191" t="s">
        <v>6967</v>
      </c>
      <c r="O792" s="87">
        <v>44908</v>
      </c>
      <c r="P792" s="87">
        <f t="shared" si="24"/>
        <v>44933</v>
      </c>
      <c r="Q792" s="53">
        <f t="shared" si="25"/>
        <v>335</v>
      </c>
    </row>
    <row r="793" spans="1:17" ht="16">
      <c r="A793" s="6">
        <v>792</v>
      </c>
      <c r="B793" s="191" t="s">
        <v>3480</v>
      </c>
      <c r="C793" s="191" t="s">
        <v>621</v>
      </c>
      <c r="D793" s="191" t="s">
        <v>9787</v>
      </c>
      <c r="E793" s="191" t="s">
        <v>108</v>
      </c>
      <c r="F793" s="191" t="s">
        <v>108</v>
      </c>
      <c r="G793" s="191" t="s">
        <v>111</v>
      </c>
      <c r="H793" s="191" t="s">
        <v>9788</v>
      </c>
      <c r="I793" s="191" t="s">
        <v>9789</v>
      </c>
      <c r="J793" s="191" t="s">
        <v>9790</v>
      </c>
      <c r="K793" s="191" t="s">
        <v>6966</v>
      </c>
      <c r="L793" s="99">
        <v>-1.00797</v>
      </c>
      <c r="M793" s="99">
        <v>36.689140000000002</v>
      </c>
      <c r="N793" s="191" t="s">
        <v>6967</v>
      </c>
      <c r="O793" s="87">
        <v>44908</v>
      </c>
      <c r="P793" s="87">
        <f t="shared" si="24"/>
        <v>44933</v>
      </c>
      <c r="Q793" s="53">
        <f t="shared" si="25"/>
        <v>335</v>
      </c>
    </row>
    <row r="794" spans="1:17" ht="16">
      <c r="A794" s="6">
        <v>793</v>
      </c>
      <c r="B794" s="191" t="s">
        <v>3483</v>
      </c>
      <c r="C794" s="191" t="s">
        <v>1235</v>
      </c>
      <c r="D794" s="191" t="s">
        <v>9791</v>
      </c>
      <c r="E794" s="191" t="s">
        <v>151</v>
      </c>
      <c r="F794" s="191" t="s">
        <v>151</v>
      </c>
      <c r="G794" s="191" t="s">
        <v>165</v>
      </c>
      <c r="H794" s="191" t="s">
        <v>9792</v>
      </c>
      <c r="I794" s="191" t="s">
        <v>9793</v>
      </c>
      <c r="J794" s="191"/>
      <c r="K794" s="191" t="s">
        <v>8847</v>
      </c>
      <c r="L794" s="99">
        <v>-8.3919999999999995E-2</v>
      </c>
      <c r="M794" s="99">
        <v>37.597358</v>
      </c>
      <c r="N794" s="191" t="s">
        <v>6967</v>
      </c>
      <c r="O794" s="87">
        <v>44908</v>
      </c>
      <c r="P794" s="87">
        <f t="shared" si="24"/>
        <v>44933</v>
      </c>
      <c r="Q794" s="53">
        <f t="shared" si="25"/>
        <v>335</v>
      </c>
    </row>
    <row r="795" spans="1:17" ht="16">
      <c r="A795" s="6">
        <v>794</v>
      </c>
      <c r="B795" s="191" t="s">
        <v>3486</v>
      </c>
      <c r="C795" s="191" t="s">
        <v>1218</v>
      </c>
      <c r="D795" s="191" t="s">
        <v>9794</v>
      </c>
      <c r="E795" s="191" t="s">
        <v>108</v>
      </c>
      <c r="F795" s="191" t="s">
        <v>108</v>
      </c>
      <c r="G795" s="191" t="s">
        <v>7023</v>
      </c>
      <c r="H795" s="191" t="s">
        <v>7772</v>
      </c>
      <c r="I795" s="191" t="s">
        <v>9795</v>
      </c>
      <c r="J795" s="191" t="s">
        <v>9796</v>
      </c>
      <c r="K795" s="191" t="s">
        <v>2840</v>
      </c>
      <c r="L795" s="99">
        <v>-1.1796</v>
      </c>
      <c r="M795" s="99">
        <v>36.604039999999998</v>
      </c>
      <c r="N795" s="191" t="s">
        <v>6967</v>
      </c>
      <c r="O795" s="87">
        <v>44908</v>
      </c>
      <c r="P795" s="87">
        <f t="shared" si="24"/>
        <v>44933</v>
      </c>
      <c r="Q795" s="53">
        <f t="shared" si="25"/>
        <v>335</v>
      </c>
    </row>
    <row r="796" spans="1:17" ht="16">
      <c r="A796" s="6">
        <v>795</v>
      </c>
      <c r="B796" s="191" t="s">
        <v>3487</v>
      </c>
      <c r="C796" s="191" t="s">
        <v>1241</v>
      </c>
      <c r="D796" s="191" t="s">
        <v>9797</v>
      </c>
      <c r="E796" s="191" t="s">
        <v>108</v>
      </c>
      <c r="F796" s="191" t="s">
        <v>108</v>
      </c>
      <c r="G796" s="191" t="s">
        <v>7023</v>
      </c>
      <c r="H796" s="191" t="s">
        <v>9798</v>
      </c>
      <c r="I796" s="191" t="s">
        <v>9799</v>
      </c>
      <c r="J796" s="191" t="s">
        <v>9800</v>
      </c>
      <c r="K796" s="191" t="s">
        <v>2840</v>
      </c>
      <c r="L796" s="99">
        <v>-1.1762999999999999</v>
      </c>
      <c r="M796" s="99">
        <v>36.604900000000001</v>
      </c>
      <c r="N796" s="191" t="s">
        <v>6967</v>
      </c>
      <c r="O796" s="87">
        <v>44908</v>
      </c>
      <c r="P796" s="87">
        <f t="shared" si="24"/>
        <v>44933</v>
      </c>
      <c r="Q796" s="53">
        <f t="shared" si="25"/>
        <v>335</v>
      </c>
    </row>
    <row r="797" spans="1:17" ht="16">
      <c r="A797" s="6">
        <v>796</v>
      </c>
      <c r="B797" s="191" t="s">
        <v>3466</v>
      </c>
      <c r="C797" s="191" t="s">
        <v>1312</v>
      </c>
      <c r="D797" s="191" t="s">
        <v>9801</v>
      </c>
      <c r="E797" s="191" t="s">
        <v>114</v>
      </c>
      <c r="F797" s="191" t="s">
        <v>114</v>
      </c>
      <c r="G797" s="191" t="s">
        <v>158</v>
      </c>
      <c r="H797" s="191" t="s">
        <v>9802</v>
      </c>
      <c r="I797" s="191" t="s">
        <v>9803</v>
      </c>
      <c r="J797" s="191" t="s">
        <v>9804</v>
      </c>
      <c r="K797" s="191"/>
      <c r="L797" s="99">
        <v>-0.77049999999999996</v>
      </c>
      <c r="M797" s="99">
        <v>36.835799999999999</v>
      </c>
      <c r="N797" s="191" t="s">
        <v>6967</v>
      </c>
      <c r="O797" s="87">
        <v>44909</v>
      </c>
      <c r="P797" s="87">
        <f t="shared" si="24"/>
        <v>44934</v>
      </c>
      <c r="Q797" s="53">
        <f t="shared" si="25"/>
        <v>335</v>
      </c>
    </row>
    <row r="798" spans="1:17" ht="16">
      <c r="A798" s="6">
        <v>797</v>
      </c>
      <c r="B798" s="191" t="s">
        <v>3469</v>
      </c>
      <c r="C798" s="191" t="s">
        <v>884</v>
      </c>
      <c r="D798" s="191" t="s">
        <v>9805</v>
      </c>
      <c r="E798" s="191" t="s">
        <v>151</v>
      </c>
      <c r="F798" s="191" t="s">
        <v>151</v>
      </c>
      <c r="G798" s="191" t="s">
        <v>165</v>
      </c>
      <c r="H798" s="191" t="s">
        <v>9806</v>
      </c>
      <c r="I798" s="191" t="s">
        <v>9807</v>
      </c>
      <c r="J798" s="191" t="s">
        <v>9808</v>
      </c>
      <c r="K798" s="191" t="s">
        <v>8758</v>
      </c>
      <c r="L798" s="99">
        <v>-0.106515</v>
      </c>
      <c r="M798" s="99">
        <v>37.574733000000002</v>
      </c>
      <c r="N798" s="191" t="s">
        <v>6967</v>
      </c>
      <c r="O798" s="87">
        <v>44909</v>
      </c>
      <c r="P798" s="87">
        <f t="shared" si="24"/>
        <v>44934</v>
      </c>
      <c r="Q798" s="53">
        <f t="shared" si="25"/>
        <v>335</v>
      </c>
    </row>
    <row r="799" spans="1:17" ht="16">
      <c r="A799" s="6">
        <v>798</v>
      </c>
      <c r="B799" s="191" t="s">
        <v>3470</v>
      </c>
      <c r="C799" s="191" t="s">
        <v>765</v>
      </c>
      <c r="D799" s="191" t="s">
        <v>9809</v>
      </c>
      <c r="E799" s="191" t="s">
        <v>151</v>
      </c>
      <c r="F799" s="191" t="s">
        <v>151</v>
      </c>
      <c r="G799" s="191" t="s">
        <v>165</v>
      </c>
      <c r="H799" s="191" t="s">
        <v>9810</v>
      </c>
      <c r="I799" s="191" t="s">
        <v>9811</v>
      </c>
      <c r="J799" s="191" t="s">
        <v>9807</v>
      </c>
      <c r="K799" s="191"/>
      <c r="L799" s="99">
        <v>-0.10589999999999999</v>
      </c>
      <c r="M799" s="99">
        <v>37.575000000000003</v>
      </c>
      <c r="N799" s="191" t="s">
        <v>6967</v>
      </c>
      <c r="O799" s="87">
        <v>44909</v>
      </c>
      <c r="P799" s="87">
        <f t="shared" si="24"/>
        <v>44934</v>
      </c>
      <c r="Q799" s="53">
        <f t="shared" si="25"/>
        <v>335</v>
      </c>
    </row>
    <row r="800" spans="1:17" ht="16">
      <c r="A800" s="6">
        <v>799</v>
      </c>
      <c r="B800" s="191" t="s">
        <v>2600</v>
      </c>
      <c r="C800" s="191" t="s">
        <v>614</v>
      </c>
      <c r="D800" s="191" t="s">
        <v>9812</v>
      </c>
      <c r="E800" s="191" t="s">
        <v>108</v>
      </c>
      <c r="F800" s="191" t="s">
        <v>108</v>
      </c>
      <c r="G800" s="191" t="s">
        <v>115</v>
      </c>
      <c r="H800" s="191" t="s">
        <v>9813</v>
      </c>
      <c r="I800" s="191" t="s">
        <v>9814</v>
      </c>
      <c r="J800" s="191" t="s">
        <v>9815</v>
      </c>
      <c r="K800" s="191" t="s">
        <v>2840</v>
      </c>
      <c r="L800" s="99">
        <v>-1.2403219999999999</v>
      </c>
      <c r="M800" s="99">
        <v>36.714592000000003</v>
      </c>
      <c r="N800" s="191" t="s">
        <v>6967</v>
      </c>
      <c r="O800" s="87">
        <v>44909</v>
      </c>
      <c r="P800" s="87">
        <f t="shared" si="24"/>
        <v>44934</v>
      </c>
      <c r="Q800" s="53">
        <f t="shared" si="25"/>
        <v>335</v>
      </c>
    </row>
    <row r="801" spans="1:17" ht="32">
      <c r="A801" s="6">
        <v>800</v>
      </c>
      <c r="B801" s="191" t="s">
        <v>9816</v>
      </c>
      <c r="C801" s="191" t="s">
        <v>1257</v>
      </c>
      <c r="D801" s="191" t="s">
        <v>9817</v>
      </c>
      <c r="E801" s="191" t="s">
        <v>108</v>
      </c>
      <c r="F801" s="191" t="s">
        <v>108</v>
      </c>
      <c r="G801" s="191" t="s">
        <v>109</v>
      </c>
      <c r="H801" s="191" t="s">
        <v>9818</v>
      </c>
      <c r="I801" s="191" t="s">
        <v>9819</v>
      </c>
      <c r="J801" s="191" t="s">
        <v>9820</v>
      </c>
      <c r="K801" s="191" t="s">
        <v>6966</v>
      </c>
      <c r="L801" s="99">
        <v>-1.0978600000000001</v>
      </c>
      <c r="M801" s="99">
        <v>36.774889999999999</v>
      </c>
      <c r="N801" s="191" t="s">
        <v>6967</v>
      </c>
      <c r="O801" s="87">
        <v>44910</v>
      </c>
      <c r="P801" s="87">
        <f t="shared" si="24"/>
        <v>44935</v>
      </c>
      <c r="Q801" s="53">
        <f t="shared" si="25"/>
        <v>335</v>
      </c>
    </row>
    <row r="802" spans="1:17" ht="16">
      <c r="A802" s="6">
        <v>801</v>
      </c>
      <c r="B802" s="191" t="s">
        <v>3465</v>
      </c>
      <c r="C802" s="191" t="s">
        <v>1098</v>
      </c>
      <c r="D802" s="191" t="s">
        <v>9821</v>
      </c>
      <c r="E802" s="191" t="s">
        <v>151</v>
      </c>
      <c r="F802" s="191" t="s">
        <v>151</v>
      </c>
      <c r="G802" s="191" t="s">
        <v>165</v>
      </c>
      <c r="H802" s="191" t="s">
        <v>9593</v>
      </c>
      <c r="I802" s="191" t="s">
        <v>9822</v>
      </c>
      <c r="J802" s="191"/>
      <c r="K802" s="191" t="s">
        <v>8847</v>
      </c>
      <c r="L802" s="99">
        <v>-8.9137999999999995E-2</v>
      </c>
      <c r="M802" s="99">
        <v>37.573462999999997</v>
      </c>
      <c r="N802" s="191" t="s">
        <v>6967</v>
      </c>
      <c r="O802" s="87">
        <v>44910</v>
      </c>
      <c r="P802" s="87">
        <f t="shared" si="24"/>
        <v>44935</v>
      </c>
      <c r="Q802" s="53">
        <f t="shared" si="25"/>
        <v>335</v>
      </c>
    </row>
    <row r="803" spans="1:17" ht="16">
      <c r="A803" s="6">
        <v>802</v>
      </c>
      <c r="B803" s="191" t="s">
        <v>3474</v>
      </c>
      <c r="C803" s="191" t="s">
        <v>514</v>
      </c>
      <c r="D803" s="191" t="s">
        <v>9823</v>
      </c>
      <c r="E803" s="191" t="s">
        <v>108</v>
      </c>
      <c r="F803" s="191" t="s">
        <v>108</v>
      </c>
      <c r="G803" s="191" t="s">
        <v>226</v>
      </c>
      <c r="H803" s="191" t="s">
        <v>9824</v>
      </c>
      <c r="I803" s="191" t="s">
        <v>9825</v>
      </c>
      <c r="J803" s="191" t="s">
        <v>9826</v>
      </c>
      <c r="K803" s="191" t="s">
        <v>2840</v>
      </c>
      <c r="L803" s="99">
        <v>-1.19628</v>
      </c>
      <c r="M803" s="99">
        <v>36.744059999999998</v>
      </c>
      <c r="N803" s="191" t="s">
        <v>6967</v>
      </c>
      <c r="O803" s="87">
        <v>44910</v>
      </c>
      <c r="P803" s="87">
        <f t="shared" si="24"/>
        <v>44935</v>
      </c>
      <c r="Q803" s="53">
        <f t="shared" si="25"/>
        <v>335</v>
      </c>
    </row>
    <row r="804" spans="1:17" ht="16">
      <c r="A804" s="6">
        <v>803</v>
      </c>
      <c r="B804" s="191" t="s">
        <v>3476</v>
      </c>
      <c r="C804" s="191" t="s">
        <v>606</v>
      </c>
      <c r="D804" s="191" t="s">
        <v>9827</v>
      </c>
      <c r="E804" s="191" t="s">
        <v>108</v>
      </c>
      <c r="F804" s="191" t="s">
        <v>108</v>
      </c>
      <c r="G804" s="191" t="s">
        <v>7081</v>
      </c>
      <c r="H804" s="191" t="s">
        <v>9828</v>
      </c>
      <c r="I804" s="191" t="s">
        <v>9829</v>
      </c>
      <c r="J804" s="191" t="s">
        <v>9830</v>
      </c>
      <c r="K804" s="191" t="s">
        <v>7384</v>
      </c>
      <c r="L804" s="99">
        <v>54.006213500000001</v>
      </c>
      <c r="M804" s="99">
        <v>-108.903936</v>
      </c>
      <c r="N804" s="191" t="s">
        <v>6967</v>
      </c>
      <c r="O804" s="87">
        <v>44910</v>
      </c>
      <c r="P804" s="87">
        <f t="shared" si="24"/>
        <v>44935</v>
      </c>
      <c r="Q804" s="53">
        <f t="shared" si="25"/>
        <v>335</v>
      </c>
    </row>
    <row r="805" spans="1:17" ht="16">
      <c r="A805" s="6">
        <v>804</v>
      </c>
      <c r="B805" s="191" t="s">
        <v>3484</v>
      </c>
      <c r="C805" s="191" t="s">
        <v>1216</v>
      </c>
      <c r="D805" s="191" t="s">
        <v>9831</v>
      </c>
      <c r="E805" s="191" t="s">
        <v>108</v>
      </c>
      <c r="F805" s="191" t="s">
        <v>108</v>
      </c>
      <c r="G805" s="191" t="s">
        <v>7081</v>
      </c>
      <c r="H805" s="191" t="s">
        <v>7701</v>
      </c>
      <c r="I805" s="191" t="s">
        <v>9832</v>
      </c>
      <c r="J805" s="191" t="s">
        <v>9833</v>
      </c>
      <c r="K805" s="191" t="s">
        <v>7384</v>
      </c>
      <c r="L805" s="99">
        <v>-1.1927551999999999</v>
      </c>
      <c r="M805" s="99">
        <v>36.896768000000002</v>
      </c>
      <c r="N805" s="191" t="s">
        <v>6967</v>
      </c>
      <c r="O805" s="87">
        <v>44910</v>
      </c>
      <c r="P805" s="87">
        <f t="shared" si="24"/>
        <v>44935</v>
      </c>
      <c r="Q805" s="53">
        <f t="shared" si="25"/>
        <v>335</v>
      </c>
    </row>
    <row r="806" spans="1:17" ht="16">
      <c r="A806" s="6">
        <v>805</v>
      </c>
      <c r="B806" s="191" t="s">
        <v>3450</v>
      </c>
      <c r="C806" s="191" t="s">
        <v>1182</v>
      </c>
      <c r="D806" s="191" t="s">
        <v>9834</v>
      </c>
      <c r="E806" s="191" t="s">
        <v>114</v>
      </c>
      <c r="F806" s="191" t="s">
        <v>114</v>
      </c>
      <c r="G806" s="191" t="s">
        <v>168</v>
      </c>
      <c r="H806" s="191" t="s">
        <v>9835</v>
      </c>
      <c r="I806" s="191" t="s">
        <v>9836</v>
      </c>
      <c r="J806" s="191" t="s">
        <v>9837</v>
      </c>
      <c r="K806" s="191" t="s">
        <v>7337</v>
      </c>
      <c r="L806" s="99"/>
      <c r="M806" s="99"/>
      <c r="N806" s="191" t="s">
        <v>6967</v>
      </c>
      <c r="O806" s="87">
        <v>44911</v>
      </c>
      <c r="P806" s="87">
        <f t="shared" si="24"/>
        <v>44936</v>
      </c>
      <c r="Q806" s="53">
        <f t="shared" si="25"/>
        <v>335</v>
      </c>
    </row>
    <row r="807" spans="1:17" ht="16">
      <c r="A807" s="6">
        <v>806</v>
      </c>
      <c r="B807" s="191" t="s">
        <v>3467</v>
      </c>
      <c r="C807" s="191" t="s">
        <v>885</v>
      </c>
      <c r="D807" s="191" t="s">
        <v>9838</v>
      </c>
      <c r="E807" s="191" t="s">
        <v>108</v>
      </c>
      <c r="F807" s="191" t="s">
        <v>108</v>
      </c>
      <c r="G807" s="191" t="s">
        <v>7201</v>
      </c>
      <c r="H807" s="191" t="s">
        <v>9839</v>
      </c>
      <c r="I807" s="191" t="s">
        <v>9840</v>
      </c>
      <c r="J807" s="191" t="s">
        <v>9841</v>
      </c>
      <c r="K807" s="191" t="s">
        <v>6975</v>
      </c>
      <c r="L807" s="99">
        <v>-1.26451</v>
      </c>
      <c r="M807" s="99">
        <v>36.96866</v>
      </c>
      <c r="N807" s="191" t="s">
        <v>6967</v>
      </c>
      <c r="O807" s="87">
        <v>44911</v>
      </c>
      <c r="P807" s="87">
        <f t="shared" si="24"/>
        <v>44936</v>
      </c>
      <c r="Q807" s="53">
        <f t="shared" si="25"/>
        <v>335</v>
      </c>
    </row>
    <row r="808" spans="1:17" ht="16">
      <c r="A808" s="6">
        <v>807</v>
      </c>
      <c r="B808" s="191" t="s">
        <v>3489</v>
      </c>
      <c r="C808" s="191" t="s">
        <v>147</v>
      </c>
      <c r="D808" s="191" t="s">
        <v>9842</v>
      </c>
      <c r="E808" s="191" t="s">
        <v>8015</v>
      </c>
      <c r="F808" s="191" t="s">
        <v>2434</v>
      </c>
      <c r="G808" s="191" t="s">
        <v>9255</v>
      </c>
      <c r="H808" s="191" t="s">
        <v>2450</v>
      </c>
      <c r="I808" s="191" t="s">
        <v>9843</v>
      </c>
      <c r="J808" s="191" t="s">
        <v>9844</v>
      </c>
      <c r="K808" s="191" t="s">
        <v>8856</v>
      </c>
      <c r="L808" s="99">
        <v>-0.4481</v>
      </c>
      <c r="M808" s="99">
        <v>37.415199999999999</v>
      </c>
      <c r="N808" s="191" t="s">
        <v>6967</v>
      </c>
      <c r="O808" s="87">
        <v>44911</v>
      </c>
      <c r="P808" s="87">
        <f t="shared" si="24"/>
        <v>44936</v>
      </c>
      <c r="Q808" s="53">
        <f t="shared" si="25"/>
        <v>335</v>
      </c>
    </row>
    <row r="809" spans="1:17" ht="16">
      <c r="A809" s="6">
        <v>808</v>
      </c>
      <c r="B809" s="191" t="s">
        <v>3482</v>
      </c>
      <c r="C809" s="191" t="s">
        <v>1217</v>
      </c>
      <c r="D809" s="191" t="s">
        <v>9845</v>
      </c>
      <c r="E809" s="191" t="s">
        <v>108</v>
      </c>
      <c r="F809" s="191" t="s">
        <v>108</v>
      </c>
      <c r="G809" s="191" t="s">
        <v>6972</v>
      </c>
      <c r="H809" s="191" t="s">
        <v>9846</v>
      </c>
      <c r="I809" s="191" t="s">
        <v>9847</v>
      </c>
      <c r="J809" s="191" t="s">
        <v>9848</v>
      </c>
      <c r="K809" s="191" t="s">
        <v>6975</v>
      </c>
      <c r="L809" s="99">
        <v>-0.92374000000000001</v>
      </c>
      <c r="M809" s="99">
        <v>36.792760000000001</v>
      </c>
      <c r="N809" s="191" t="s">
        <v>6967</v>
      </c>
      <c r="O809" s="87">
        <v>44914</v>
      </c>
      <c r="P809" s="87">
        <f t="shared" si="24"/>
        <v>44939</v>
      </c>
      <c r="Q809" s="53">
        <f t="shared" si="25"/>
        <v>335</v>
      </c>
    </row>
    <row r="810" spans="1:17" ht="16">
      <c r="A810" s="6">
        <v>809</v>
      </c>
      <c r="B810" s="191" t="s">
        <v>3491</v>
      </c>
      <c r="C810" s="191" t="s">
        <v>341</v>
      </c>
      <c r="D810" s="191" t="s">
        <v>9849</v>
      </c>
      <c r="E810" s="191" t="s">
        <v>8015</v>
      </c>
      <c r="F810" s="191" t="s">
        <v>8015</v>
      </c>
      <c r="G810" s="191" t="s">
        <v>144</v>
      </c>
      <c r="H810" s="191" t="s">
        <v>9850</v>
      </c>
      <c r="I810" s="191" t="s">
        <v>9851</v>
      </c>
      <c r="J810" s="191" t="s">
        <v>9852</v>
      </c>
      <c r="K810" s="191" t="s">
        <v>8856</v>
      </c>
      <c r="L810" s="99"/>
      <c r="M810" s="99"/>
      <c r="N810" s="191" t="s">
        <v>6967</v>
      </c>
      <c r="O810" s="87">
        <v>44914</v>
      </c>
      <c r="P810" s="87">
        <f t="shared" si="24"/>
        <v>44939</v>
      </c>
      <c r="Q810" s="53">
        <f t="shared" si="25"/>
        <v>335</v>
      </c>
    </row>
    <row r="811" spans="1:17" ht="16">
      <c r="A811" s="6">
        <v>810</v>
      </c>
      <c r="B811" s="191" t="s">
        <v>3492</v>
      </c>
      <c r="C811" s="191" t="s">
        <v>143</v>
      </c>
      <c r="D811" s="191" t="s">
        <v>9853</v>
      </c>
      <c r="E811" s="191" t="s">
        <v>8015</v>
      </c>
      <c r="F811" s="191" t="s">
        <v>8015</v>
      </c>
      <c r="G811" s="191" t="s">
        <v>144</v>
      </c>
      <c r="H811" s="191" t="s">
        <v>9854</v>
      </c>
      <c r="I811" s="191" t="s">
        <v>9855</v>
      </c>
      <c r="J811" s="191" t="s">
        <v>9856</v>
      </c>
      <c r="K811" s="191" t="s">
        <v>8856</v>
      </c>
      <c r="L811" s="99">
        <v>-0.47187600000000002</v>
      </c>
      <c r="M811" s="99">
        <v>37.556697999999997</v>
      </c>
      <c r="N811" s="191" t="s">
        <v>6967</v>
      </c>
      <c r="O811" s="87">
        <v>44914</v>
      </c>
      <c r="P811" s="87">
        <f t="shared" si="24"/>
        <v>44939</v>
      </c>
      <c r="Q811" s="53">
        <f t="shared" si="25"/>
        <v>335</v>
      </c>
    </row>
    <row r="812" spans="1:17" ht="16">
      <c r="A812" s="6">
        <v>811</v>
      </c>
      <c r="B812" s="191" t="s">
        <v>3496</v>
      </c>
      <c r="C812" s="191" t="s">
        <v>599</v>
      </c>
      <c r="D812" s="191" t="s">
        <v>9857</v>
      </c>
      <c r="E812" s="191" t="s">
        <v>108</v>
      </c>
      <c r="F812" s="191" t="s">
        <v>108</v>
      </c>
      <c r="G812" s="191" t="s">
        <v>108</v>
      </c>
      <c r="H812" s="191" t="s">
        <v>9858</v>
      </c>
      <c r="I812" s="191" t="s">
        <v>9859</v>
      </c>
      <c r="J812" s="191" t="s">
        <v>9860</v>
      </c>
      <c r="K812" s="191" t="s">
        <v>2840</v>
      </c>
      <c r="L812" s="99">
        <v>-1.166633</v>
      </c>
      <c r="M812" s="99">
        <v>36.817295000000001</v>
      </c>
      <c r="N812" s="191" t="s">
        <v>6967</v>
      </c>
      <c r="O812" s="87">
        <v>44914</v>
      </c>
      <c r="P812" s="87">
        <f t="shared" si="24"/>
        <v>44939</v>
      </c>
      <c r="Q812" s="53">
        <f t="shared" si="25"/>
        <v>335</v>
      </c>
    </row>
    <row r="813" spans="1:17" ht="16">
      <c r="A813" s="6">
        <v>812</v>
      </c>
      <c r="B813" s="191" t="s">
        <v>3499</v>
      </c>
      <c r="C813" s="191" t="s">
        <v>1002</v>
      </c>
      <c r="D813" s="191" t="s">
        <v>9861</v>
      </c>
      <c r="E813" s="191" t="s">
        <v>108</v>
      </c>
      <c r="F813" s="191" t="s">
        <v>108</v>
      </c>
      <c r="G813" s="191" t="s">
        <v>7081</v>
      </c>
      <c r="H813" s="191" t="s">
        <v>9862</v>
      </c>
      <c r="I813" s="191" t="s">
        <v>9863</v>
      </c>
      <c r="J813" s="191" t="s">
        <v>9864</v>
      </c>
      <c r="K813" s="191" t="s">
        <v>7384</v>
      </c>
      <c r="L813" s="99">
        <v>-0.99583699999999997</v>
      </c>
      <c r="M813" s="99">
        <v>36.926425999999999</v>
      </c>
      <c r="N813" s="191" t="s">
        <v>6967</v>
      </c>
      <c r="O813" s="87">
        <v>44914</v>
      </c>
      <c r="P813" s="87">
        <f t="shared" si="24"/>
        <v>44939</v>
      </c>
      <c r="Q813" s="53">
        <f t="shared" si="25"/>
        <v>335</v>
      </c>
    </row>
    <row r="814" spans="1:17" ht="16">
      <c r="A814" s="6">
        <v>813</v>
      </c>
      <c r="B814" s="191" t="s">
        <v>3507</v>
      </c>
      <c r="C814" s="191" t="s">
        <v>1220</v>
      </c>
      <c r="D814" s="191" t="s">
        <v>9865</v>
      </c>
      <c r="E814" s="191" t="s">
        <v>108</v>
      </c>
      <c r="F814" s="191" t="s">
        <v>108</v>
      </c>
      <c r="G814" s="191" t="s">
        <v>6972</v>
      </c>
      <c r="H814" s="191" t="s">
        <v>9323</v>
      </c>
      <c r="I814" s="191" t="s">
        <v>9866</v>
      </c>
      <c r="J814" s="191" t="s">
        <v>9867</v>
      </c>
      <c r="K814" s="191" t="s">
        <v>6975</v>
      </c>
      <c r="L814" s="99">
        <v>-0.96667800000000004</v>
      </c>
      <c r="M814" s="99">
        <v>36.841033000000003</v>
      </c>
      <c r="N814" s="191" t="s">
        <v>6967</v>
      </c>
      <c r="O814" s="87">
        <v>44914</v>
      </c>
      <c r="P814" s="87">
        <f t="shared" si="24"/>
        <v>44939</v>
      </c>
      <c r="Q814" s="53">
        <f t="shared" si="25"/>
        <v>335</v>
      </c>
    </row>
    <row r="815" spans="1:17" ht="16">
      <c r="A815" s="6">
        <v>814</v>
      </c>
      <c r="B815" s="191" t="s">
        <v>2832</v>
      </c>
      <c r="C815" s="191" t="s">
        <v>837</v>
      </c>
      <c r="D815" s="191" t="s">
        <v>9868</v>
      </c>
      <c r="E815" s="191" t="s">
        <v>108</v>
      </c>
      <c r="F815" s="191" t="s">
        <v>108</v>
      </c>
      <c r="G815" s="191" t="s">
        <v>109</v>
      </c>
      <c r="H815" s="191" t="s">
        <v>9869</v>
      </c>
      <c r="I815" s="191" t="s">
        <v>9870</v>
      </c>
      <c r="J815" s="191" t="s">
        <v>9871</v>
      </c>
      <c r="K815" s="191" t="s">
        <v>6975</v>
      </c>
      <c r="L815" s="99"/>
      <c r="M815" s="99"/>
      <c r="N815" s="191" t="s">
        <v>6967</v>
      </c>
      <c r="O815" s="87">
        <v>44915</v>
      </c>
      <c r="P815" s="87">
        <f t="shared" si="24"/>
        <v>44940</v>
      </c>
      <c r="Q815" s="53">
        <f t="shared" si="25"/>
        <v>335</v>
      </c>
    </row>
    <row r="816" spans="1:17" ht="16">
      <c r="A816" s="6">
        <v>815</v>
      </c>
      <c r="B816" s="191" t="s">
        <v>3464</v>
      </c>
      <c r="C816" s="191" t="s">
        <v>607</v>
      </c>
      <c r="D816" s="191" t="s">
        <v>9872</v>
      </c>
      <c r="E816" s="191" t="s">
        <v>8015</v>
      </c>
      <c r="F816" s="191" t="s">
        <v>8015</v>
      </c>
      <c r="G816" s="191" t="s">
        <v>142</v>
      </c>
      <c r="H816" s="191" t="s">
        <v>9873</v>
      </c>
      <c r="I816" s="191" t="s">
        <v>9874</v>
      </c>
      <c r="J816" s="191" t="s">
        <v>9875</v>
      </c>
      <c r="K816" s="191" t="s">
        <v>8856</v>
      </c>
      <c r="L816" s="99">
        <v>-0.41792699999999999</v>
      </c>
      <c r="M816" s="99">
        <v>37.434417000000003</v>
      </c>
      <c r="N816" s="191" t="s">
        <v>6967</v>
      </c>
      <c r="O816" s="87">
        <v>44915</v>
      </c>
      <c r="P816" s="87">
        <f t="shared" si="24"/>
        <v>44940</v>
      </c>
      <c r="Q816" s="53">
        <f t="shared" si="25"/>
        <v>335</v>
      </c>
    </row>
    <row r="817" spans="1:17" ht="16">
      <c r="A817" s="6">
        <v>816</v>
      </c>
      <c r="B817" s="191" t="s">
        <v>3485</v>
      </c>
      <c r="C817" s="191" t="s">
        <v>1314</v>
      </c>
      <c r="D817" s="191" t="s">
        <v>9876</v>
      </c>
      <c r="E817" s="191" t="s">
        <v>108</v>
      </c>
      <c r="F817" s="191" t="s">
        <v>108</v>
      </c>
      <c r="G817" s="191" t="s">
        <v>7081</v>
      </c>
      <c r="H817" s="191" t="s">
        <v>9877</v>
      </c>
      <c r="I817" s="191" t="s">
        <v>9878</v>
      </c>
      <c r="J817" s="191" t="s">
        <v>9879</v>
      </c>
      <c r="K817" s="191" t="s">
        <v>7384</v>
      </c>
      <c r="L817" s="99">
        <v>-0.95917079999999999</v>
      </c>
      <c r="M817" s="99">
        <v>36.937816499999997</v>
      </c>
      <c r="N817" s="191" t="s">
        <v>6967</v>
      </c>
      <c r="O817" s="87">
        <v>44915</v>
      </c>
      <c r="P817" s="87">
        <f t="shared" si="24"/>
        <v>44940</v>
      </c>
      <c r="Q817" s="53">
        <f t="shared" si="25"/>
        <v>335</v>
      </c>
    </row>
    <row r="818" spans="1:17" ht="16">
      <c r="A818" s="6">
        <v>817</v>
      </c>
      <c r="B818" s="191" t="s">
        <v>3503</v>
      </c>
      <c r="C818" s="191" t="s">
        <v>1201</v>
      </c>
      <c r="D818" s="191" t="s">
        <v>9880</v>
      </c>
      <c r="E818" s="191" t="s">
        <v>114</v>
      </c>
      <c r="F818" s="191" t="s">
        <v>114</v>
      </c>
      <c r="G818" s="191" t="s">
        <v>156</v>
      </c>
      <c r="H818" s="191" t="s">
        <v>9881</v>
      </c>
      <c r="I818" s="191" t="s">
        <v>9882</v>
      </c>
      <c r="J818" s="191" t="s">
        <v>9883</v>
      </c>
      <c r="K818" s="191" t="s">
        <v>8335</v>
      </c>
      <c r="L818" s="99">
        <v>-0.79269999999999996</v>
      </c>
      <c r="M818" s="99">
        <v>36.794400000000003</v>
      </c>
      <c r="N818" s="191" t="s">
        <v>6967</v>
      </c>
      <c r="O818" s="87">
        <v>44915</v>
      </c>
      <c r="P818" s="87">
        <f t="shared" si="24"/>
        <v>44940</v>
      </c>
      <c r="Q818" s="53">
        <f t="shared" si="25"/>
        <v>335</v>
      </c>
    </row>
    <row r="819" spans="1:17" ht="16">
      <c r="A819" s="6">
        <v>818</v>
      </c>
      <c r="B819" s="191" t="s">
        <v>3509</v>
      </c>
      <c r="C819" s="191" t="s">
        <v>626</v>
      </c>
      <c r="D819" s="191" t="s">
        <v>9884</v>
      </c>
      <c r="E819" s="191" t="s">
        <v>108</v>
      </c>
      <c r="F819" s="191" t="s">
        <v>108</v>
      </c>
      <c r="G819" s="191" t="s">
        <v>111</v>
      </c>
      <c r="H819" s="191" t="s">
        <v>9885</v>
      </c>
      <c r="I819" s="191" t="s">
        <v>9886</v>
      </c>
      <c r="J819" s="191" t="s">
        <v>9887</v>
      </c>
      <c r="K819" s="191" t="s">
        <v>6966</v>
      </c>
      <c r="L819" s="99">
        <v>-0.99097000000000002</v>
      </c>
      <c r="M819" s="99">
        <v>36.7029</v>
      </c>
      <c r="N819" s="191" t="s">
        <v>6967</v>
      </c>
      <c r="O819" s="87">
        <v>44915</v>
      </c>
      <c r="P819" s="87">
        <f t="shared" si="24"/>
        <v>44940</v>
      </c>
      <c r="Q819" s="53">
        <f t="shared" si="25"/>
        <v>335</v>
      </c>
    </row>
    <row r="820" spans="1:17" ht="16">
      <c r="A820" s="6">
        <v>819</v>
      </c>
      <c r="B820" s="191" t="s">
        <v>2599</v>
      </c>
      <c r="C820" s="191" t="s">
        <v>1030</v>
      </c>
      <c r="D820" s="191" t="s">
        <v>9888</v>
      </c>
      <c r="E820" s="191" t="s">
        <v>114</v>
      </c>
      <c r="F820" s="191" t="s">
        <v>114</v>
      </c>
      <c r="G820" s="191" t="s">
        <v>8764</v>
      </c>
      <c r="H820" s="191" t="s">
        <v>9889</v>
      </c>
      <c r="I820" s="191" t="s">
        <v>9890</v>
      </c>
      <c r="J820" s="191" t="s">
        <v>9891</v>
      </c>
      <c r="K820" s="191" t="s">
        <v>7337</v>
      </c>
      <c r="L820" s="99">
        <v>-0.81382829999999995</v>
      </c>
      <c r="M820" s="99">
        <v>37.088490700000001</v>
      </c>
      <c r="N820" s="191" t="s">
        <v>6967</v>
      </c>
      <c r="O820" s="87">
        <v>44921</v>
      </c>
      <c r="P820" s="87">
        <f t="shared" si="24"/>
        <v>44946</v>
      </c>
      <c r="Q820" s="53">
        <f t="shared" si="25"/>
        <v>335</v>
      </c>
    </row>
    <row r="821" spans="1:17" ht="16">
      <c r="A821" s="6">
        <v>820</v>
      </c>
      <c r="B821" s="191" t="s">
        <v>3506</v>
      </c>
      <c r="C821" s="191" t="s">
        <v>1119</v>
      </c>
      <c r="D821" s="191" t="s">
        <v>9892</v>
      </c>
      <c r="E821" s="191" t="s">
        <v>8015</v>
      </c>
      <c r="F821" s="191" t="s">
        <v>8015</v>
      </c>
      <c r="G821" s="191" t="s">
        <v>144</v>
      </c>
      <c r="H821" s="191" t="s">
        <v>9850</v>
      </c>
      <c r="I821" s="191" t="s">
        <v>9893</v>
      </c>
      <c r="J821" s="191" t="s">
        <v>9894</v>
      </c>
      <c r="K821" s="191" t="s">
        <v>8856</v>
      </c>
      <c r="L821" s="99"/>
      <c r="M821" s="99"/>
      <c r="N821" s="191" t="s">
        <v>6967</v>
      </c>
      <c r="O821" s="87">
        <v>44935</v>
      </c>
      <c r="P821" s="87">
        <f t="shared" si="24"/>
        <v>44960</v>
      </c>
      <c r="Q821" s="53">
        <f t="shared" si="25"/>
        <v>335</v>
      </c>
    </row>
    <row r="822" spans="1:17" ht="16">
      <c r="A822" s="6">
        <v>821</v>
      </c>
      <c r="B822" s="191" t="s">
        <v>3516</v>
      </c>
      <c r="C822" s="191" t="s">
        <v>803</v>
      </c>
      <c r="D822" s="191" t="s">
        <v>9895</v>
      </c>
      <c r="E822" s="191" t="s">
        <v>114</v>
      </c>
      <c r="F822" s="191" t="s">
        <v>114</v>
      </c>
      <c r="G822" s="191" t="s">
        <v>160</v>
      </c>
      <c r="H822" s="191" t="s">
        <v>9896</v>
      </c>
      <c r="I822" s="191" t="s">
        <v>9897</v>
      </c>
      <c r="J822" s="191" t="s">
        <v>9898</v>
      </c>
      <c r="K822" s="191" t="s">
        <v>8335</v>
      </c>
      <c r="L822" s="99">
        <v>-0.73829999999999996</v>
      </c>
      <c r="M822" s="99">
        <v>36.966700000000003</v>
      </c>
      <c r="N822" s="191" t="s">
        <v>6967</v>
      </c>
      <c r="O822" s="87">
        <v>44935</v>
      </c>
      <c r="P822" s="87">
        <f t="shared" si="24"/>
        <v>44960</v>
      </c>
      <c r="Q822" s="53">
        <f t="shared" si="25"/>
        <v>335</v>
      </c>
    </row>
    <row r="823" spans="1:17" ht="16">
      <c r="A823" s="6">
        <v>822</v>
      </c>
      <c r="B823" s="191" t="s">
        <v>3522</v>
      </c>
      <c r="C823" s="191" t="s">
        <v>719</v>
      </c>
      <c r="D823" s="191" t="s">
        <v>9899</v>
      </c>
      <c r="E823" s="191" t="s">
        <v>108</v>
      </c>
      <c r="F823" s="191" t="s">
        <v>108</v>
      </c>
      <c r="G823" s="191" t="s">
        <v>6972</v>
      </c>
      <c r="H823" s="191" t="s">
        <v>9900</v>
      </c>
      <c r="I823" s="191" t="s">
        <v>9901</v>
      </c>
      <c r="J823" s="191" t="s">
        <v>9902</v>
      </c>
      <c r="K823" s="191" t="s">
        <v>6975</v>
      </c>
      <c r="L823" s="99">
        <v>-0.94994999999999996</v>
      </c>
      <c r="M823" s="99">
        <v>36.787309999999998</v>
      </c>
      <c r="N823" s="191" t="s">
        <v>6967</v>
      </c>
      <c r="O823" s="87">
        <v>44935</v>
      </c>
      <c r="P823" s="87">
        <f t="shared" si="24"/>
        <v>44960</v>
      </c>
      <c r="Q823" s="53">
        <f t="shared" si="25"/>
        <v>335</v>
      </c>
    </row>
    <row r="824" spans="1:17" ht="16">
      <c r="A824" s="6">
        <v>823</v>
      </c>
      <c r="B824" s="191" t="s">
        <v>3505</v>
      </c>
      <c r="C824" s="191" t="s">
        <v>1118</v>
      </c>
      <c r="D824" s="191" t="s">
        <v>9903</v>
      </c>
      <c r="E824" s="191" t="s">
        <v>8015</v>
      </c>
      <c r="F824" s="191" t="s">
        <v>8015</v>
      </c>
      <c r="G824" s="191" t="s">
        <v>144</v>
      </c>
      <c r="H824" s="191" t="s">
        <v>9850</v>
      </c>
      <c r="I824" s="191" t="s">
        <v>9904</v>
      </c>
      <c r="J824" s="191"/>
      <c r="K824" s="191" t="s">
        <v>8856</v>
      </c>
      <c r="L824" s="99"/>
      <c r="M824" s="99"/>
      <c r="N824" s="191" t="s">
        <v>6967</v>
      </c>
      <c r="O824" s="87">
        <v>44936</v>
      </c>
      <c r="P824" s="87">
        <f t="shared" si="24"/>
        <v>44961</v>
      </c>
      <c r="Q824" s="53">
        <f t="shared" si="25"/>
        <v>335</v>
      </c>
    </row>
    <row r="825" spans="1:17" ht="16">
      <c r="A825" s="6">
        <v>824</v>
      </c>
      <c r="B825" s="191" t="s">
        <v>3523</v>
      </c>
      <c r="C825" s="191" t="s">
        <v>717</v>
      </c>
      <c r="D825" s="191" t="s">
        <v>9905</v>
      </c>
      <c r="E825" s="191" t="s">
        <v>108</v>
      </c>
      <c r="F825" s="191" t="s">
        <v>108</v>
      </c>
      <c r="G825" s="191" t="s">
        <v>111</v>
      </c>
      <c r="H825" s="191" t="s">
        <v>9906</v>
      </c>
      <c r="I825" s="191" t="s">
        <v>9907</v>
      </c>
      <c r="J825" s="191"/>
      <c r="K825" s="191" t="s">
        <v>6966</v>
      </c>
      <c r="L825" s="99">
        <v>-0.97550000000000003</v>
      </c>
      <c r="M825" s="99">
        <v>36.75</v>
      </c>
      <c r="N825" s="191" t="s">
        <v>6967</v>
      </c>
      <c r="O825" s="87">
        <v>44936</v>
      </c>
      <c r="P825" s="87">
        <f t="shared" si="24"/>
        <v>44961</v>
      </c>
      <c r="Q825" s="53">
        <f t="shared" si="25"/>
        <v>335</v>
      </c>
    </row>
    <row r="826" spans="1:17" ht="16">
      <c r="A826" s="6">
        <v>825</v>
      </c>
      <c r="B826" s="191" t="s">
        <v>3524</v>
      </c>
      <c r="C826" s="191" t="s">
        <v>720</v>
      </c>
      <c r="D826" s="191" t="s">
        <v>9908</v>
      </c>
      <c r="E826" s="191" t="s">
        <v>8015</v>
      </c>
      <c r="F826" s="191" t="s">
        <v>8015</v>
      </c>
      <c r="G826" s="191" t="s">
        <v>142</v>
      </c>
      <c r="H826" s="191" t="s">
        <v>9909</v>
      </c>
      <c r="I826" s="191" t="s">
        <v>9910</v>
      </c>
      <c r="J826" s="191" t="s">
        <v>9911</v>
      </c>
      <c r="K826" s="191" t="s">
        <v>8856</v>
      </c>
      <c r="L826" s="99">
        <v>-0.56320800000000004</v>
      </c>
      <c r="M826" s="99">
        <v>37.499907</v>
      </c>
      <c r="N826" s="191" t="s">
        <v>6967</v>
      </c>
      <c r="O826" s="87">
        <v>44936</v>
      </c>
      <c r="P826" s="87">
        <f t="shared" si="24"/>
        <v>44961</v>
      </c>
      <c r="Q826" s="53">
        <f t="shared" si="25"/>
        <v>335</v>
      </c>
    </row>
    <row r="827" spans="1:17" ht="16">
      <c r="A827" s="6">
        <v>826</v>
      </c>
      <c r="B827" s="191" t="s">
        <v>3253</v>
      </c>
      <c r="C827" s="191" t="s">
        <v>465</v>
      </c>
      <c r="D827" s="191" t="s">
        <v>9912</v>
      </c>
      <c r="E827" s="191" t="s">
        <v>108</v>
      </c>
      <c r="F827" s="191" t="s">
        <v>108</v>
      </c>
      <c r="G827" s="191" t="s">
        <v>7380</v>
      </c>
      <c r="H827" s="191" t="s">
        <v>9913</v>
      </c>
      <c r="I827" s="191" t="s">
        <v>9914</v>
      </c>
      <c r="J827" s="191" t="s">
        <v>9915</v>
      </c>
      <c r="K827" s="191" t="s">
        <v>7384</v>
      </c>
      <c r="L827" s="99"/>
      <c r="M827" s="99"/>
      <c r="N827" s="191" t="s">
        <v>6967</v>
      </c>
      <c r="O827" s="87">
        <v>44937</v>
      </c>
      <c r="P827" s="87">
        <f t="shared" si="24"/>
        <v>44962</v>
      </c>
      <c r="Q827" s="53">
        <f t="shared" si="25"/>
        <v>335</v>
      </c>
    </row>
    <row r="828" spans="1:17" ht="16">
      <c r="A828" s="6">
        <v>827</v>
      </c>
      <c r="B828" s="191" t="s">
        <v>3494</v>
      </c>
      <c r="C828" s="191" t="s">
        <v>1083</v>
      </c>
      <c r="D828" s="191" t="s">
        <v>9916</v>
      </c>
      <c r="E828" s="191" t="s">
        <v>114</v>
      </c>
      <c r="F828" s="191" t="s">
        <v>114</v>
      </c>
      <c r="G828" s="191" t="s">
        <v>168</v>
      </c>
      <c r="H828" s="191" t="s">
        <v>9917</v>
      </c>
      <c r="I828" s="191" t="s">
        <v>9918</v>
      </c>
      <c r="J828" s="191" t="s">
        <v>9919</v>
      </c>
      <c r="K828" s="191" t="s">
        <v>7337</v>
      </c>
      <c r="L828" s="99">
        <v>-0.90752699999999997</v>
      </c>
      <c r="M828" s="99">
        <v>37.236004000000001</v>
      </c>
      <c r="N828" s="191" t="s">
        <v>6967</v>
      </c>
      <c r="O828" s="87">
        <v>44937</v>
      </c>
      <c r="P828" s="87">
        <f t="shared" si="24"/>
        <v>44962</v>
      </c>
      <c r="Q828" s="53">
        <f t="shared" si="25"/>
        <v>335</v>
      </c>
    </row>
    <row r="829" spans="1:17" ht="16">
      <c r="A829" s="6">
        <v>828</v>
      </c>
      <c r="B829" s="191" t="s">
        <v>3511</v>
      </c>
      <c r="C829" s="191" t="s">
        <v>630</v>
      </c>
      <c r="D829" s="191" t="s">
        <v>9920</v>
      </c>
      <c r="E829" s="191" t="s">
        <v>108</v>
      </c>
      <c r="F829" s="191" t="s">
        <v>108</v>
      </c>
      <c r="G829" s="191" t="s">
        <v>7081</v>
      </c>
      <c r="H829" s="191" t="s">
        <v>8344</v>
      </c>
      <c r="I829" s="191" t="s">
        <v>9921</v>
      </c>
      <c r="J829" s="191" t="s">
        <v>9922</v>
      </c>
      <c r="K829" s="191" t="s">
        <v>7384</v>
      </c>
      <c r="L829" s="99">
        <v>-1.1927551999999999</v>
      </c>
      <c r="M829" s="99">
        <v>36.896768000000002</v>
      </c>
      <c r="N829" s="191" t="s">
        <v>6967</v>
      </c>
      <c r="O829" s="87">
        <v>44937</v>
      </c>
      <c r="P829" s="87">
        <f t="shared" si="24"/>
        <v>44962</v>
      </c>
      <c r="Q829" s="53">
        <f t="shared" si="25"/>
        <v>335</v>
      </c>
    </row>
    <row r="830" spans="1:17" ht="16">
      <c r="A830" s="6">
        <v>829</v>
      </c>
      <c r="B830" s="191" t="s">
        <v>3517</v>
      </c>
      <c r="C830" s="191" t="s">
        <v>651</v>
      </c>
      <c r="D830" s="191" t="s">
        <v>9923</v>
      </c>
      <c r="E830" s="191" t="s">
        <v>108</v>
      </c>
      <c r="F830" s="191" t="s">
        <v>108</v>
      </c>
      <c r="G830" s="191" t="s">
        <v>111</v>
      </c>
      <c r="H830" s="191" t="s">
        <v>9924</v>
      </c>
      <c r="I830" s="191" t="s">
        <v>9925</v>
      </c>
      <c r="J830" s="191" t="s">
        <v>9926</v>
      </c>
      <c r="K830" s="191" t="s">
        <v>6975</v>
      </c>
      <c r="L830" s="99">
        <v>-1.0284</v>
      </c>
      <c r="M830" s="99">
        <v>36.713500000000003</v>
      </c>
      <c r="N830" s="191" t="s">
        <v>6967</v>
      </c>
      <c r="O830" s="87">
        <v>44937</v>
      </c>
      <c r="P830" s="87">
        <f t="shared" si="24"/>
        <v>44962</v>
      </c>
      <c r="Q830" s="53">
        <f t="shared" si="25"/>
        <v>335</v>
      </c>
    </row>
    <row r="831" spans="1:17" ht="16">
      <c r="A831" s="6">
        <v>830</v>
      </c>
      <c r="B831" s="191" t="s">
        <v>3525</v>
      </c>
      <c r="C831" s="191" t="s">
        <v>770</v>
      </c>
      <c r="D831" s="191" t="s">
        <v>9927</v>
      </c>
      <c r="E831" s="191" t="s">
        <v>8015</v>
      </c>
      <c r="F831" s="191" t="s">
        <v>8015</v>
      </c>
      <c r="G831" s="191" t="s">
        <v>142</v>
      </c>
      <c r="H831" s="191" t="s">
        <v>9928</v>
      </c>
      <c r="I831" s="191" t="s">
        <v>9929</v>
      </c>
      <c r="J831" s="191" t="s">
        <v>9930</v>
      </c>
      <c r="K831" s="191" t="s">
        <v>8856</v>
      </c>
      <c r="L831" s="99">
        <v>-0.4829</v>
      </c>
      <c r="M831" s="99">
        <v>37.442498000000001</v>
      </c>
      <c r="N831" s="191" t="s">
        <v>6967</v>
      </c>
      <c r="O831" s="87">
        <v>44937</v>
      </c>
      <c r="P831" s="87">
        <f t="shared" si="24"/>
        <v>44962</v>
      </c>
      <c r="Q831" s="53">
        <f t="shared" si="25"/>
        <v>335</v>
      </c>
    </row>
    <row r="832" spans="1:17" ht="32">
      <c r="A832" s="6">
        <v>831</v>
      </c>
      <c r="B832" s="191" t="s">
        <v>9931</v>
      </c>
      <c r="C832" s="191" t="s">
        <v>769</v>
      </c>
      <c r="D832" s="191" t="s">
        <v>9932</v>
      </c>
      <c r="E832" s="191" t="s">
        <v>108</v>
      </c>
      <c r="F832" s="191" t="s">
        <v>108</v>
      </c>
      <c r="G832" s="191" t="s">
        <v>7081</v>
      </c>
      <c r="H832" s="191" t="s">
        <v>8521</v>
      </c>
      <c r="I832" s="191" t="s">
        <v>9933</v>
      </c>
      <c r="J832" s="191"/>
      <c r="K832" s="191" t="s">
        <v>7384</v>
      </c>
      <c r="L832" s="99">
        <v>-1.2582911999999999</v>
      </c>
      <c r="M832" s="99">
        <v>36.801740799999997</v>
      </c>
      <c r="N832" s="191" t="s">
        <v>6967</v>
      </c>
      <c r="O832" s="87">
        <v>44937</v>
      </c>
      <c r="P832" s="87">
        <f t="shared" si="24"/>
        <v>44962</v>
      </c>
      <c r="Q832" s="53">
        <f t="shared" si="25"/>
        <v>335</v>
      </c>
    </row>
    <row r="833" spans="1:17" ht="16">
      <c r="A833" s="6">
        <v>832</v>
      </c>
      <c r="B833" s="191" t="s">
        <v>3141</v>
      </c>
      <c r="C833" s="191" t="s">
        <v>1370</v>
      </c>
      <c r="D833" s="191" t="s">
        <v>9934</v>
      </c>
      <c r="E833" s="191" t="s">
        <v>108</v>
      </c>
      <c r="F833" s="191" t="s">
        <v>108</v>
      </c>
      <c r="G833" s="191" t="s">
        <v>6972</v>
      </c>
      <c r="H833" s="191" t="s">
        <v>9935</v>
      </c>
      <c r="I833" s="191" t="s">
        <v>9936</v>
      </c>
      <c r="J833" s="191" t="s">
        <v>9937</v>
      </c>
      <c r="K833" s="191" t="s">
        <v>6975</v>
      </c>
      <c r="L833" s="99"/>
      <c r="M833" s="99"/>
      <c r="N833" s="191" t="s">
        <v>6967</v>
      </c>
      <c r="O833" s="87">
        <v>44938</v>
      </c>
      <c r="P833" s="87">
        <f t="shared" si="24"/>
        <v>44963</v>
      </c>
      <c r="Q833" s="53">
        <f t="shared" si="25"/>
        <v>335</v>
      </c>
    </row>
    <row r="834" spans="1:17" ht="16">
      <c r="A834" s="6">
        <v>833</v>
      </c>
      <c r="B834" s="191" t="s">
        <v>3473</v>
      </c>
      <c r="C834" s="191" t="s">
        <v>515</v>
      </c>
      <c r="D834" s="191" t="s">
        <v>9938</v>
      </c>
      <c r="E834" s="191" t="s">
        <v>151</v>
      </c>
      <c r="F834" s="191" t="s">
        <v>151</v>
      </c>
      <c r="G834" s="191" t="s">
        <v>152</v>
      </c>
      <c r="H834" s="191" t="s">
        <v>9939</v>
      </c>
      <c r="I834" s="191" t="s">
        <v>9940</v>
      </c>
      <c r="J834" s="191" t="s">
        <v>9941</v>
      </c>
      <c r="K834" s="191" t="s">
        <v>8758</v>
      </c>
      <c r="L834" s="99">
        <v>2.8747999999999999E-2</v>
      </c>
      <c r="M834" s="99">
        <v>37.130381999999997</v>
      </c>
      <c r="N834" s="191" t="s">
        <v>6967</v>
      </c>
      <c r="O834" s="87">
        <v>44938</v>
      </c>
      <c r="P834" s="87">
        <f t="shared" si="24"/>
        <v>44963</v>
      </c>
      <c r="Q834" s="53">
        <f t="shared" si="25"/>
        <v>335</v>
      </c>
    </row>
    <row r="835" spans="1:17" ht="16">
      <c r="A835" s="6">
        <v>834</v>
      </c>
      <c r="B835" s="191" t="s">
        <v>3478</v>
      </c>
      <c r="C835" s="191" t="s">
        <v>618</v>
      </c>
      <c r="D835" s="191" t="s">
        <v>9942</v>
      </c>
      <c r="E835" s="191" t="s">
        <v>151</v>
      </c>
      <c r="F835" s="191" t="s">
        <v>151</v>
      </c>
      <c r="G835" s="191" t="s">
        <v>222</v>
      </c>
      <c r="H835" s="191" t="s">
        <v>9943</v>
      </c>
      <c r="I835" s="191" t="s">
        <v>9944</v>
      </c>
      <c r="J835" s="191" t="s">
        <v>9945</v>
      </c>
      <c r="K835" s="191" t="s">
        <v>8758</v>
      </c>
      <c r="L835" s="99">
        <v>2.5016E-2</v>
      </c>
      <c r="M835" s="99">
        <v>37.603068</v>
      </c>
      <c r="N835" s="191" t="s">
        <v>6967</v>
      </c>
      <c r="O835" s="87">
        <v>44938</v>
      </c>
      <c r="P835" s="87">
        <f t="shared" ref="P835:P898" si="26">O835+25</f>
        <v>44963</v>
      </c>
      <c r="Q835" s="53">
        <f t="shared" ref="Q835:Q898" si="27">IF(P835&lt;$T$2,$V$2,$U$2-P835+1)</f>
        <v>335</v>
      </c>
    </row>
    <row r="836" spans="1:17" ht="16">
      <c r="A836" s="6">
        <v>835</v>
      </c>
      <c r="B836" s="191" t="s">
        <v>2849</v>
      </c>
      <c r="C836" s="191" t="s">
        <v>755</v>
      </c>
      <c r="D836" s="191" t="s">
        <v>9946</v>
      </c>
      <c r="E836" s="191" t="s">
        <v>114</v>
      </c>
      <c r="F836" s="191" t="s">
        <v>114</v>
      </c>
      <c r="G836" s="191" t="s">
        <v>156</v>
      </c>
      <c r="H836" s="191" t="s">
        <v>9947</v>
      </c>
      <c r="I836" s="191" t="s">
        <v>9948</v>
      </c>
      <c r="J836" s="191" t="s">
        <v>9949</v>
      </c>
      <c r="K836" s="191" t="s">
        <v>8335</v>
      </c>
      <c r="L836" s="99">
        <v>-0.8256</v>
      </c>
      <c r="M836" s="99">
        <v>36.830300000000001</v>
      </c>
      <c r="N836" s="191" t="s">
        <v>6967</v>
      </c>
      <c r="O836" s="87">
        <v>44938</v>
      </c>
      <c r="P836" s="87">
        <f t="shared" si="26"/>
        <v>44963</v>
      </c>
      <c r="Q836" s="53">
        <f t="shared" si="27"/>
        <v>335</v>
      </c>
    </row>
    <row r="837" spans="1:17" ht="16">
      <c r="A837" s="6">
        <v>836</v>
      </c>
      <c r="B837" s="191" t="s">
        <v>2602</v>
      </c>
      <c r="C837" s="191" t="s">
        <v>386</v>
      </c>
      <c r="D837" s="191" t="s">
        <v>9950</v>
      </c>
      <c r="E837" s="191" t="s">
        <v>108</v>
      </c>
      <c r="F837" s="191" t="s">
        <v>108</v>
      </c>
      <c r="G837" s="191" t="s">
        <v>108</v>
      </c>
      <c r="H837" s="191" t="s">
        <v>9951</v>
      </c>
      <c r="I837" s="191" t="s">
        <v>9952</v>
      </c>
      <c r="J837" s="191" t="s">
        <v>9953</v>
      </c>
      <c r="K837" s="191" t="s">
        <v>2840</v>
      </c>
      <c r="L837" s="99">
        <v>-1.1647000000000001</v>
      </c>
      <c r="M837" s="99">
        <v>36.812100000000001</v>
      </c>
      <c r="N837" s="191" t="s">
        <v>6967</v>
      </c>
      <c r="O837" s="87">
        <v>44938</v>
      </c>
      <c r="P837" s="87">
        <f t="shared" si="26"/>
        <v>44963</v>
      </c>
      <c r="Q837" s="53">
        <f t="shared" si="27"/>
        <v>335</v>
      </c>
    </row>
    <row r="838" spans="1:17" ht="16">
      <c r="A838" s="6">
        <v>837</v>
      </c>
      <c r="B838" s="191" t="s">
        <v>3520</v>
      </c>
      <c r="C838" s="191" t="s">
        <v>1340</v>
      </c>
      <c r="D838" s="191" t="s">
        <v>9954</v>
      </c>
      <c r="E838" s="191" t="s">
        <v>108</v>
      </c>
      <c r="F838" s="191" t="s">
        <v>108</v>
      </c>
      <c r="G838" s="191" t="s">
        <v>108</v>
      </c>
      <c r="H838" s="191" t="s">
        <v>9951</v>
      </c>
      <c r="I838" s="191" t="s">
        <v>9955</v>
      </c>
      <c r="J838" s="191" t="s">
        <v>9956</v>
      </c>
      <c r="K838" s="191" t="s">
        <v>2840</v>
      </c>
      <c r="L838" s="99">
        <v>-0.40991040000000001</v>
      </c>
      <c r="M838" s="99">
        <v>36.361207399999998</v>
      </c>
      <c r="N838" s="191" t="s">
        <v>6967</v>
      </c>
      <c r="O838" s="87">
        <v>44938</v>
      </c>
      <c r="P838" s="87">
        <f t="shared" si="26"/>
        <v>44963</v>
      </c>
      <c r="Q838" s="53">
        <f t="shared" si="27"/>
        <v>335</v>
      </c>
    </row>
    <row r="839" spans="1:17" ht="16">
      <c r="A839" s="6">
        <v>838</v>
      </c>
      <c r="B839" s="191" t="s">
        <v>3521</v>
      </c>
      <c r="C839" s="191" t="s">
        <v>1339</v>
      </c>
      <c r="D839" s="191" t="s">
        <v>9957</v>
      </c>
      <c r="E839" s="191" t="s">
        <v>108</v>
      </c>
      <c r="F839" s="191" t="s">
        <v>108</v>
      </c>
      <c r="G839" s="191" t="s">
        <v>115</v>
      </c>
      <c r="H839" s="191" t="s">
        <v>9958</v>
      </c>
      <c r="I839" s="191" t="s">
        <v>9959</v>
      </c>
      <c r="J839" s="191" t="s">
        <v>9960</v>
      </c>
      <c r="K839" s="191" t="s">
        <v>2840</v>
      </c>
      <c r="L839" s="99">
        <v>-1.2202999999999999</v>
      </c>
      <c r="M839" s="99">
        <v>36.677799999999998</v>
      </c>
      <c r="N839" s="191" t="s">
        <v>6967</v>
      </c>
      <c r="O839" s="87">
        <v>44938</v>
      </c>
      <c r="P839" s="87">
        <f t="shared" si="26"/>
        <v>44963</v>
      </c>
      <c r="Q839" s="53">
        <f t="shared" si="27"/>
        <v>335</v>
      </c>
    </row>
    <row r="840" spans="1:17" ht="16">
      <c r="A840" s="6">
        <v>839</v>
      </c>
      <c r="B840" s="191" t="s">
        <v>3526</v>
      </c>
      <c r="C840" s="191" t="s">
        <v>768</v>
      </c>
      <c r="D840" s="191" t="s">
        <v>9961</v>
      </c>
      <c r="E840" s="191" t="s">
        <v>108</v>
      </c>
      <c r="F840" s="191" t="s">
        <v>108</v>
      </c>
      <c r="G840" s="191" t="s">
        <v>7081</v>
      </c>
      <c r="H840" s="191" t="s">
        <v>7213</v>
      </c>
      <c r="I840" s="191" t="s">
        <v>9962</v>
      </c>
      <c r="J840" s="191" t="s">
        <v>9963</v>
      </c>
      <c r="K840" s="191" t="s">
        <v>7384</v>
      </c>
      <c r="L840" s="99">
        <v>-0.98281700000000005</v>
      </c>
      <c r="M840" s="99">
        <v>36.963768999999999</v>
      </c>
      <c r="N840" s="191" t="s">
        <v>6967</v>
      </c>
      <c r="O840" s="87">
        <v>44938</v>
      </c>
      <c r="P840" s="87">
        <f t="shared" si="26"/>
        <v>44963</v>
      </c>
      <c r="Q840" s="53">
        <f t="shared" si="27"/>
        <v>335</v>
      </c>
    </row>
    <row r="841" spans="1:17" ht="16">
      <c r="A841" s="6">
        <v>840</v>
      </c>
      <c r="B841" s="191" t="s">
        <v>3530</v>
      </c>
      <c r="C841" s="191" t="s">
        <v>773</v>
      </c>
      <c r="D841" s="191" t="s">
        <v>9964</v>
      </c>
      <c r="E841" s="191" t="s">
        <v>114</v>
      </c>
      <c r="F841" s="191" t="s">
        <v>114</v>
      </c>
      <c r="G841" s="191" t="s">
        <v>156</v>
      </c>
      <c r="H841" s="191" t="s">
        <v>9965</v>
      </c>
      <c r="I841" s="191" t="s">
        <v>9966</v>
      </c>
      <c r="J841" s="191" t="s">
        <v>9967</v>
      </c>
      <c r="K841" s="191" t="s">
        <v>8335</v>
      </c>
      <c r="L841" s="99">
        <v>-0.82611999999999997</v>
      </c>
      <c r="M841" s="99">
        <v>36.849080000000001</v>
      </c>
      <c r="N841" s="191" t="s">
        <v>6967</v>
      </c>
      <c r="O841" s="87">
        <v>44938</v>
      </c>
      <c r="P841" s="87">
        <f t="shared" si="26"/>
        <v>44963</v>
      </c>
      <c r="Q841" s="53">
        <f t="shared" si="27"/>
        <v>335</v>
      </c>
    </row>
    <row r="842" spans="1:17" ht="16">
      <c r="A842" s="6">
        <v>841</v>
      </c>
      <c r="B842" s="191" t="s">
        <v>3305</v>
      </c>
      <c r="C842" s="191" t="s">
        <v>544</v>
      </c>
      <c r="D842" s="191" t="s">
        <v>9968</v>
      </c>
      <c r="E842" s="191" t="s">
        <v>151</v>
      </c>
      <c r="F842" s="191" t="s">
        <v>151</v>
      </c>
      <c r="G842" s="191" t="s">
        <v>152</v>
      </c>
      <c r="H842" s="191" t="s">
        <v>9969</v>
      </c>
      <c r="I842" s="191" t="s">
        <v>9970</v>
      </c>
      <c r="J842" s="191" t="s">
        <v>9971</v>
      </c>
      <c r="K842" s="191" t="s">
        <v>8758</v>
      </c>
      <c r="L842" s="99">
        <v>9.0603400000000001E-2</v>
      </c>
      <c r="M842" s="99">
        <v>37.474808699999997</v>
      </c>
      <c r="N842" s="191" t="s">
        <v>6967</v>
      </c>
      <c r="O842" s="87">
        <v>44942</v>
      </c>
      <c r="P842" s="87">
        <f t="shared" si="26"/>
        <v>44967</v>
      </c>
      <c r="Q842" s="53">
        <f t="shared" si="27"/>
        <v>335</v>
      </c>
    </row>
    <row r="843" spans="1:17" ht="16">
      <c r="A843" s="6">
        <v>842</v>
      </c>
      <c r="B843" s="191" t="s">
        <v>3510</v>
      </c>
      <c r="C843" s="191" t="s">
        <v>627</v>
      </c>
      <c r="D843" s="191" t="s">
        <v>9972</v>
      </c>
      <c r="E843" s="191" t="s">
        <v>108</v>
      </c>
      <c r="F843" s="191" t="s">
        <v>108</v>
      </c>
      <c r="G843" s="191" t="s">
        <v>6972</v>
      </c>
      <c r="H843" s="191" t="s">
        <v>9973</v>
      </c>
      <c r="I843" s="191" t="s">
        <v>9974</v>
      </c>
      <c r="J843" s="191" t="s">
        <v>9975</v>
      </c>
      <c r="K843" s="191" t="s">
        <v>6975</v>
      </c>
      <c r="L843" s="99">
        <v>1.0149999999999999</v>
      </c>
      <c r="M843" s="99">
        <v>36.530200000000001</v>
      </c>
      <c r="N843" s="191" t="s">
        <v>6967</v>
      </c>
      <c r="O843" s="87">
        <v>44942</v>
      </c>
      <c r="P843" s="87">
        <f t="shared" si="26"/>
        <v>44967</v>
      </c>
      <c r="Q843" s="53">
        <f t="shared" si="27"/>
        <v>335</v>
      </c>
    </row>
    <row r="844" spans="1:17" ht="16">
      <c r="A844" s="6">
        <v>843</v>
      </c>
      <c r="B844" s="191" t="s">
        <v>3534</v>
      </c>
      <c r="C844" s="191" t="s">
        <v>782</v>
      </c>
      <c r="D844" s="191" t="s">
        <v>9976</v>
      </c>
      <c r="E844" s="191" t="s">
        <v>8015</v>
      </c>
      <c r="F844" s="191" t="s">
        <v>8015</v>
      </c>
      <c r="G844" s="191" t="s">
        <v>144</v>
      </c>
      <c r="H844" s="191" t="s">
        <v>9977</v>
      </c>
      <c r="I844" s="191" t="s">
        <v>9978</v>
      </c>
      <c r="J844" s="191" t="s">
        <v>9979</v>
      </c>
      <c r="K844" s="191" t="s">
        <v>8856</v>
      </c>
      <c r="L844" s="99">
        <v>-0.3719809</v>
      </c>
      <c r="M844" s="99">
        <v>37.505767300000002</v>
      </c>
      <c r="N844" s="191" t="s">
        <v>6967</v>
      </c>
      <c r="O844" s="87">
        <v>44942</v>
      </c>
      <c r="P844" s="87">
        <f t="shared" si="26"/>
        <v>44967</v>
      </c>
      <c r="Q844" s="53">
        <f t="shared" si="27"/>
        <v>335</v>
      </c>
    </row>
    <row r="845" spans="1:17" ht="16">
      <c r="A845" s="6">
        <v>844</v>
      </c>
      <c r="B845" s="191" t="s">
        <v>3536</v>
      </c>
      <c r="C845" s="191" t="s">
        <v>786</v>
      </c>
      <c r="D845" s="191" t="s">
        <v>9980</v>
      </c>
      <c r="E845" s="191" t="s">
        <v>108</v>
      </c>
      <c r="F845" s="191" t="s">
        <v>108</v>
      </c>
      <c r="G845" s="191" t="s">
        <v>175</v>
      </c>
      <c r="H845" s="191" t="s">
        <v>9981</v>
      </c>
      <c r="I845" s="191" t="s">
        <v>9982</v>
      </c>
      <c r="J845" s="191" t="s">
        <v>9983</v>
      </c>
      <c r="K845" s="191" t="s">
        <v>2840</v>
      </c>
      <c r="L845" s="99">
        <v>-1.1843999999999999</v>
      </c>
      <c r="M845" s="99">
        <v>36.632300000000001</v>
      </c>
      <c r="N845" s="191" t="s">
        <v>6967</v>
      </c>
      <c r="O845" s="87">
        <v>44942</v>
      </c>
      <c r="P845" s="87">
        <f t="shared" si="26"/>
        <v>44967</v>
      </c>
      <c r="Q845" s="53">
        <f t="shared" si="27"/>
        <v>335</v>
      </c>
    </row>
    <row r="846" spans="1:17" ht="16">
      <c r="A846" s="6">
        <v>845</v>
      </c>
      <c r="B846" s="191" t="s">
        <v>3538</v>
      </c>
      <c r="C846" s="191" t="s">
        <v>784</v>
      </c>
      <c r="D846" s="191" t="s">
        <v>9984</v>
      </c>
      <c r="E846" s="191" t="s">
        <v>108</v>
      </c>
      <c r="F846" s="191" t="s">
        <v>108</v>
      </c>
      <c r="G846" s="191" t="s">
        <v>175</v>
      </c>
      <c r="H846" s="191" t="s">
        <v>9985</v>
      </c>
      <c r="I846" s="191" t="s">
        <v>9986</v>
      </c>
      <c r="J846" s="191" t="s">
        <v>9987</v>
      </c>
      <c r="K846" s="191" t="s">
        <v>2840</v>
      </c>
      <c r="L846" s="99">
        <v>-1.1843699999999999</v>
      </c>
      <c r="M846" s="99">
        <v>36.631799999999998</v>
      </c>
      <c r="N846" s="191" t="s">
        <v>6967</v>
      </c>
      <c r="O846" s="87">
        <v>44942</v>
      </c>
      <c r="P846" s="87">
        <f t="shared" si="26"/>
        <v>44967</v>
      </c>
      <c r="Q846" s="53">
        <f t="shared" si="27"/>
        <v>335</v>
      </c>
    </row>
    <row r="847" spans="1:17" ht="16">
      <c r="A847" s="6">
        <v>846</v>
      </c>
      <c r="B847" s="191" t="s">
        <v>2598</v>
      </c>
      <c r="C847" s="191" t="s">
        <v>513</v>
      </c>
      <c r="D847" s="191" t="s">
        <v>9988</v>
      </c>
      <c r="E847" s="191" t="s">
        <v>151</v>
      </c>
      <c r="F847" s="191" t="s">
        <v>151</v>
      </c>
      <c r="G847" s="191" t="s">
        <v>165</v>
      </c>
      <c r="H847" s="191" t="s">
        <v>9989</v>
      </c>
      <c r="I847" s="191" t="s">
        <v>9990</v>
      </c>
      <c r="J847" s="191" t="s">
        <v>9991</v>
      </c>
      <c r="K847" s="191" t="s">
        <v>8847</v>
      </c>
      <c r="L847" s="99">
        <v>-4.9299999999999997E-2</v>
      </c>
      <c r="M847" s="99">
        <v>37.583300000000001</v>
      </c>
      <c r="N847" s="191" t="s">
        <v>6967</v>
      </c>
      <c r="O847" s="87">
        <v>44943</v>
      </c>
      <c r="P847" s="87">
        <f t="shared" si="26"/>
        <v>44968</v>
      </c>
      <c r="Q847" s="53">
        <f t="shared" si="27"/>
        <v>335</v>
      </c>
    </row>
    <row r="848" spans="1:17" ht="16">
      <c r="A848" s="6">
        <v>847</v>
      </c>
      <c r="B848" s="191" t="s">
        <v>3490</v>
      </c>
      <c r="C848" s="191" t="s">
        <v>146</v>
      </c>
      <c r="D848" s="191" t="s">
        <v>9992</v>
      </c>
      <c r="E848" s="191" t="s">
        <v>8015</v>
      </c>
      <c r="F848" s="191" t="s">
        <v>2434</v>
      </c>
      <c r="G848" s="191" t="s">
        <v>9255</v>
      </c>
      <c r="H848" s="191" t="s">
        <v>9323</v>
      </c>
      <c r="I848" s="191" t="s">
        <v>9993</v>
      </c>
      <c r="J848" s="191" t="s">
        <v>9994</v>
      </c>
      <c r="K848" s="191" t="s">
        <v>8856</v>
      </c>
      <c r="L848" s="99">
        <v>-0.41456300000000001</v>
      </c>
      <c r="M848" s="99">
        <v>37.43562</v>
      </c>
      <c r="N848" s="191" t="s">
        <v>6967</v>
      </c>
      <c r="O848" s="87">
        <v>44943</v>
      </c>
      <c r="P848" s="87">
        <f t="shared" si="26"/>
        <v>44968</v>
      </c>
      <c r="Q848" s="53">
        <f t="shared" si="27"/>
        <v>335</v>
      </c>
    </row>
    <row r="849" spans="1:17" ht="16">
      <c r="A849" s="6">
        <v>848</v>
      </c>
      <c r="B849" s="191" t="s">
        <v>3518</v>
      </c>
      <c r="C849" s="191" t="s">
        <v>385</v>
      </c>
      <c r="D849" s="191" t="s">
        <v>9995</v>
      </c>
      <c r="E849" s="191" t="s">
        <v>108</v>
      </c>
      <c r="F849" s="191" t="s">
        <v>108</v>
      </c>
      <c r="G849" s="191" t="s">
        <v>6972</v>
      </c>
      <c r="H849" s="191" t="s">
        <v>9996</v>
      </c>
      <c r="I849" s="191" t="s">
        <v>9997</v>
      </c>
      <c r="J849" s="191" t="s">
        <v>9998</v>
      </c>
      <c r="K849" s="191" t="s">
        <v>6975</v>
      </c>
      <c r="L849" s="99">
        <v>-0.98470000000000002</v>
      </c>
      <c r="M849" s="99">
        <v>36.788400000000003</v>
      </c>
      <c r="N849" s="191" t="s">
        <v>6967</v>
      </c>
      <c r="O849" s="87">
        <v>44943</v>
      </c>
      <c r="P849" s="87">
        <f t="shared" si="26"/>
        <v>44968</v>
      </c>
      <c r="Q849" s="53">
        <f t="shared" si="27"/>
        <v>335</v>
      </c>
    </row>
    <row r="850" spans="1:17" ht="16">
      <c r="A850" s="6">
        <v>849</v>
      </c>
      <c r="B850" s="191" t="s">
        <v>3535</v>
      </c>
      <c r="C850" s="191" t="s">
        <v>781</v>
      </c>
      <c r="D850" s="191" t="s">
        <v>9999</v>
      </c>
      <c r="E850" s="191" t="s">
        <v>8015</v>
      </c>
      <c r="F850" s="191" t="s">
        <v>2434</v>
      </c>
      <c r="G850" s="191" t="s">
        <v>8679</v>
      </c>
      <c r="H850" s="191" t="s">
        <v>10000</v>
      </c>
      <c r="I850" s="191" t="s">
        <v>10001</v>
      </c>
      <c r="J850" s="191" t="s">
        <v>10002</v>
      </c>
      <c r="K850" s="191" t="s">
        <v>8856</v>
      </c>
      <c r="L850" s="99">
        <v>-1.2025855999999999</v>
      </c>
      <c r="M850" s="99">
        <v>36.841062399999998</v>
      </c>
      <c r="N850" s="191" t="s">
        <v>6967</v>
      </c>
      <c r="O850" s="87">
        <v>44943</v>
      </c>
      <c r="P850" s="87">
        <f t="shared" si="26"/>
        <v>44968</v>
      </c>
      <c r="Q850" s="53">
        <f t="shared" si="27"/>
        <v>335</v>
      </c>
    </row>
    <row r="851" spans="1:17" ht="16">
      <c r="A851" s="6">
        <v>850</v>
      </c>
      <c r="B851" s="191" t="s">
        <v>3387</v>
      </c>
      <c r="C851" s="191" t="s">
        <v>422</v>
      </c>
      <c r="D851" s="191" t="s">
        <v>10003</v>
      </c>
      <c r="E851" s="191" t="s">
        <v>114</v>
      </c>
      <c r="F851" s="191" t="s">
        <v>114</v>
      </c>
      <c r="G851" s="191" t="s">
        <v>168</v>
      </c>
      <c r="H851" s="191" t="s">
        <v>8446</v>
      </c>
      <c r="I851" s="191" t="s">
        <v>10004</v>
      </c>
      <c r="J851" s="191" t="s">
        <v>10005</v>
      </c>
      <c r="K851" s="191" t="s">
        <v>7337</v>
      </c>
      <c r="L851" s="99"/>
      <c r="M851" s="99"/>
      <c r="N851" s="191" t="s">
        <v>6967</v>
      </c>
      <c r="O851" s="87">
        <v>44944</v>
      </c>
      <c r="P851" s="87">
        <f t="shared" si="26"/>
        <v>44969</v>
      </c>
      <c r="Q851" s="53">
        <f t="shared" si="27"/>
        <v>335</v>
      </c>
    </row>
    <row r="852" spans="1:17" ht="16">
      <c r="A852" s="6">
        <v>851</v>
      </c>
      <c r="B852" s="191" t="s">
        <v>3512</v>
      </c>
      <c r="C852" s="191" t="s">
        <v>631</v>
      </c>
      <c r="D852" s="191" t="s">
        <v>10006</v>
      </c>
      <c r="E852" s="191" t="s">
        <v>108</v>
      </c>
      <c r="F852" s="191" t="s">
        <v>108</v>
      </c>
      <c r="G852" s="191" t="s">
        <v>109</v>
      </c>
      <c r="H852" s="191" t="s">
        <v>9764</v>
      </c>
      <c r="I852" s="191" t="s">
        <v>10007</v>
      </c>
      <c r="J852" s="191" t="s">
        <v>10008</v>
      </c>
      <c r="K852" s="191" t="s">
        <v>6975</v>
      </c>
      <c r="L852" s="99">
        <v>-1.0128699999999999</v>
      </c>
      <c r="M852" s="99">
        <v>36.796309999999998</v>
      </c>
      <c r="N852" s="191" t="s">
        <v>6967</v>
      </c>
      <c r="O852" s="87">
        <v>44944</v>
      </c>
      <c r="P852" s="87">
        <f t="shared" si="26"/>
        <v>44969</v>
      </c>
      <c r="Q852" s="53">
        <f t="shared" si="27"/>
        <v>335</v>
      </c>
    </row>
    <row r="853" spans="1:17" ht="16">
      <c r="A853" s="6">
        <v>852</v>
      </c>
      <c r="B853" s="191" t="s">
        <v>3529</v>
      </c>
      <c r="C853" s="191" t="s">
        <v>771</v>
      </c>
      <c r="D853" s="191" t="s">
        <v>10009</v>
      </c>
      <c r="E853" s="191" t="s">
        <v>114</v>
      </c>
      <c r="F853" s="191" t="s">
        <v>114</v>
      </c>
      <c r="G853" s="191" t="s">
        <v>168</v>
      </c>
      <c r="H853" s="191" t="s">
        <v>10010</v>
      </c>
      <c r="I853" s="191" t="s">
        <v>10011</v>
      </c>
      <c r="J853" s="191"/>
      <c r="K853" s="191" t="s">
        <v>7337</v>
      </c>
      <c r="L853" s="99"/>
      <c r="M853" s="99"/>
      <c r="N853" s="191" t="s">
        <v>6967</v>
      </c>
      <c r="O853" s="87">
        <v>44944</v>
      </c>
      <c r="P853" s="87">
        <f t="shared" si="26"/>
        <v>44969</v>
      </c>
      <c r="Q853" s="53">
        <f t="shared" si="27"/>
        <v>335</v>
      </c>
    </row>
    <row r="854" spans="1:17" ht="16">
      <c r="A854" s="6">
        <v>853</v>
      </c>
      <c r="B854" s="191" t="s">
        <v>3552</v>
      </c>
      <c r="C854" s="191" t="s">
        <v>833</v>
      </c>
      <c r="D854" s="191" t="s">
        <v>10012</v>
      </c>
      <c r="E854" s="191" t="s">
        <v>8015</v>
      </c>
      <c r="F854" s="191" t="s">
        <v>8015</v>
      </c>
      <c r="G854" s="191" t="s">
        <v>142</v>
      </c>
      <c r="H854" s="191" t="s">
        <v>10013</v>
      </c>
      <c r="I854" s="191" t="s">
        <v>10014</v>
      </c>
      <c r="J854" s="191" t="s">
        <v>10015</v>
      </c>
      <c r="K854" s="191" t="s">
        <v>8856</v>
      </c>
      <c r="L854" s="99"/>
      <c r="M854" s="99"/>
      <c r="N854" s="191" t="s">
        <v>6967</v>
      </c>
      <c r="O854" s="87">
        <v>44944</v>
      </c>
      <c r="P854" s="87">
        <f t="shared" si="26"/>
        <v>44969</v>
      </c>
      <c r="Q854" s="53">
        <f t="shared" si="27"/>
        <v>335</v>
      </c>
    </row>
    <row r="855" spans="1:17" ht="16">
      <c r="A855" s="6">
        <v>854</v>
      </c>
      <c r="B855" s="191" t="s">
        <v>10016</v>
      </c>
      <c r="C855" s="191" t="s">
        <v>997</v>
      </c>
      <c r="D855" s="191" t="s">
        <v>10017</v>
      </c>
      <c r="E855" s="191" t="s">
        <v>108</v>
      </c>
      <c r="F855" s="191" t="s">
        <v>108</v>
      </c>
      <c r="G855" s="191" t="s">
        <v>6972</v>
      </c>
      <c r="H855" s="191" t="s">
        <v>10018</v>
      </c>
      <c r="I855" s="191" t="s">
        <v>10019</v>
      </c>
      <c r="J855" s="191" t="s">
        <v>10020</v>
      </c>
      <c r="K855" s="191" t="s">
        <v>6975</v>
      </c>
      <c r="L855" s="99">
        <v>-1.0184200000000001</v>
      </c>
      <c r="M855" s="99">
        <v>36.908279999999998</v>
      </c>
      <c r="N855" s="191" t="s">
        <v>6967</v>
      </c>
      <c r="O855" s="87">
        <v>44945</v>
      </c>
      <c r="P855" s="87">
        <f t="shared" si="26"/>
        <v>44970</v>
      </c>
      <c r="Q855" s="53">
        <f t="shared" si="27"/>
        <v>335</v>
      </c>
    </row>
    <row r="856" spans="1:17" ht="16">
      <c r="A856" s="6">
        <v>855</v>
      </c>
      <c r="B856" s="191" t="s">
        <v>2603</v>
      </c>
      <c r="C856" s="191" t="s">
        <v>718</v>
      </c>
      <c r="D856" s="191" t="s">
        <v>10021</v>
      </c>
      <c r="E856" s="191" t="s">
        <v>108</v>
      </c>
      <c r="F856" s="191" t="s">
        <v>108</v>
      </c>
      <c r="G856" s="191" t="s">
        <v>7044</v>
      </c>
      <c r="H856" s="191" t="s">
        <v>2512</v>
      </c>
      <c r="I856" s="191" t="s">
        <v>10022</v>
      </c>
      <c r="J856" s="191" t="s">
        <v>10023</v>
      </c>
      <c r="K856" s="191" t="s">
        <v>2840</v>
      </c>
      <c r="L856" s="99">
        <v>-1.2025855999999999</v>
      </c>
      <c r="M856" s="99">
        <v>36.841062399999998</v>
      </c>
      <c r="N856" s="191" t="s">
        <v>6967</v>
      </c>
      <c r="O856" s="87">
        <v>44945</v>
      </c>
      <c r="P856" s="87">
        <f t="shared" si="26"/>
        <v>44970</v>
      </c>
      <c r="Q856" s="53">
        <f t="shared" si="27"/>
        <v>335</v>
      </c>
    </row>
    <row r="857" spans="1:17" ht="16">
      <c r="A857" s="6">
        <v>856</v>
      </c>
      <c r="B857" s="191" t="s">
        <v>3532</v>
      </c>
      <c r="C857" s="191" t="s">
        <v>779</v>
      </c>
      <c r="D857" s="191" t="s">
        <v>10024</v>
      </c>
      <c r="E857" s="191" t="s">
        <v>108</v>
      </c>
      <c r="F857" s="191" t="s">
        <v>108</v>
      </c>
      <c r="G857" s="191" t="s">
        <v>7081</v>
      </c>
      <c r="H857" s="191" t="s">
        <v>10025</v>
      </c>
      <c r="I857" s="191" t="s">
        <v>10026</v>
      </c>
      <c r="J857" s="191" t="s">
        <v>10027</v>
      </c>
      <c r="K857" s="191" t="s">
        <v>7384</v>
      </c>
      <c r="L857" s="99">
        <v>-17.447961599999999</v>
      </c>
      <c r="M857" s="99">
        <v>168.35579569999999</v>
      </c>
      <c r="N857" s="191" t="s">
        <v>6967</v>
      </c>
      <c r="O857" s="87">
        <v>44946</v>
      </c>
      <c r="P857" s="87">
        <f t="shared" si="26"/>
        <v>44971</v>
      </c>
      <c r="Q857" s="53">
        <f t="shared" si="27"/>
        <v>335</v>
      </c>
    </row>
    <row r="858" spans="1:17" ht="16">
      <c r="A858" s="6">
        <v>857</v>
      </c>
      <c r="B858" s="191" t="s">
        <v>3539</v>
      </c>
      <c r="C858" s="191" t="s">
        <v>787</v>
      </c>
      <c r="D858" s="191" t="s">
        <v>10028</v>
      </c>
      <c r="E858" s="191" t="s">
        <v>108</v>
      </c>
      <c r="F858" s="191" t="s">
        <v>108</v>
      </c>
      <c r="G858" s="191" t="s">
        <v>109</v>
      </c>
      <c r="H858" s="191" t="s">
        <v>7632</v>
      </c>
      <c r="I858" s="191" t="s">
        <v>10029</v>
      </c>
      <c r="J858" s="191" t="s">
        <v>10030</v>
      </c>
      <c r="K858" s="191" t="s">
        <v>6966</v>
      </c>
      <c r="L858" s="99">
        <v>-1.0204</v>
      </c>
      <c r="M858" s="99">
        <v>36.802799999999998</v>
      </c>
      <c r="N858" s="191" t="s">
        <v>6967</v>
      </c>
      <c r="O858" s="87">
        <v>44946</v>
      </c>
      <c r="P858" s="87">
        <f t="shared" si="26"/>
        <v>44971</v>
      </c>
      <c r="Q858" s="53">
        <f t="shared" si="27"/>
        <v>335</v>
      </c>
    </row>
    <row r="859" spans="1:17" ht="16">
      <c r="A859" s="6">
        <v>858</v>
      </c>
      <c r="B859" s="191" t="s">
        <v>3515</v>
      </c>
      <c r="C859" s="191" t="s">
        <v>643</v>
      </c>
      <c r="D859" s="191" t="s">
        <v>10031</v>
      </c>
      <c r="E859" s="191" t="s">
        <v>114</v>
      </c>
      <c r="F859" s="191" t="s">
        <v>114</v>
      </c>
      <c r="G859" s="191" t="s">
        <v>160</v>
      </c>
      <c r="H859" s="191" t="s">
        <v>10032</v>
      </c>
      <c r="I859" s="191" t="s">
        <v>10033</v>
      </c>
      <c r="J859" s="191" t="s">
        <v>10034</v>
      </c>
      <c r="K859" s="191" t="s">
        <v>8335</v>
      </c>
      <c r="L859" s="99">
        <v>-0.75814389999999998</v>
      </c>
      <c r="M859" s="99">
        <v>37.003619700000002</v>
      </c>
      <c r="N859" s="191" t="s">
        <v>6967</v>
      </c>
      <c r="O859" s="87">
        <v>44949</v>
      </c>
      <c r="P859" s="87">
        <f t="shared" si="26"/>
        <v>44974</v>
      </c>
      <c r="Q859" s="53">
        <f t="shared" si="27"/>
        <v>335</v>
      </c>
    </row>
    <row r="860" spans="1:17" ht="16">
      <c r="A860" s="6">
        <v>859</v>
      </c>
      <c r="B860" s="191" t="s">
        <v>3533</v>
      </c>
      <c r="C860" s="191" t="s">
        <v>783</v>
      </c>
      <c r="D860" s="191" t="s">
        <v>10035</v>
      </c>
      <c r="E860" s="191" t="s">
        <v>108</v>
      </c>
      <c r="F860" s="191" t="s">
        <v>108</v>
      </c>
      <c r="G860" s="191" t="s">
        <v>7081</v>
      </c>
      <c r="H860" s="191" t="s">
        <v>10036</v>
      </c>
      <c r="I860" s="191" t="s">
        <v>10037</v>
      </c>
      <c r="J860" s="191" t="s">
        <v>10038</v>
      </c>
      <c r="K860" s="191" t="s">
        <v>7384</v>
      </c>
      <c r="L860" s="99">
        <v>-0.94577719999999998</v>
      </c>
      <c r="M860" s="99">
        <v>36.914634100000001</v>
      </c>
      <c r="N860" s="191" t="s">
        <v>6967</v>
      </c>
      <c r="O860" s="87">
        <v>44949</v>
      </c>
      <c r="P860" s="87">
        <f t="shared" si="26"/>
        <v>44974</v>
      </c>
      <c r="Q860" s="53">
        <f t="shared" si="27"/>
        <v>335</v>
      </c>
    </row>
    <row r="861" spans="1:17" ht="16">
      <c r="A861" s="6">
        <v>860</v>
      </c>
      <c r="B861" s="191" t="s">
        <v>3559</v>
      </c>
      <c r="C861" s="191" t="s">
        <v>577</v>
      </c>
      <c r="D861" s="191" t="s">
        <v>10039</v>
      </c>
      <c r="E861" s="191" t="s">
        <v>151</v>
      </c>
      <c r="F861" s="191" t="s">
        <v>151</v>
      </c>
      <c r="G861" s="191" t="s">
        <v>165</v>
      </c>
      <c r="H861" s="191" t="s">
        <v>10040</v>
      </c>
      <c r="I861" s="191" t="s">
        <v>10041</v>
      </c>
      <c r="J861" s="191" t="s">
        <v>10042</v>
      </c>
      <c r="K861" s="191" t="s">
        <v>8847</v>
      </c>
      <c r="L861" s="99">
        <v>-8.6595800000000001E-2</v>
      </c>
      <c r="M861" s="99">
        <v>37.596569600000002</v>
      </c>
      <c r="N861" s="191" t="s">
        <v>6967</v>
      </c>
      <c r="O861" s="87">
        <v>44949</v>
      </c>
      <c r="P861" s="87">
        <f t="shared" si="26"/>
        <v>44974</v>
      </c>
      <c r="Q861" s="53">
        <f t="shared" si="27"/>
        <v>335</v>
      </c>
    </row>
    <row r="862" spans="1:17" ht="16">
      <c r="A862" s="6">
        <v>861</v>
      </c>
      <c r="B862" s="191" t="s">
        <v>3528</v>
      </c>
      <c r="C862" s="191" t="s">
        <v>772</v>
      </c>
      <c r="D862" s="191" t="s">
        <v>10043</v>
      </c>
      <c r="E862" s="191" t="s">
        <v>114</v>
      </c>
      <c r="F862" s="191" t="s">
        <v>114</v>
      </c>
      <c r="G862" s="191" t="s">
        <v>158</v>
      </c>
      <c r="H862" s="191" t="s">
        <v>10044</v>
      </c>
      <c r="I862" s="191" t="s">
        <v>10045</v>
      </c>
      <c r="J862" s="191" t="s">
        <v>10046</v>
      </c>
      <c r="K862" s="191"/>
      <c r="L862" s="99">
        <v>0.45419999999999999</v>
      </c>
      <c r="M862" s="99">
        <v>36.583500000000001</v>
      </c>
      <c r="N862" s="191" t="s">
        <v>6967</v>
      </c>
      <c r="O862" s="87">
        <v>44950</v>
      </c>
      <c r="P862" s="87">
        <f t="shared" si="26"/>
        <v>44975</v>
      </c>
      <c r="Q862" s="53">
        <f t="shared" si="27"/>
        <v>335</v>
      </c>
    </row>
    <row r="863" spans="1:17" ht="16">
      <c r="A863" s="6">
        <v>862</v>
      </c>
      <c r="B863" s="191" t="s">
        <v>3537</v>
      </c>
      <c r="C863" s="191" t="s">
        <v>780</v>
      </c>
      <c r="D863" s="191" t="s">
        <v>10047</v>
      </c>
      <c r="E863" s="191" t="s">
        <v>108</v>
      </c>
      <c r="F863" s="191" t="s">
        <v>108</v>
      </c>
      <c r="G863" s="191" t="s">
        <v>7023</v>
      </c>
      <c r="H863" s="191" t="s">
        <v>7622</v>
      </c>
      <c r="I863" s="191" t="s">
        <v>10048</v>
      </c>
      <c r="J863" s="191" t="s">
        <v>10049</v>
      </c>
      <c r="K863" s="191" t="s">
        <v>2840</v>
      </c>
      <c r="L863" s="99">
        <v>-1.1565000000000001</v>
      </c>
      <c r="M863" s="99">
        <v>36.617600000000003</v>
      </c>
      <c r="N863" s="191" t="s">
        <v>6967</v>
      </c>
      <c r="O863" s="87">
        <v>44950</v>
      </c>
      <c r="P863" s="87">
        <f t="shared" si="26"/>
        <v>44975</v>
      </c>
      <c r="Q863" s="53">
        <f t="shared" si="27"/>
        <v>335</v>
      </c>
    </row>
    <row r="864" spans="1:17" ht="16">
      <c r="A864" s="6">
        <v>863</v>
      </c>
      <c r="B864" s="191" t="s">
        <v>3540</v>
      </c>
      <c r="C864" s="191" t="s">
        <v>778</v>
      </c>
      <c r="D864" s="191" t="s">
        <v>10050</v>
      </c>
      <c r="E864" s="191" t="s">
        <v>151</v>
      </c>
      <c r="F864" s="191" t="s">
        <v>151</v>
      </c>
      <c r="G864" s="191" t="s">
        <v>165</v>
      </c>
      <c r="H864" s="191" t="s">
        <v>10051</v>
      </c>
      <c r="I864" s="191" t="s">
        <v>10052</v>
      </c>
      <c r="J864" s="191" t="s">
        <v>10053</v>
      </c>
      <c r="K864" s="191" t="s">
        <v>8758</v>
      </c>
      <c r="L864" s="99">
        <v>-0.21260000000000001</v>
      </c>
      <c r="M864" s="99">
        <v>37.664400000000001</v>
      </c>
      <c r="N864" s="191" t="s">
        <v>6967</v>
      </c>
      <c r="O864" s="87">
        <v>44950</v>
      </c>
      <c r="P864" s="87">
        <f t="shared" si="26"/>
        <v>44975</v>
      </c>
      <c r="Q864" s="53">
        <f t="shared" si="27"/>
        <v>335</v>
      </c>
    </row>
    <row r="865" spans="1:17" ht="16">
      <c r="A865" s="6">
        <v>864</v>
      </c>
      <c r="B865" s="191" t="s">
        <v>3256</v>
      </c>
      <c r="C865" s="191" t="s">
        <v>471</v>
      </c>
      <c r="D865" s="191" t="s">
        <v>10054</v>
      </c>
      <c r="E865" s="191" t="s">
        <v>114</v>
      </c>
      <c r="F865" s="191" t="s">
        <v>114</v>
      </c>
      <c r="G865" s="191" t="s">
        <v>168</v>
      </c>
      <c r="H865" s="191" t="s">
        <v>168</v>
      </c>
      <c r="I865" s="191" t="s">
        <v>10055</v>
      </c>
      <c r="J865" s="191" t="s">
        <v>9914</v>
      </c>
      <c r="K865" s="191" t="s">
        <v>7337</v>
      </c>
      <c r="L865" s="99"/>
      <c r="M865" s="99"/>
      <c r="N865" s="191" t="s">
        <v>6967</v>
      </c>
      <c r="O865" s="87">
        <v>44951</v>
      </c>
      <c r="P865" s="87">
        <f t="shared" si="26"/>
        <v>44976</v>
      </c>
      <c r="Q865" s="53">
        <f t="shared" si="27"/>
        <v>335</v>
      </c>
    </row>
    <row r="866" spans="1:17" ht="16">
      <c r="A866" s="6">
        <v>865</v>
      </c>
      <c r="B866" s="191" t="s">
        <v>3541</v>
      </c>
      <c r="C866" s="191" t="s">
        <v>785</v>
      </c>
      <c r="D866" s="191" t="s">
        <v>10056</v>
      </c>
      <c r="E866" s="191" t="s">
        <v>151</v>
      </c>
      <c r="F866" s="191" t="s">
        <v>151</v>
      </c>
      <c r="G866" s="191" t="s">
        <v>165</v>
      </c>
      <c r="H866" s="191" t="s">
        <v>10057</v>
      </c>
      <c r="I866" s="191" t="s">
        <v>10058</v>
      </c>
      <c r="J866" s="191" t="s">
        <v>10058</v>
      </c>
      <c r="K866" s="191" t="s">
        <v>8758</v>
      </c>
      <c r="L866" s="99">
        <v>-8.1449999999999995E-2</v>
      </c>
      <c r="M866" s="99">
        <v>37.581653299999999</v>
      </c>
      <c r="N866" s="191" t="s">
        <v>6967</v>
      </c>
      <c r="O866" s="87">
        <v>44951</v>
      </c>
      <c r="P866" s="87">
        <f t="shared" si="26"/>
        <v>44976</v>
      </c>
      <c r="Q866" s="53">
        <f t="shared" si="27"/>
        <v>335</v>
      </c>
    </row>
    <row r="867" spans="1:17" ht="16">
      <c r="A867" s="6">
        <v>866</v>
      </c>
      <c r="B867" s="191" t="s">
        <v>3373</v>
      </c>
      <c r="C867" s="191" t="s">
        <v>1255</v>
      </c>
      <c r="D867" s="191" t="s">
        <v>10059</v>
      </c>
      <c r="E867" s="191" t="s">
        <v>114</v>
      </c>
      <c r="F867" s="191" t="s">
        <v>114</v>
      </c>
      <c r="G867" s="191" t="s">
        <v>160</v>
      </c>
      <c r="H867" s="191" t="s">
        <v>10060</v>
      </c>
      <c r="I867" s="191" t="s">
        <v>10061</v>
      </c>
      <c r="J867" s="191"/>
      <c r="K867" s="191" t="s">
        <v>7337</v>
      </c>
      <c r="L867" s="99"/>
      <c r="M867" s="99"/>
      <c r="N867" s="191" t="s">
        <v>6967</v>
      </c>
      <c r="O867" s="87">
        <v>44952</v>
      </c>
      <c r="P867" s="87">
        <f t="shared" si="26"/>
        <v>44977</v>
      </c>
      <c r="Q867" s="53">
        <f t="shared" si="27"/>
        <v>335</v>
      </c>
    </row>
    <row r="868" spans="1:17" ht="16">
      <c r="A868" s="6">
        <v>867</v>
      </c>
      <c r="B868" s="191" t="s">
        <v>3447</v>
      </c>
      <c r="C868" s="191" t="s">
        <v>519</v>
      </c>
      <c r="D868" s="191" t="s">
        <v>10062</v>
      </c>
      <c r="E868" s="191" t="s">
        <v>151</v>
      </c>
      <c r="F868" s="191" t="s">
        <v>151</v>
      </c>
      <c r="G868" s="191" t="s">
        <v>165</v>
      </c>
      <c r="H868" s="191" t="s">
        <v>10063</v>
      </c>
      <c r="I868" s="191" t="s">
        <v>10064</v>
      </c>
      <c r="J868" s="191" t="s">
        <v>10065</v>
      </c>
      <c r="K868" s="191" t="s">
        <v>8758</v>
      </c>
      <c r="L868" s="99">
        <v>-9.7979999999999998E-2</v>
      </c>
      <c r="M868" s="99">
        <v>37.577514800000003</v>
      </c>
      <c r="N868" s="191" t="s">
        <v>6967</v>
      </c>
      <c r="O868" s="87">
        <v>44952</v>
      </c>
      <c r="P868" s="87">
        <f t="shared" si="26"/>
        <v>44977</v>
      </c>
      <c r="Q868" s="53">
        <f t="shared" si="27"/>
        <v>335</v>
      </c>
    </row>
    <row r="869" spans="1:17" ht="16">
      <c r="A869" s="6">
        <v>868</v>
      </c>
      <c r="B869" s="191" t="s">
        <v>3519</v>
      </c>
      <c r="C869" s="191" t="s">
        <v>390</v>
      </c>
      <c r="D869" s="191" t="s">
        <v>10066</v>
      </c>
      <c r="E869" s="191" t="s">
        <v>108</v>
      </c>
      <c r="F869" s="191" t="s">
        <v>108</v>
      </c>
      <c r="G869" s="191" t="s">
        <v>175</v>
      </c>
      <c r="H869" s="191" t="s">
        <v>9985</v>
      </c>
      <c r="I869" s="191" t="s">
        <v>10067</v>
      </c>
      <c r="J869" s="191" t="s">
        <v>10068</v>
      </c>
      <c r="K869" s="191" t="s">
        <v>2840</v>
      </c>
      <c r="L869" s="99">
        <v>-1.178677</v>
      </c>
      <c r="M869" s="99">
        <v>36.629519999999999</v>
      </c>
      <c r="N869" s="191" t="s">
        <v>6967</v>
      </c>
      <c r="O869" s="87">
        <v>44952</v>
      </c>
      <c r="P869" s="87">
        <f t="shared" si="26"/>
        <v>44977</v>
      </c>
      <c r="Q869" s="53">
        <f t="shared" si="27"/>
        <v>335</v>
      </c>
    </row>
    <row r="870" spans="1:17" ht="16">
      <c r="A870" s="6">
        <v>869</v>
      </c>
      <c r="B870" s="191" t="s">
        <v>3542</v>
      </c>
      <c r="C870" s="191" t="s">
        <v>777</v>
      </c>
      <c r="D870" s="191" t="s">
        <v>10069</v>
      </c>
      <c r="E870" s="191" t="s">
        <v>151</v>
      </c>
      <c r="F870" s="191" t="s">
        <v>151</v>
      </c>
      <c r="G870" s="191" t="s">
        <v>152</v>
      </c>
      <c r="H870" s="191" t="s">
        <v>10070</v>
      </c>
      <c r="I870" s="191" t="s">
        <v>10071</v>
      </c>
      <c r="J870" s="191" t="s">
        <v>10072</v>
      </c>
      <c r="K870" s="191" t="s">
        <v>8758</v>
      </c>
      <c r="L870" s="99">
        <v>7.2700000000000001E-2</v>
      </c>
      <c r="M870" s="99">
        <v>37.309699999999999</v>
      </c>
      <c r="N870" s="191" t="s">
        <v>6967</v>
      </c>
      <c r="O870" s="87">
        <v>44952</v>
      </c>
      <c r="P870" s="87">
        <f t="shared" si="26"/>
        <v>44977</v>
      </c>
      <c r="Q870" s="53">
        <f t="shared" si="27"/>
        <v>335</v>
      </c>
    </row>
    <row r="871" spans="1:17" ht="16">
      <c r="A871" s="6">
        <v>870</v>
      </c>
      <c r="B871" s="191" t="s">
        <v>3547</v>
      </c>
      <c r="C871" s="191" t="s">
        <v>795</v>
      </c>
      <c r="D871" s="191" t="s">
        <v>10073</v>
      </c>
      <c r="E871" s="191" t="s">
        <v>8015</v>
      </c>
      <c r="F871" s="191" t="s">
        <v>8015</v>
      </c>
      <c r="G871" s="191" t="s">
        <v>142</v>
      </c>
      <c r="H871" s="191" t="s">
        <v>9189</v>
      </c>
      <c r="I871" s="191" t="s">
        <v>10074</v>
      </c>
      <c r="J871" s="191" t="s">
        <v>10075</v>
      </c>
      <c r="K871" s="191" t="s">
        <v>8856</v>
      </c>
      <c r="L871" s="99">
        <v>-0.40288220000000002</v>
      </c>
      <c r="M871" s="99">
        <v>37.448528199999998</v>
      </c>
      <c r="N871" s="191" t="s">
        <v>6967</v>
      </c>
      <c r="O871" s="87">
        <v>44952</v>
      </c>
      <c r="P871" s="87">
        <f t="shared" si="26"/>
        <v>44977</v>
      </c>
      <c r="Q871" s="53">
        <f t="shared" si="27"/>
        <v>335</v>
      </c>
    </row>
    <row r="872" spans="1:17" ht="16">
      <c r="A872" s="6">
        <v>871</v>
      </c>
      <c r="B872" s="191" t="s">
        <v>3556</v>
      </c>
      <c r="C872" s="191" t="s">
        <v>1242</v>
      </c>
      <c r="D872" s="191" t="s">
        <v>10076</v>
      </c>
      <c r="E872" s="191" t="s">
        <v>8015</v>
      </c>
      <c r="F872" s="191" t="s">
        <v>8015</v>
      </c>
      <c r="G872" s="191" t="s">
        <v>142</v>
      </c>
      <c r="H872" s="191" t="s">
        <v>10077</v>
      </c>
      <c r="I872" s="191" t="s">
        <v>10078</v>
      </c>
      <c r="J872" s="191" t="s">
        <v>10079</v>
      </c>
      <c r="K872" s="191" t="s">
        <v>8856</v>
      </c>
      <c r="L872" s="99">
        <v>-0.47563100000000003</v>
      </c>
      <c r="M872" s="99">
        <v>37.467639400000003</v>
      </c>
      <c r="N872" s="191" t="s">
        <v>6967</v>
      </c>
      <c r="O872" s="87">
        <v>44952</v>
      </c>
      <c r="P872" s="87">
        <f t="shared" si="26"/>
        <v>44977</v>
      </c>
      <c r="Q872" s="53">
        <f t="shared" si="27"/>
        <v>335</v>
      </c>
    </row>
    <row r="873" spans="1:17" ht="16">
      <c r="A873" s="6">
        <v>872</v>
      </c>
      <c r="B873" s="191" t="s">
        <v>3367</v>
      </c>
      <c r="C873" s="191" t="s">
        <v>1251</v>
      </c>
      <c r="D873" s="191" t="s">
        <v>10080</v>
      </c>
      <c r="E873" s="191" t="s">
        <v>151</v>
      </c>
      <c r="F873" s="191" t="s">
        <v>151</v>
      </c>
      <c r="G873" s="191" t="s">
        <v>222</v>
      </c>
      <c r="H873" s="191" t="s">
        <v>10081</v>
      </c>
      <c r="I873" s="191" t="s">
        <v>10082</v>
      </c>
      <c r="J873" s="191" t="s">
        <v>10083</v>
      </c>
      <c r="K873" s="191" t="s">
        <v>8758</v>
      </c>
      <c r="L873" s="99">
        <v>2.1286999999999999E-3</v>
      </c>
      <c r="M873" s="99">
        <v>37.629823500000001</v>
      </c>
      <c r="N873" s="191" t="s">
        <v>6967</v>
      </c>
      <c r="O873" s="87">
        <v>44953</v>
      </c>
      <c r="P873" s="87">
        <f t="shared" si="26"/>
        <v>44978</v>
      </c>
      <c r="Q873" s="53">
        <f t="shared" si="27"/>
        <v>335</v>
      </c>
    </row>
    <row r="874" spans="1:17" ht="16">
      <c r="A874" s="6">
        <v>873</v>
      </c>
      <c r="B874" s="191" t="s">
        <v>3550</v>
      </c>
      <c r="C874" s="191" t="s">
        <v>831</v>
      </c>
      <c r="D874" s="191" t="s">
        <v>10084</v>
      </c>
      <c r="E874" s="191" t="s">
        <v>108</v>
      </c>
      <c r="F874" s="191" t="s">
        <v>108</v>
      </c>
      <c r="G874" s="191" t="s">
        <v>7081</v>
      </c>
      <c r="H874" s="191" t="s">
        <v>10085</v>
      </c>
      <c r="I874" s="191" t="s">
        <v>10086</v>
      </c>
      <c r="J874" s="191" t="s">
        <v>10087</v>
      </c>
      <c r="K874" s="191" t="s">
        <v>7384</v>
      </c>
      <c r="L874" s="99">
        <v>-0.89647619999999995</v>
      </c>
      <c r="M874" s="99">
        <v>36.809741600000002</v>
      </c>
      <c r="N874" s="191" t="s">
        <v>6967</v>
      </c>
      <c r="O874" s="87">
        <v>44956</v>
      </c>
      <c r="P874" s="87">
        <f t="shared" si="26"/>
        <v>44981</v>
      </c>
      <c r="Q874" s="53">
        <f t="shared" si="27"/>
        <v>335</v>
      </c>
    </row>
    <row r="875" spans="1:17" ht="16">
      <c r="A875" s="6">
        <v>874</v>
      </c>
      <c r="B875" s="191" t="s">
        <v>3553</v>
      </c>
      <c r="C875" s="191" t="s">
        <v>623</v>
      </c>
      <c r="D875" s="191" t="s">
        <v>10088</v>
      </c>
      <c r="E875" s="191" t="s">
        <v>151</v>
      </c>
      <c r="F875" s="191" t="s">
        <v>151</v>
      </c>
      <c r="G875" s="191" t="s">
        <v>152</v>
      </c>
      <c r="H875" s="191" t="s">
        <v>10089</v>
      </c>
      <c r="I875" s="191"/>
      <c r="J875" s="191"/>
      <c r="K875" s="191" t="s">
        <v>10090</v>
      </c>
      <c r="L875" s="99">
        <v>-1.6369399999999999E-2</v>
      </c>
      <c r="M875" s="99">
        <v>36.995175000000003</v>
      </c>
      <c r="N875" s="191" t="s">
        <v>6967</v>
      </c>
      <c r="O875" s="87">
        <v>44956</v>
      </c>
      <c r="P875" s="87">
        <f t="shared" si="26"/>
        <v>44981</v>
      </c>
      <c r="Q875" s="53">
        <f t="shared" si="27"/>
        <v>335</v>
      </c>
    </row>
    <row r="876" spans="1:17" ht="16">
      <c r="A876" s="6">
        <v>875</v>
      </c>
      <c r="B876" s="191" t="s">
        <v>2383</v>
      </c>
      <c r="C876" s="191" t="s">
        <v>624</v>
      </c>
      <c r="D876" s="191" t="s">
        <v>10091</v>
      </c>
      <c r="E876" s="191" t="s">
        <v>151</v>
      </c>
      <c r="F876" s="191" t="s">
        <v>151</v>
      </c>
      <c r="G876" s="191" t="s">
        <v>152</v>
      </c>
      <c r="H876" s="191" t="s">
        <v>2577</v>
      </c>
      <c r="I876" s="191" t="s">
        <v>10092</v>
      </c>
      <c r="J876" s="191" t="s">
        <v>10093</v>
      </c>
      <c r="K876" s="191" t="s">
        <v>10090</v>
      </c>
      <c r="L876" s="99">
        <v>-8.0662700000000004E-2</v>
      </c>
      <c r="M876" s="99">
        <v>36.963328699999998</v>
      </c>
      <c r="N876" s="191" t="s">
        <v>6967</v>
      </c>
      <c r="O876" s="87">
        <v>44956</v>
      </c>
      <c r="P876" s="87">
        <f t="shared" si="26"/>
        <v>44981</v>
      </c>
      <c r="Q876" s="53">
        <f t="shared" si="27"/>
        <v>335</v>
      </c>
    </row>
    <row r="877" spans="1:17" ht="16">
      <c r="A877" s="6">
        <v>876</v>
      </c>
      <c r="B877" s="191" t="s">
        <v>3557</v>
      </c>
      <c r="C877" s="191" t="s">
        <v>569</v>
      </c>
      <c r="D877" s="191" t="s">
        <v>10094</v>
      </c>
      <c r="E877" s="191" t="s">
        <v>114</v>
      </c>
      <c r="F877" s="191" t="s">
        <v>114</v>
      </c>
      <c r="G877" s="191" t="s">
        <v>168</v>
      </c>
      <c r="H877" s="191" t="s">
        <v>10095</v>
      </c>
      <c r="I877" s="191" t="s">
        <v>10096</v>
      </c>
      <c r="J877" s="191" t="s">
        <v>10097</v>
      </c>
      <c r="K877" s="191" t="s">
        <v>7337</v>
      </c>
      <c r="L877" s="99">
        <v>-0.83482230000000002</v>
      </c>
      <c r="M877" s="99">
        <v>36.9729691</v>
      </c>
      <c r="N877" s="191" t="s">
        <v>6967</v>
      </c>
      <c r="O877" s="87">
        <v>44956</v>
      </c>
      <c r="P877" s="87">
        <f t="shared" si="26"/>
        <v>44981</v>
      </c>
      <c r="Q877" s="53">
        <f t="shared" si="27"/>
        <v>335</v>
      </c>
    </row>
    <row r="878" spans="1:17" ht="16">
      <c r="A878" s="6">
        <v>877</v>
      </c>
      <c r="B878" s="191" t="s">
        <v>3570</v>
      </c>
      <c r="C878" s="191" t="s">
        <v>697</v>
      </c>
      <c r="D878" s="191" t="s">
        <v>10098</v>
      </c>
      <c r="E878" s="191" t="s">
        <v>114</v>
      </c>
      <c r="F878" s="191" t="s">
        <v>114</v>
      </c>
      <c r="G878" s="191" t="s">
        <v>156</v>
      </c>
      <c r="H878" s="191" t="s">
        <v>10099</v>
      </c>
      <c r="I878" s="191" t="s">
        <v>10100</v>
      </c>
      <c r="J878" s="191" t="s">
        <v>10101</v>
      </c>
      <c r="K878" s="191" t="s">
        <v>8335</v>
      </c>
      <c r="L878" s="99">
        <v>-0.60070000000000001</v>
      </c>
      <c r="M878" s="99">
        <v>36.956097999999997</v>
      </c>
      <c r="N878" s="191" t="s">
        <v>6967</v>
      </c>
      <c r="O878" s="87">
        <v>44956</v>
      </c>
      <c r="P878" s="87">
        <f t="shared" si="26"/>
        <v>44981</v>
      </c>
      <c r="Q878" s="53">
        <f t="shared" si="27"/>
        <v>335</v>
      </c>
    </row>
    <row r="879" spans="1:17" ht="16">
      <c r="A879" s="6">
        <v>878</v>
      </c>
      <c r="B879" s="191" t="s">
        <v>3545</v>
      </c>
      <c r="C879" s="191" t="s">
        <v>793</v>
      </c>
      <c r="D879" s="191" t="s">
        <v>10102</v>
      </c>
      <c r="E879" s="191" t="s">
        <v>151</v>
      </c>
      <c r="F879" s="191" t="s">
        <v>151</v>
      </c>
      <c r="G879" s="191" t="s">
        <v>222</v>
      </c>
      <c r="H879" s="191" t="s">
        <v>10103</v>
      </c>
      <c r="I879" s="191" t="s">
        <v>10104</v>
      </c>
      <c r="J879" s="191" t="s">
        <v>10105</v>
      </c>
      <c r="K879" s="191" t="s">
        <v>10106</v>
      </c>
      <c r="L879" s="99">
        <v>-1.8100000000000002E-2</v>
      </c>
      <c r="M879" s="99">
        <v>37.599200000000003</v>
      </c>
      <c r="N879" s="191" t="s">
        <v>6967</v>
      </c>
      <c r="O879" s="87">
        <v>44957</v>
      </c>
      <c r="P879" s="87">
        <f t="shared" si="26"/>
        <v>44982</v>
      </c>
      <c r="Q879" s="53">
        <f t="shared" si="27"/>
        <v>335</v>
      </c>
    </row>
    <row r="880" spans="1:17" ht="16">
      <c r="A880" s="6">
        <v>879</v>
      </c>
      <c r="B880" s="191" t="s">
        <v>3551</v>
      </c>
      <c r="C880" s="191" t="s">
        <v>832</v>
      </c>
      <c r="D880" s="191" t="s">
        <v>10107</v>
      </c>
      <c r="E880" s="191" t="s">
        <v>151</v>
      </c>
      <c r="F880" s="191" t="s">
        <v>151</v>
      </c>
      <c r="G880" s="191" t="s">
        <v>165</v>
      </c>
      <c r="H880" s="191" t="s">
        <v>10108</v>
      </c>
      <c r="I880" s="191" t="s">
        <v>10109</v>
      </c>
      <c r="J880" s="191" t="s">
        <v>10110</v>
      </c>
      <c r="K880" s="191" t="s">
        <v>8758</v>
      </c>
      <c r="L880" s="99">
        <v>-8.9300000000000004E-2</v>
      </c>
      <c r="M880" s="99">
        <v>-37.646999999999998</v>
      </c>
      <c r="N880" s="191" t="s">
        <v>6967</v>
      </c>
      <c r="O880" s="87">
        <v>44957</v>
      </c>
      <c r="P880" s="87">
        <f t="shared" si="26"/>
        <v>44982</v>
      </c>
      <c r="Q880" s="53">
        <f t="shared" si="27"/>
        <v>335</v>
      </c>
    </row>
    <row r="881" spans="1:17" ht="16">
      <c r="A881" s="6">
        <v>880</v>
      </c>
      <c r="B881" s="191" t="s">
        <v>3558</v>
      </c>
      <c r="C881" s="191" t="s">
        <v>568</v>
      </c>
      <c r="D881" s="191" t="s">
        <v>10111</v>
      </c>
      <c r="E881" s="191" t="s">
        <v>114</v>
      </c>
      <c r="F881" s="191" t="s">
        <v>114</v>
      </c>
      <c r="G881" s="191" t="s">
        <v>158</v>
      </c>
      <c r="H881" s="191" t="s">
        <v>10112</v>
      </c>
      <c r="I881" s="191" t="s">
        <v>10113</v>
      </c>
      <c r="J881" s="191" t="s">
        <v>10114</v>
      </c>
      <c r="K881" s="191"/>
      <c r="L881" s="99"/>
      <c r="M881" s="99"/>
      <c r="N881" s="191" t="s">
        <v>6967</v>
      </c>
      <c r="O881" s="87">
        <v>44957</v>
      </c>
      <c r="P881" s="87">
        <f t="shared" si="26"/>
        <v>44982</v>
      </c>
      <c r="Q881" s="53">
        <f t="shared" si="27"/>
        <v>335</v>
      </c>
    </row>
    <row r="882" spans="1:17" ht="16">
      <c r="A882" s="6">
        <v>881</v>
      </c>
      <c r="B882" s="191" t="s">
        <v>3527</v>
      </c>
      <c r="C882" s="191" t="s">
        <v>767</v>
      </c>
      <c r="D882" s="191" t="s">
        <v>10115</v>
      </c>
      <c r="E882" s="191" t="s">
        <v>114</v>
      </c>
      <c r="F882" s="191" t="s">
        <v>114</v>
      </c>
      <c r="G882" s="191" t="s">
        <v>158</v>
      </c>
      <c r="H882" s="191" t="s">
        <v>10044</v>
      </c>
      <c r="I882" s="191" t="s">
        <v>10116</v>
      </c>
      <c r="J882" s="191" t="s">
        <v>10117</v>
      </c>
      <c r="K882" s="191"/>
      <c r="L882" s="99">
        <v>-0.77895999999999999</v>
      </c>
      <c r="M882" s="99">
        <v>36.963299999999997</v>
      </c>
      <c r="N882" s="191" t="s">
        <v>6967</v>
      </c>
      <c r="O882" s="87">
        <v>44958</v>
      </c>
      <c r="P882" s="87">
        <f t="shared" si="26"/>
        <v>44983</v>
      </c>
      <c r="Q882" s="53">
        <f t="shared" si="27"/>
        <v>335</v>
      </c>
    </row>
    <row r="883" spans="1:17" ht="16">
      <c r="A883" s="6">
        <v>882</v>
      </c>
      <c r="B883" s="191" t="s">
        <v>3560</v>
      </c>
      <c r="C883" s="191" t="s">
        <v>570</v>
      </c>
      <c r="D883" s="191" t="s">
        <v>10118</v>
      </c>
      <c r="E883" s="191" t="s">
        <v>151</v>
      </c>
      <c r="F883" s="191" t="s">
        <v>151</v>
      </c>
      <c r="G883" s="191" t="s">
        <v>165</v>
      </c>
      <c r="H883" s="191" t="s">
        <v>10119</v>
      </c>
      <c r="I883" s="191" t="s">
        <v>10120</v>
      </c>
      <c r="J883" s="191" t="s">
        <v>10121</v>
      </c>
      <c r="K883" s="191" t="s">
        <v>10106</v>
      </c>
      <c r="L883" s="99">
        <v>2.7E-2</v>
      </c>
      <c r="M883" s="99">
        <v>37.630699999999997</v>
      </c>
      <c r="N883" s="191" t="s">
        <v>6967</v>
      </c>
      <c r="O883" s="87">
        <v>44958</v>
      </c>
      <c r="P883" s="87">
        <f t="shared" si="26"/>
        <v>44983</v>
      </c>
      <c r="Q883" s="53">
        <f t="shared" si="27"/>
        <v>335</v>
      </c>
    </row>
    <row r="884" spans="1:17" ht="16">
      <c r="A884" s="6">
        <v>883</v>
      </c>
      <c r="B884" s="191" t="s">
        <v>3561</v>
      </c>
      <c r="C884" s="191" t="s">
        <v>727</v>
      </c>
      <c r="D884" s="191" t="s">
        <v>10122</v>
      </c>
      <c r="E884" s="191" t="s">
        <v>151</v>
      </c>
      <c r="F884" s="191" t="s">
        <v>151</v>
      </c>
      <c r="G884" s="191" t="s">
        <v>173</v>
      </c>
      <c r="H884" s="191" t="s">
        <v>10123</v>
      </c>
      <c r="I884" s="191" t="s">
        <v>10124</v>
      </c>
      <c r="J884" s="191" t="s">
        <v>10125</v>
      </c>
      <c r="K884" s="191" t="s">
        <v>10106</v>
      </c>
      <c r="L884" s="99">
        <v>2.7264400000000001E-2</v>
      </c>
      <c r="M884" s="99">
        <v>37.620103700000001</v>
      </c>
      <c r="N884" s="191" t="s">
        <v>6967</v>
      </c>
      <c r="O884" s="87">
        <v>44958</v>
      </c>
      <c r="P884" s="87">
        <f t="shared" si="26"/>
        <v>44983</v>
      </c>
      <c r="Q884" s="53">
        <f t="shared" si="27"/>
        <v>335</v>
      </c>
    </row>
    <row r="885" spans="1:17" ht="16">
      <c r="A885" s="6">
        <v>884</v>
      </c>
      <c r="B885" s="191" t="s">
        <v>3590</v>
      </c>
      <c r="C885" s="191" t="s">
        <v>333</v>
      </c>
      <c r="D885" s="191" t="s">
        <v>10126</v>
      </c>
      <c r="E885" s="191" t="s">
        <v>114</v>
      </c>
      <c r="F885" s="191" t="s">
        <v>114</v>
      </c>
      <c r="G885" s="191" t="s">
        <v>156</v>
      </c>
      <c r="H885" s="191" t="s">
        <v>10127</v>
      </c>
      <c r="I885" s="191" t="s">
        <v>10128</v>
      </c>
      <c r="J885" s="191" t="s">
        <v>10129</v>
      </c>
      <c r="K885" s="191" t="s">
        <v>8335</v>
      </c>
      <c r="L885" s="99">
        <v>-0.86739999999999995</v>
      </c>
      <c r="M885" s="99">
        <v>36.893700000000003</v>
      </c>
      <c r="N885" s="191" t="s">
        <v>6967</v>
      </c>
      <c r="O885" s="87">
        <v>44958</v>
      </c>
      <c r="P885" s="87">
        <f t="shared" si="26"/>
        <v>44983</v>
      </c>
      <c r="Q885" s="53">
        <f t="shared" si="27"/>
        <v>335</v>
      </c>
    </row>
    <row r="886" spans="1:17" ht="16">
      <c r="A886" s="6">
        <v>885</v>
      </c>
      <c r="B886" s="191" t="s">
        <v>3488</v>
      </c>
      <c r="C886" s="191" t="s">
        <v>145</v>
      </c>
      <c r="D886" s="191" t="s">
        <v>10130</v>
      </c>
      <c r="E886" s="191" t="s">
        <v>8015</v>
      </c>
      <c r="F886" s="191" t="s">
        <v>2434</v>
      </c>
      <c r="G886" s="191" t="s">
        <v>9255</v>
      </c>
      <c r="H886" s="191" t="s">
        <v>10131</v>
      </c>
      <c r="I886" s="191" t="s">
        <v>10132</v>
      </c>
      <c r="J886" s="191" t="s">
        <v>10133</v>
      </c>
      <c r="K886" s="191" t="s">
        <v>8856</v>
      </c>
      <c r="L886" s="99">
        <v>-0.452019</v>
      </c>
      <c r="M886" s="99">
        <v>37.411724</v>
      </c>
      <c r="N886" s="191" t="s">
        <v>6967</v>
      </c>
      <c r="O886" s="87">
        <v>44959</v>
      </c>
      <c r="P886" s="87">
        <f t="shared" si="26"/>
        <v>44984</v>
      </c>
      <c r="Q886" s="53">
        <f t="shared" si="27"/>
        <v>335</v>
      </c>
    </row>
    <row r="887" spans="1:17" ht="16">
      <c r="A887" s="6">
        <v>886</v>
      </c>
      <c r="B887" s="191" t="s">
        <v>3514</v>
      </c>
      <c r="C887" s="191" t="s">
        <v>1219</v>
      </c>
      <c r="D887" s="191" t="s">
        <v>10134</v>
      </c>
      <c r="E887" s="191" t="s">
        <v>108</v>
      </c>
      <c r="F887" s="191" t="s">
        <v>108</v>
      </c>
      <c r="G887" s="191" t="s">
        <v>7081</v>
      </c>
      <c r="H887" s="191" t="s">
        <v>10135</v>
      </c>
      <c r="I887" s="191" t="s">
        <v>10136</v>
      </c>
      <c r="J887" s="191" t="s">
        <v>10137</v>
      </c>
      <c r="K887" s="191" t="s">
        <v>6975</v>
      </c>
      <c r="L887" s="99">
        <v>-0.96570500000000004</v>
      </c>
      <c r="M887" s="99">
        <v>36.888531669999999</v>
      </c>
      <c r="N887" s="191" t="s">
        <v>6967</v>
      </c>
      <c r="O887" s="87">
        <v>44959</v>
      </c>
      <c r="P887" s="87">
        <f t="shared" si="26"/>
        <v>44984</v>
      </c>
      <c r="Q887" s="53">
        <f t="shared" si="27"/>
        <v>335</v>
      </c>
    </row>
    <row r="888" spans="1:17" ht="16">
      <c r="A888" s="6">
        <v>887</v>
      </c>
      <c r="B888" s="191" t="s">
        <v>3543</v>
      </c>
      <c r="C888" s="191" t="s">
        <v>791</v>
      </c>
      <c r="D888" s="191" t="s">
        <v>10138</v>
      </c>
      <c r="E888" s="191" t="s">
        <v>151</v>
      </c>
      <c r="F888" s="191" t="s">
        <v>151</v>
      </c>
      <c r="G888" s="191" t="s">
        <v>222</v>
      </c>
      <c r="H888" s="191" t="s">
        <v>10139</v>
      </c>
      <c r="I888" s="191" t="s">
        <v>10140</v>
      </c>
      <c r="J888" s="191" t="s">
        <v>10141</v>
      </c>
      <c r="K888" s="191" t="s">
        <v>8758</v>
      </c>
      <c r="L888" s="99">
        <v>2.3099999999999999E-2</v>
      </c>
      <c r="M888" s="99">
        <v>37.601799999999997</v>
      </c>
      <c r="N888" s="191" t="s">
        <v>6967</v>
      </c>
      <c r="O888" s="87">
        <v>44959</v>
      </c>
      <c r="P888" s="87">
        <f t="shared" si="26"/>
        <v>44984</v>
      </c>
      <c r="Q888" s="53">
        <f t="shared" si="27"/>
        <v>335</v>
      </c>
    </row>
    <row r="889" spans="1:17" ht="16">
      <c r="A889" s="6">
        <v>888</v>
      </c>
      <c r="B889" s="191" t="s">
        <v>3544</v>
      </c>
      <c r="C889" s="191" t="s">
        <v>792</v>
      </c>
      <c r="D889" s="191" t="s">
        <v>10142</v>
      </c>
      <c r="E889" s="191" t="s">
        <v>108</v>
      </c>
      <c r="F889" s="191" t="s">
        <v>108</v>
      </c>
      <c r="G889" s="191" t="s">
        <v>115</v>
      </c>
      <c r="H889" s="191" t="s">
        <v>8788</v>
      </c>
      <c r="I889" s="191" t="s">
        <v>10143</v>
      </c>
      <c r="J889" s="191" t="s">
        <v>10144</v>
      </c>
      <c r="K889" s="191" t="s">
        <v>2840</v>
      </c>
      <c r="L889" s="99">
        <v>-1.2137</v>
      </c>
      <c r="M889" s="99">
        <v>36.686199999999999</v>
      </c>
      <c r="N889" s="191" t="s">
        <v>6967</v>
      </c>
      <c r="O889" s="87">
        <v>44959</v>
      </c>
      <c r="P889" s="87">
        <f t="shared" si="26"/>
        <v>44984</v>
      </c>
      <c r="Q889" s="53">
        <f t="shared" si="27"/>
        <v>335</v>
      </c>
    </row>
    <row r="890" spans="1:17" ht="16">
      <c r="A890" s="6">
        <v>889</v>
      </c>
      <c r="B890" s="191" t="s">
        <v>3564</v>
      </c>
      <c r="C890" s="191" t="s">
        <v>1271</v>
      </c>
      <c r="D890" s="191" t="s">
        <v>10145</v>
      </c>
      <c r="E890" s="191" t="s">
        <v>8015</v>
      </c>
      <c r="F890" s="191" t="s">
        <v>8015</v>
      </c>
      <c r="G890" s="191" t="s">
        <v>142</v>
      </c>
      <c r="H890" s="191" t="s">
        <v>10146</v>
      </c>
      <c r="I890" s="191" t="s">
        <v>10147</v>
      </c>
      <c r="J890" s="191" t="s">
        <v>10148</v>
      </c>
      <c r="K890" s="191" t="s">
        <v>8856</v>
      </c>
      <c r="L890" s="99"/>
      <c r="M890" s="99"/>
      <c r="N890" s="191" t="s">
        <v>6967</v>
      </c>
      <c r="O890" s="87">
        <v>44959</v>
      </c>
      <c r="P890" s="87">
        <f t="shared" si="26"/>
        <v>44984</v>
      </c>
      <c r="Q890" s="53">
        <f t="shared" si="27"/>
        <v>335</v>
      </c>
    </row>
    <row r="891" spans="1:17" ht="16">
      <c r="A891" s="6">
        <v>890</v>
      </c>
      <c r="B891" s="191" t="s">
        <v>3576</v>
      </c>
      <c r="C891" s="191" t="s">
        <v>1325</v>
      </c>
      <c r="D891" s="191" t="s">
        <v>10149</v>
      </c>
      <c r="E891" s="191" t="s">
        <v>114</v>
      </c>
      <c r="F891" s="191" t="s">
        <v>114</v>
      </c>
      <c r="G891" s="191" t="s">
        <v>156</v>
      </c>
      <c r="H891" s="191" t="s">
        <v>10150</v>
      </c>
      <c r="I891" s="191" t="s">
        <v>10151</v>
      </c>
      <c r="J891" s="191" t="s">
        <v>10152</v>
      </c>
      <c r="K891" s="191" t="s">
        <v>8335</v>
      </c>
      <c r="L891" s="99">
        <v>-0.8518</v>
      </c>
      <c r="M891" s="99">
        <v>36.897300000000001</v>
      </c>
      <c r="N891" s="191" t="s">
        <v>6967</v>
      </c>
      <c r="O891" s="87">
        <v>44959</v>
      </c>
      <c r="P891" s="87">
        <f t="shared" si="26"/>
        <v>44984</v>
      </c>
      <c r="Q891" s="53">
        <f t="shared" si="27"/>
        <v>335</v>
      </c>
    </row>
    <row r="892" spans="1:17" ht="16">
      <c r="A892" s="6">
        <v>891</v>
      </c>
      <c r="B892" s="191" t="s">
        <v>3591</v>
      </c>
      <c r="C892" s="191" t="s">
        <v>965</v>
      </c>
      <c r="D892" s="191" t="s">
        <v>10153</v>
      </c>
      <c r="E892" s="191" t="s">
        <v>114</v>
      </c>
      <c r="F892" s="191" t="s">
        <v>114</v>
      </c>
      <c r="G892" s="191" t="s">
        <v>158</v>
      </c>
      <c r="H892" s="191" t="s">
        <v>9551</v>
      </c>
      <c r="I892" s="191" t="s">
        <v>10154</v>
      </c>
      <c r="J892" s="191" t="s">
        <v>10155</v>
      </c>
      <c r="K892" s="191"/>
      <c r="L892" s="99">
        <v>-0.78154699999999999</v>
      </c>
      <c r="M892" s="99">
        <v>36.846158000000003</v>
      </c>
      <c r="N892" s="191" t="s">
        <v>6967</v>
      </c>
      <c r="O892" s="87">
        <v>44959</v>
      </c>
      <c r="P892" s="87">
        <f t="shared" si="26"/>
        <v>44984</v>
      </c>
      <c r="Q892" s="53">
        <f t="shared" si="27"/>
        <v>335</v>
      </c>
    </row>
    <row r="893" spans="1:17" ht="16">
      <c r="A893" s="6">
        <v>892</v>
      </c>
      <c r="B893" s="191" t="s">
        <v>3549</v>
      </c>
      <c r="C893" s="191" t="s">
        <v>830</v>
      </c>
      <c r="D893" s="191" t="s">
        <v>10156</v>
      </c>
      <c r="E893" s="191" t="s">
        <v>108</v>
      </c>
      <c r="F893" s="191" t="s">
        <v>108</v>
      </c>
      <c r="G893" s="191" t="s">
        <v>7081</v>
      </c>
      <c r="H893" s="191" t="s">
        <v>10157</v>
      </c>
      <c r="I893" s="191" t="s">
        <v>10158</v>
      </c>
      <c r="J893" s="191" t="s">
        <v>10159</v>
      </c>
      <c r="K893" s="191" t="s">
        <v>7384</v>
      </c>
      <c r="L893" s="99">
        <v>-1.2025855999999999</v>
      </c>
      <c r="M893" s="99">
        <v>36.778803199999999</v>
      </c>
      <c r="N893" s="191" t="s">
        <v>6967</v>
      </c>
      <c r="O893" s="87">
        <v>44960</v>
      </c>
      <c r="P893" s="87">
        <f t="shared" si="26"/>
        <v>44985</v>
      </c>
      <c r="Q893" s="53">
        <f t="shared" si="27"/>
        <v>335</v>
      </c>
    </row>
    <row r="894" spans="1:17" ht="16">
      <c r="A894" s="6">
        <v>893</v>
      </c>
      <c r="B894" s="191" t="s">
        <v>3554</v>
      </c>
      <c r="C894" s="191" t="s">
        <v>573</v>
      </c>
      <c r="D894" s="191" t="s">
        <v>10160</v>
      </c>
      <c r="E894" s="191" t="s">
        <v>151</v>
      </c>
      <c r="F894" s="191" t="s">
        <v>151</v>
      </c>
      <c r="G894" s="191" t="s">
        <v>152</v>
      </c>
      <c r="H894" s="191" t="s">
        <v>10089</v>
      </c>
      <c r="I894" s="191" t="s">
        <v>10161</v>
      </c>
      <c r="J894" s="191" t="s">
        <v>10162</v>
      </c>
      <c r="K894" s="191" t="s">
        <v>10090</v>
      </c>
      <c r="L894" s="99">
        <v>-8.0662700000000004E-2</v>
      </c>
      <c r="M894" s="99">
        <v>36.963328699999998</v>
      </c>
      <c r="N894" s="191" t="s">
        <v>6967</v>
      </c>
      <c r="O894" s="87">
        <v>44960</v>
      </c>
      <c r="P894" s="87">
        <f t="shared" si="26"/>
        <v>44985</v>
      </c>
      <c r="Q894" s="53">
        <f t="shared" si="27"/>
        <v>335</v>
      </c>
    </row>
    <row r="895" spans="1:17" ht="16">
      <c r="A895" s="6">
        <v>894</v>
      </c>
      <c r="B895" s="191" t="s">
        <v>3562</v>
      </c>
      <c r="C895" s="191" t="s">
        <v>741</v>
      </c>
      <c r="D895" s="191" t="s">
        <v>10163</v>
      </c>
      <c r="E895" s="191" t="s">
        <v>114</v>
      </c>
      <c r="F895" s="191" t="s">
        <v>114</v>
      </c>
      <c r="G895" s="191" t="s">
        <v>168</v>
      </c>
      <c r="H895" s="191" t="s">
        <v>10095</v>
      </c>
      <c r="I895" s="191" t="s">
        <v>10164</v>
      </c>
      <c r="J895" s="191" t="s">
        <v>10165</v>
      </c>
      <c r="K895" s="191" t="s">
        <v>7337</v>
      </c>
      <c r="L895" s="99">
        <v>-0.82325400000000004</v>
      </c>
      <c r="M895" s="99">
        <v>36.970295</v>
      </c>
      <c r="N895" s="191" t="s">
        <v>6967</v>
      </c>
      <c r="O895" s="87">
        <v>44960</v>
      </c>
      <c r="P895" s="87">
        <f t="shared" si="26"/>
        <v>44985</v>
      </c>
      <c r="Q895" s="53">
        <f t="shared" si="27"/>
        <v>335</v>
      </c>
    </row>
    <row r="896" spans="1:17" ht="16">
      <c r="A896" s="6">
        <v>895</v>
      </c>
      <c r="B896" s="191" t="s">
        <v>3568</v>
      </c>
      <c r="C896" s="191" t="s">
        <v>685</v>
      </c>
      <c r="D896" s="191" t="s">
        <v>10166</v>
      </c>
      <c r="E896" s="191" t="s">
        <v>108</v>
      </c>
      <c r="F896" s="191" t="s">
        <v>108</v>
      </c>
      <c r="G896" s="191" t="s">
        <v>175</v>
      </c>
      <c r="H896" s="191" t="s">
        <v>10167</v>
      </c>
      <c r="I896" s="191" t="s">
        <v>10168</v>
      </c>
      <c r="J896" s="191" t="s">
        <v>10169</v>
      </c>
      <c r="K896" s="191" t="s">
        <v>2840</v>
      </c>
      <c r="L896" s="99">
        <v>-1.278243</v>
      </c>
      <c r="M896" s="99">
        <v>36.66433</v>
      </c>
      <c r="N896" s="191" t="s">
        <v>6967</v>
      </c>
      <c r="O896" s="87">
        <v>44960</v>
      </c>
      <c r="P896" s="87">
        <f t="shared" si="26"/>
        <v>44985</v>
      </c>
      <c r="Q896" s="53">
        <f t="shared" si="27"/>
        <v>335</v>
      </c>
    </row>
    <row r="897" spans="1:17" ht="16">
      <c r="A897" s="6">
        <v>896</v>
      </c>
      <c r="B897" s="191" t="s">
        <v>3579</v>
      </c>
      <c r="C897" s="191" t="s">
        <v>358</v>
      </c>
      <c r="D897" s="191" t="s">
        <v>10170</v>
      </c>
      <c r="E897" s="191" t="s">
        <v>108</v>
      </c>
      <c r="F897" s="191" t="s">
        <v>108</v>
      </c>
      <c r="G897" s="191" t="s">
        <v>7023</v>
      </c>
      <c r="H897" s="191" t="s">
        <v>10171</v>
      </c>
      <c r="I897" s="191" t="s">
        <v>10172</v>
      </c>
      <c r="J897" s="191" t="s">
        <v>10173</v>
      </c>
      <c r="K897" s="191" t="s">
        <v>2840</v>
      </c>
      <c r="L897" s="99">
        <v>-1.16188</v>
      </c>
      <c r="M897" s="99">
        <v>36.595939999999999</v>
      </c>
      <c r="N897" s="191" t="s">
        <v>6967</v>
      </c>
      <c r="O897" s="87">
        <v>44960</v>
      </c>
      <c r="P897" s="87">
        <f t="shared" si="26"/>
        <v>44985</v>
      </c>
      <c r="Q897" s="53">
        <f t="shared" si="27"/>
        <v>335</v>
      </c>
    </row>
    <row r="898" spans="1:17" ht="16">
      <c r="A898" s="6">
        <v>897</v>
      </c>
      <c r="B898" s="191" t="s">
        <v>3546</v>
      </c>
      <c r="C898" s="191" t="s">
        <v>789</v>
      </c>
      <c r="D898" s="191" t="s">
        <v>10174</v>
      </c>
      <c r="E898" s="191" t="s">
        <v>114</v>
      </c>
      <c r="F898" s="191" t="s">
        <v>114</v>
      </c>
      <c r="G898" s="191" t="s">
        <v>158</v>
      </c>
      <c r="H898" s="191" t="s">
        <v>10175</v>
      </c>
      <c r="I898" s="191" t="s">
        <v>10176</v>
      </c>
      <c r="J898" s="191" t="s">
        <v>10177</v>
      </c>
      <c r="K898" s="191"/>
      <c r="L898" s="99">
        <v>-0.79330000000000001</v>
      </c>
      <c r="M898" s="99">
        <v>36.915847599999999</v>
      </c>
      <c r="N898" s="191" t="s">
        <v>6967</v>
      </c>
      <c r="O898" s="87">
        <v>44963</v>
      </c>
      <c r="P898" s="87">
        <f t="shared" si="26"/>
        <v>44988</v>
      </c>
      <c r="Q898" s="53">
        <f t="shared" si="27"/>
        <v>335</v>
      </c>
    </row>
    <row r="899" spans="1:17" ht="16">
      <c r="A899" s="6">
        <v>898</v>
      </c>
      <c r="B899" s="191" t="s">
        <v>3548</v>
      </c>
      <c r="C899" s="191" t="s">
        <v>829</v>
      </c>
      <c r="D899" s="191" t="s">
        <v>10178</v>
      </c>
      <c r="E899" s="191" t="s">
        <v>108</v>
      </c>
      <c r="F899" s="191" t="s">
        <v>108</v>
      </c>
      <c r="G899" s="191" t="s">
        <v>7380</v>
      </c>
      <c r="H899" s="191" t="s">
        <v>10179</v>
      </c>
      <c r="I899" s="191" t="s">
        <v>10180</v>
      </c>
      <c r="J899" s="191" t="s">
        <v>10181</v>
      </c>
      <c r="K899" s="191" t="s">
        <v>7384</v>
      </c>
      <c r="L899" s="99">
        <v>-1.0718719999999999</v>
      </c>
      <c r="M899" s="99">
        <v>37.1481371</v>
      </c>
      <c r="N899" s="191" t="s">
        <v>6967</v>
      </c>
      <c r="O899" s="87">
        <v>44963</v>
      </c>
      <c r="P899" s="87">
        <f t="shared" ref="P899:P962" si="28">O899+25</f>
        <v>44988</v>
      </c>
      <c r="Q899" s="53">
        <f t="shared" ref="Q899:Q962" si="29">IF(P899&lt;$T$2,$V$2,$U$2-P899+1)</f>
        <v>335</v>
      </c>
    </row>
    <row r="900" spans="1:17" ht="16">
      <c r="A900" s="6">
        <v>899</v>
      </c>
      <c r="B900" s="191" t="s">
        <v>3563</v>
      </c>
      <c r="C900" s="191" t="s">
        <v>735</v>
      </c>
      <c r="D900" s="191" t="s">
        <v>10182</v>
      </c>
      <c r="E900" s="191" t="s">
        <v>151</v>
      </c>
      <c r="F900" s="191" t="s">
        <v>151</v>
      </c>
      <c r="G900" s="191" t="s">
        <v>222</v>
      </c>
      <c r="H900" s="191" t="s">
        <v>10139</v>
      </c>
      <c r="I900" s="191" t="s">
        <v>10183</v>
      </c>
      <c r="J900" s="191" t="s">
        <v>10184</v>
      </c>
      <c r="K900" s="191" t="s">
        <v>8758</v>
      </c>
      <c r="L900" s="99">
        <v>2.4611999999999998E-2</v>
      </c>
      <c r="M900" s="99">
        <v>37.603400000000001</v>
      </c>
      <c r="N900" s="191" t="s">
        <v>6967</v>
      </c>
      <c r="O900" s="87">
        <v>44963</v>
      </c>
      <c r="P900" s="87">
        <f t="shared" si="28"/>
        <v>44988</v>
      </c>
      <c r="Q900" s="53">
        <f t="shared" si="29"/>
        <v>335</v>
      </c>
    </row>
    <row r="901" spans="1:17" ht="32">
      <c r="A901" s="6">
        <v>900</v>
      </c>
      <c r="B901" s="191" t="s">
        <v>10185</v>
      </c>
      <c r="C901" s="191" t="s">
        <v>361</v>
      </c>
      <c r="D901" s="191" t="s">
        <v>10186</v>
      </c>
      <c r="E901" s="191"/>
      <c r="F901" s="191"/>
      <c r="G901" s="191"/>
      <c r="H901" s="191"/>
      <c r="I901" s="191" t="s">
        <v>10187</v>
      </c>
      <c r="J901" s="191" t="s">
        <v>10188</v>
      </c>
      <c r="K901" s="191" t="s">
        <v>6966</v>
      </c>
      <c r="L901" s="99"/>
      <c r="M901" s="99"/>
      <c r="N901" s="191" t="s">
        <v>6967</v>
      </c>
      <c r="O901" s="87">
        <v>44963</v>
      </c>
      <c r="P901" s="87">
        <f t="shared" si="28"/>
        <v>44988</v>
      </c>
      <c r="Q901" s="53">
        <f t="shared" si="29"/>
        <v>335</v>
      </c>
    </row>
    <row r="902" spans="1:17" ht="16">
      <c r="A902" s="6">
        <v>901</v>
      </c>
      <c r="B902" s="191" t="s">
        <v>3555</v>
      </c>
      <c r="C902" s="191" t="s">
        <v>565</v>
      </c>
      <c r="D902" s="191" t="s">
        <v>10189</v>
      </c>
      <c r="E902" s="191" t="s">
        <v>151</v>
      </c>
      <c r="F902" s="191" t="s">
        <v>151</v>
      </c>
      <c r="G902" s="191" t="s">
        <v>165</v>
      </c>
      <c r="H902" s="191" t="s">
        <v>10190</v>
      </c>
      <c r="I902" s="191" t="s">
        <v>10191</v>
      </c>
      <c r="J902" s="191" t="s">
        <v>10192</v>
      </c>
      <c r="K902" s="191" t="s">
        <v>8758</v>
      </c>
      <c r="L902" s="99">
        <v>-0.13539999999999999</v>
      </c>
      <c r="M902" s="99">
        <v>37.611899999999999</v>
      </c>
      <c r="N902" s="191" t="s">
        <v>6967</v>
      </c>
      <c r="O902" s="87">
        <v>44964</v>
      </c>
      <c r="P902" s="87">
        <f t="shared" si="28"/>
        <v>44989</v>
      </c>
      <c r="Q902" s="53">
        <f t="shared" si="29"/>
        <v>335</v>
      </c>
    </row>
    <row r="903" spans="1:17" ht="16">
      <c r="A903" s="6">
        <v>902</v>
      </c>
      <c r="B903" s="191" t="s">
        <v>3581</v>
      </c>
      <c r="C903" s="191" t="s">
        <v>337</v>
      </c>
      <c r="D903" s="191" t="s">
        <v>10193</v>
      </c>
      <c r="E903" s="191" t="s">
        <v>114</v>
      </c>
      <c r="F903" s="191" t="s">
        <v>114</v>
      </c>
      <c r="G903" s="191" t="s">
        <v>160</v>
      </c>
      <c r="H903" s="191" t="s">
        <v>10194</v>
      </c>
      <c r="I903" s="191" t="s">
        <v>10195</v>
      </c>
      <c r="J903" s="191" t="s">
        <v>10196</v>
      </c>
      <c r="K903" s="191" t="s">
        <v>10197</v>
      </c>
      <c r="L903" s="99">
        <v>-1.2089177</v>
      </c>
      <c r="M903" s="99">
        <v>36.771138000000001</v>
      </c>
      <c r="N903" s="191" t="s">
        <v>6967</v>
      </c>
      <c r="O903" s="87">
        <v>44964</v>
      </c>
      <c r="P903" s="87">
        <f t="shared" si="28"/>
        <v>44989</v>
      </c>
      <c r="Q903" s="53">
        <f t="shared" si="29"/>
        <v>335</v>
      </c>
    </row>
    <row r="904" spans="1:17" ht="16">
      <c r="A904" s="6">
        <v>903</v>
      </c>
      <c r="B904" s="191" t="s">
        <v>10198</v>
      </c>
      <c r="C904" s="191" t="s">
        <v>600</v>
      </c>
      <c r="D904" s="191" t="s">
        <v>10199</v>
      </c>
      <c r="E904" s="191" t="s">
        <v>108</v>
      </c>
      <c r="F904" s="191" t="s">
        <v>108</v>
      </c>
      <c r="G904" s="191" t="s">
        <v>109</v>
      </c>
      <c r="H904" s="191" t="s">
        <v>10200</v>
      </c>
      <c r="I904" s="191" t="s">
        <v>10201</v>
      </c>
      <c r="J904" s="191" t="s">
        <v>10202</v>
      </c>
      <c r="K904" s="191" t="s">
        <v>6966</v>
      </c>
      <c r="L904" s="99">
        <v>-1.066141</v>
      </c>
      <c r="M904" s="99">
        <v>36.852899999999998</v>
      </c>
      <c r="N904" s="191" t="s">
        <v>6967</v>
      </c>
      <c r="O904" s="87">
        <v>44965</v>
      </c>
      <c r="P904" s="87">
        <f t="shared" si="28"/>
        <v>44990</v>
      </c>
      <c r="Q904" s="53">
        <f t="shared" si="29"/>
        <v>335</v>
      </c>
    </row>
    <row r="905" spans="1:17" ht="16">
      <c r="A905" s="6">
        <v>904</v>
      </c>
      <c r="B905" s="191" t="s">
        <v>3508</v>
      </c>
      <c r="C905" s="191" t="s">
        <v>625</v>
      </c>
      <c r="D905" s="191" t="s">
        <v>10203</v>
      </c>
      <c r="E905" s="191" t="s">
        <v>151</v>
      </c>
      <c r="F905" s="191" t="s">
        <v>151</v>
      </c>
      <c r="G905" s="191" t="s">
        <v>10204</v>
      </c>
      <c r="H905" s="191" t="s">
        <v>10205</v>
      </c>
      <c r="I905" s="191" t="s">
        <v>10206</v>
      </c>
      <c r="J905" s="191"/>
      <c r="K905" s="191" t="s">
        <v>8847</v>
      </c>
      <c r="L905" s="99">
        <v>0.249363</v>
      </c>
      <c r="M905" s="99">
        <v>37.964900999999998</v>
      </c>
      <c r="N905" s="191" t="s">
        <v>6967</v>
      </c>
      <c r="O905" s="87">
        <v>44965</v>
      </c>
      <c r="P905" s="87">
        <f t="shared" si="28"/>
        <v>44990</v>
      </c>
      <c r="Q905" s="53">
        <f t="shared" si="29"/>
        <v>335</v>
      </c>
    </row>
    <row r="906" spans="1:17" ht="16">
      <c r="A906" s="6">
        <v>905</v>
      </c>
      <c r="B906" s="191" t="s">
        <v>3573</v>
      </c>
      <c r="C906" s="191" t="s">
        <v>1176</v>
      </c>
      <c r="D906" s="191" t="s">
        <v>10207</v>
      </c>
      <c r="E906" s="191" t="s">
        <v>108</v>
      </c>
      <c r="F906" s="191" t="s">
        <v>108</v>
      </c>
      <c r="G906" s="191" t="s">
        <v>108</v>
      </c>
      <c r="H906" s="191" t="s">
        <v>10208</v>
      </c>
      <c r="I906" s="191" t="s">
        <v>10209</v>
      </c>
      <c r="J906" s="191" t="s">
        <v>10210</v>
      </c>
      <c r="K906" s="191" t="s">
        <v>6975</v>
      </c>
      <c r="L906" s="99">
        <v>-1.1836</v>
      </c>
      <c r="M906" s="99">
        <v>36.876449999999998</v>
      </c>
      <c r="N906" s="191" t="s">
        <v>6967</v>
      </c>
      <c r="O906" s="87">
        <v>44965</v>
      </c>
      <c r="P906" s="87">
        <f t="shared" si="28"/>
        <v>44990</v>
      </c>
      <c r="Q906" s="53">
        <f t="shared" si="29"/>
        <v>335</v>
      </c>
    </row>
    <row r="907" spans="1:17" ht="16">
      <c r="A907" s="6">
        <v>906</v>
      </c>
      <c r="B907" s="191" t="s">
        <v>3584</v>
      </c>
      <c r="C907" s="191" t="s">
        <v>355</v>
      </c>
      <c r="D907" s="191" t="s">
        <v>10211</v>
      </c>
      <c r="E907" s="191" t="s">
        <v>151</v>
      </c>
      <c r="F907" s="191" t="s">
        <v>151</v>
      </c>
      <c r="G907" s="191" t="s">
        <v>165</v>
      </c>
      <c r="H907" s="191" t="s">
        <v>10212</v>
      </c>
      <c r="I907" s="191" t="s">
        <v>10213</v>
      </c>
      <c r="J907" s="191" t="s">
        <v>10214</v>
      </c>
      <c r="K907" s="191" t="s">
        <v>8758</v>
      </c>
      <c r="L907" s="99">
        <v>-8.3653329999999998E-2</v>
      </c>
      <c r="M907" s="99">
        <v>37.597034999999998</v>
      </c>
      <c r="N907" s="191" t="s">
        <v>6967</v>
      </c>
      <c r="O907" s="87">
        <v>44966</v>
      </c>
      <c r="P907" s="87">
        <f t="shared" si="28"/>
        <v>44991</v>
      </c>
      <c r="Q907" s="53">
        <f t="shared" si="29"/>
        <v>335</v>
      </c>
    </row>
    <row r="908" spans="1:17" ht="16">
      <c r="A908" s="6">
        <v>907</v>
      </c>
      <c r="B908" s="191" t="s">
        <v>3565</v>
      </c>
      <c r="C908" s="191" t="s">
        <v>670</v>
      </c>
      <c r="D908" s="191" t="s">
        <v>10215</v>
      </c>
      <c r="E908" s="191" t="s">
        <v>151</v>
      </c>
      <c r="F908" s="191" t="s">
        <v>151</v>
      </c>
      <c r="G908" s="191" t="s">
        <v>222</v>
      </c>
      <c r="H908" s="191" t="s">
        <v>10216</v>
      </c>
      <c r="I908" s="191" t="s">
        <v>10217</v>
      </c>
      <c r="J908" s="191" t="s">
        <v>10218</v>
      </c>
      <c r="K908" s="191" t="s">
        <v>8758</v>
      </c>
      <c r="L908" s="99">
        <v>1.72E-2</v>
      </c>
      <c r="M908" s="99">
        <v>37.598100000000002</v>
      </c>
      <c r="N908" s="191" t="s">
        <v>6967</v>
      </c>
      <c r="O908" s="87">
        <v>44970</v>
      </c>
      <c r="P908" s="87">
        <f t="shared" si="28"/>
        <v>44995</v>
      </c>
      <c r="Q908" s="53">
        <f t="shared" si="29"/>
        <v>335</v>
      </c>
    </row>
    <row r="909" spans="1:17" ht="16">
      <c r="A909" s="6">
        <v>908</v>
      </c>
      <c r="B909" s="191" t="s">
        <v>3574</v>
      </c>
      <c r="C909" s="191" t="s">
        <v>1175</v>
      </c>
      <c r="D909" s="191" t="s">
        <v>10219</v>
      </c>
      <c r="E909" s="191" t="s">
        <v>108</v>
      </c>
      <c r="F909" s="191" t="s">
        <v>108</v>
      </c>
      <c r="G909" s="191" t="s">
        <v>6972</v>
      </c>
      <c r="H909" s="191" t="s">
        <v>10220</v>
      </c>
      <c r="I909" s="191" t="s">
        <v>10221</v>
      </c>
      <c r="J909" s="191" t="s">
        <v>10222</v>
      </c>
      <c r="K909" s="191" t="s">
        <v>6975</v>
      </c>
      <c r="L909" s="99">
        <v>-1.0198</v>
      </c>
      <c r="M909" s="99">
        <v>36.850900000000003</v>
      </c>
      <c r="N909" s="191" t="s">
        <v>6967</v>
      </c>
      <c r="O909" s="87">
        <v>44970</v>
      </c>
      <c r="P909" s="87">
        <f t="shared" si="28"/>
        <v>44995</v>
      </c>
      <c r="Q909" s="53">
        <f t="shared" si="29"/>
        <v>335</v>
      </c>
    </row>
    <row r="910" spans="1:17" ht="16">
      <c r="A910" s="6">
        <v>909</v>
      </c>
      <c r="B910" s="191" t="s">
        <v>3580</v>
      </c>
      <c r="C910" s="191" t="s">
        <v>357</v>
      </c>
      <c r="D910" s="191" t="s">
        <v>10223</v>
      </c>
      <c r="E910" s="191" t="s">
        <v>114</v>
      </c>
      <c r="F910" s="191" t="s">
        <v>114</v>
      </c>
      <c r="G910" s="191" t="s">
        <v>10224</v>
      </c>
      <c r="H910" s="191" t="s">
        <v>10225</v>
      </c>
      <c r="I910" s="191" t="s">
        <v>10226</v>
      </c>
      <c r="J910" s="191" t="s">
        <v>10227</v>
      </c>
      <c r="K910" s="191" t="s">
        <v>10197</v>
      </c>
      <c r="L910" s="99">
        <v>-1.2025855999999999</v>
      </c>
      <c r="M910" s="99">
        <v>36.778803199999999</v>
      </c>
      <c r="N910" s="191" t="s">
        <v>6967</v>
      </c>
      <c r="O910" s="87">
        <v>44970</v>
      </c>
      <c r="P910" s="87">
        <f t="shared" si="28"/>
        <v>44995</v>
      </c>
      <c r="Q910" s="53">
        <f t="shared" si="29"/>
        <v>335</v>
      </c>
    </row>
    <row r="911" spans="1:17" ht="32">
      <c r="A911" s="6">
        <v>910</v>
      </c>
      <c r="B911" s="191" t="s">
        <v>10228</v>
      </c>
      <c r="C911" s="191" t="s">
        <v>356</v>
      </c>
      <c r="D911" s="191" t="s">
        <v>10229</v>
      </c>
      <c r="E911" s="191" t="s">
        <v>108</v>
      </c>
      <c r="F911" s="191" t="s">
        <v>108</v>
      </c>
      <c r="G911" s="191" t="s">
        <v>108</v>
      </c>
      <c r="H911" s="191" t="s">
        <v>7238</v>
      </c>
      <c r="I911" s="191" t="s">
        <v>10230</v>
      </c>
      <c r="J911" s="191" t="s">
        <v>10187</v>
      </c>
      <c r="K911" s="191" t="s">
        <v>6966</v>
      </c>
      <c r="L911" s="99">
        <v>-1.1503000000000001</v>
      </c>
      <c r="M911" s="99">
        <v>36.790599999999998</v>
      </c>
      <c r="N911" s="191" t="s">
        <v>6967</v>
      </c>
      <c r="O911" s="87">
        <v>44970</v>
      </c>
      <c r="P911" s="87">
        <f t="shared" si="28"/>
        <v>44995</v>
      </c>
      <c r="Q911" s="53">
        <f t="shared" si="29"/>
        <v>335</v>
      </c>
    </row>
    <row r="912" spans="1:17" ht="16">
      <c r="A912" s="6">
        <v>911</v>
      </c>
      <c r="B912" s="191" t="s">
        <v>3352</v>
      </c>
      <c r="C912" s="191" t="s">
        <v>661</v>
      </c>
      <c r="D912" s="191" t="s">
        <v>10231</v>
      </c>
      <c r="E912" s="191" t="s">
        <v>8015</v>
      </c>
      <c r="F912" s="191" t="s">
        <v>8015</v>
      </c>
      <c r="G912" s="191" t="s">
        <v>144</v>
      </c>
      <c r="H912" s="191" t="s">
        <v>10232</v>
      </c>
      <c r="I912" s="191" t="s">
        <v>10233</v>
      </c>
      <c r="J912" s="191" t="s">
        <v>10234</v>
      </c>
      <c r="K912" s="191" t="s">
        <v>8856</v>
      </c>
      <c r="L912" s="99">
        <v>-1.1927551999999999</v>
      </c>
      <c r="M912" s="99">
        <v>36.896768000000002</v>
      </c>
      <c r="N912" s="191" t="s">
        <v>6967</v>
      </c>
      <c r="O912" s="87">
        <v>44971</v>
      </c>
      <c r="P912" s="87">
        <f t="shared" si="28"/>
        <v>44996</v>
      </c>
      <c r="Q912" s="53">
        <f t="shared" si="29"/>
        <v>335</v>
      </c>
    </row>
    <row r="913" spans="1:17" ht="16">
      <c r="A913" s="6">
        <v>912</v>
      </c>
      <c r="B913" s="191" t="s">
        <v>3571</v>
      </c>
      <c r="C913" s="191" t="s">
        <v>696</v>
      </c>
      <c r="D913" s="191" t="s">
        <v>10235</v>
      </c>
      <c r="E913" s="191" t="s">
        <v>114</v>
      </c>
      <c r="F913" s="191" t="s">
        <v>114</v>
      </c>
      <c r="G913" s="191" t="s">
        <v>156</v>
      </c>
      <c r="H913" s="191" t="s">
        <v>7650</v>
      </c>
      <c r="I913" s="191" t="s">
        <v>10236</v>
      </c>
      <c r="J913" s="191" t="s">
        <v>10236</v>
      </c>
      <c r="K913" s="191" t="s">
        <v>8335</v>
      </c>
      <c r="L913" s="99">
        <v>-0.85287199999999996</v>
      </c>
      <c r="M913" s="99">
        <v>36.887151000000003</v>
      </c>
      <c r="N913" s="191" t="s">
        <v>6967</v>
      </c>
      <c r="O913" s="87">
        <v>44971</v>
      </c>
      <c r="P913" s="87">
        <f t="shared" si="28"/>
        <v>44996</v>
      </c>
      <c r="Q913" s="53">
        <f t="shared" si="29"/>
        <v>335</v>
      </c>
    </row>
    <row r="914" spans="1:17" ht="16">
      <c r="A914" s="6">
        <v>913</v>
      </c>
      <c r="B914" s="191" t="s">
        <v>3577</v>
      </c>
      <c r="C914" s="191" t="s">
        <v>354</v>
      </c>
      <c r="D914" s="191" t="s">
        <v>10237</v>
      </c>
      <c r="E914" s="191" t="s">
        <v>151</v>
      </c>
      <c r="F914" s="191" t="s">
        <v>151</v>
      </c>
      <c r="G914" s="191" t="s">
        <v>222</v>
      </c>
      <c r="H914" s="191" t="s">
        <v>10238</v>
      </c>
      <c r="I914" s="191" t="s">
        <v>10239</v>
      </c>
      <c r="J914" s="191" t="s">
        <v>10240</v>
      </c>
      <c r="K914" s="191" t="s">
        <v>10106</v>
      </c>
      <c r="L914" s="99">
        <v>-8.3000000000000001E-3</v>
      </c>
      <c r="M914" s="99">
        <v>37.598700000000001</v>
      </c>
      <c r="N914" s="191" t="s">
        <v>6967</v>
      </c>
      <c r="O914" s="87">
        <v>44971</v>
      </c>
      <c r="P914" s="87">
        <f t="shared" si="28"/>
        <v>44996</v>
      </c>
      <c r="Q914" s="53">
        <f t="shared" si="29"/>
        <v>335</v>
      </c>
    </row>
    <row r="915" spans="1:17" ht="16">
      <c r="A915" s="6">
        <v>914</v>
      </c>
      <c r="B915" s="191" t="s">
        <v>3566</v>
      </c>
      <c r="C915" s="191" t="s">
        <v>695</v>
      </c>
      <c r="D915" s="191" t="s">
        <v>10241</v>
      </c>
      <c r="E915" s="191" t="s">
        <v>114</v>
      </c>
      <c r="F915" s="191" t="s">
        <v>114</v>
      </c>
      <c r="G915" s="191" t="s">
        <v>168</v>
      </c>
      <c r="H915" s="191" t="s">
        <v>10095</v>
      </c>
      <c r="I915" s="191" t="s">
        <v>10242</v>
      </c>
      <c r="J915" s="191" t="s">
        <v>10243</v>
      </c>
      <c r="K915" s="191" t="s">
        <v>7337</v>
      </c>
      <c r="L915" s="99">
        <v>-0.82227700000000004</v>
      </c>
      <c r="M915" s="99">
        <v>36.973385</v>
      </c>
      <c r="N915" s="191" t="s">
        <v>6967</v>
      </c>
      <c r="O915" s="87">
        <v>44972</v>
      </c>
      <c r="P915" s="87">
        <f t="shared" si="28"/>
        <v>44997</v>
      </c>
      <c r="Q915" s="53">
        <f t="shared" si="29"/>
        <v>335</v>
      </c>
    </row>
    <row r="916" spans="1:17" ht="16">
      <c r="A916" s="6">
        <v>915</v>
      </c>
      <c r="B916" s="191" t="s">
        <v>3588</v>
      </c>
      <c r="C916" s="191" t="s">
        <v>335</v>
      </c>
      <c r="D916" s="191" t="s">
        <v>10244</v>
      </c>
      <c r="E916" s="191" t="s">
        <v>151</v>
      </c>
      <c r="F916" s="191" t="s">
        <v>151</v>
      </c>
      <c r="G916" s="191" t="s">
        <v>165</v>
      </c>
      <c r="H916" s="191" t="s">
        <v>10245</v>
      </c>
      <c r="I916" s="191" t="s">
        <v>10246</v>
      </c>
      <c r="J916" s="191" t="s">
        <v>10247</v>
      </c>
      <c r="K916" s="191" t="s">
        <v>8847</v>
      </c>
      <c r="L916" s="99">
        <v>-8.1801670000000007E-2</v>
      </c>
      <c r="M916" s="99">
        <v>37.567480000000003</v>
      </c>
      <c r="N916" s="191" t="s">
        <v>6967</v>
      </c>
      <c r="O916" s="87">
        <v>44972</v>
      </c>
      <c r="P916" s="87">
        <f t="shared" si="28"/>
        <v>44997</v>
      </c>
      <c r="Q916" s="53">
        <f t="shared" si="29"/>
        <v>335</v>
      </c>
    </row>
    <row r="917" spans="1:17" ht="16">
      <c r="A917" s="6">
        <v>916</v>
      </c>
      <c r="B917" s="191" t="s">
        <v>3595</v>
      </c>
      <c r="C917" s="191" t="s">
        <v>1151</v>
      </c>
      <c r="D917" s="191" t="s">
        <v>10248</v>
      </c>
      <c r="E917" s="191" t="s">
        <v>108</v>
      </c>
      <c r="F917" s="191" t="s">
        <v>108</v>
      </c>
      <c r="G917" s="191" t="s">
        <v>175</v>
      </c>
      <c r="H917" s="191" t="s">
        <v>9985</v>
      </c>
      <c r="I917" s="191" t="s">
        <v>10249</v>
      </c>
      <c r="J917" s="191" t="s">
        <v>10250</v>
      </c>
      <c r="K917" s="191" t="s">
        <v>2840</v>
      </c>
      <c r="L917" s="99">
        <v>-1.1847000000000001</v>
      </c>
      <c r="M917" s="99">
        <v>36.632390000000001</v>
      </c>
      <c r="N917" s="191" t="s">
        <v>6967</v>
      </c>
      <c r="O917" s="87">
        <v>44972</v>
      </c>
      <c r="P917" s="87">
        <f t="shared" si="28"/>
        <v>44997</v>
      </c>
      <c r="Q917" s="53">
        <f t="shared" si="29"/>
        <v>335</v>
      </c>
    </row>
    <row r="918" spans="1:17" ht="16">
      <c r="A918" s="6">
        <v>917</v>
      </c>
      <c r="B918" s="191" t="s">
        <v>3598</v>
      </c>
      <c r="C918" s="191" t="s">
        <v>1292</v>
      </c>
      <c r="D918" s="191" t="s">
        <v>10251</v>
      </c>
      <c r="E918" s="191" t="s">
        <v>108</v>
      </c>
      <c r="F918" s="191" t="s">
        <v>108</v>
      </c>
      <c r="G918" s="191" t="s">
        <v>109</v>
      </c>
      <c r="H918" s="191" t="s">
        <v>10252</v>
      </c>
      <c r="I918" s="191" t="s">
        <v>10253</v>
      </c>
      <c r="J918" s="191"/>
      <c r="K918" s="191" t="s">
        <v>6966</v>
      </c>
      <c r="L918" s="99">
        <v>-1.0535000000000001</v>
      </c>
      <c r="M918" s="99">
        <v>36.819699999999997</v>
      </c>
      <c r="N918" s="191" t="s">
        <v>6967</v>
      </c>
      <c r="O918" s="87">
        <v>44972</v>
      </c>
      <c r="P918" s="87">
        <f t="shared" si="28"/>
        <v>44997</v>
      </c>
      <c r="Q918" s="53">
        <f t="shared" si="29"/>
        <v>335</v>
      </c>
    </row>
    <row r="919" spans="1:17" ht="16">
      <c r="A919" s="6">
        <v>918</v>
      </c>
      <c r="B919" s="191" t="s">
        <v>2604</v>
      </c>
      <c r="C919" s="191" t="s">
        <v>1035</v>
      </c>
      <c r="D919" s="191" t="s">
        <v>10254</v>
      </c>
      <c r="E919" s="191" t="s">
        <v>114</v>
      </c>
      <c r="F919" s="191" t="s">
        <v>114</v>
      </c>
      <c r="G919" s="191" t="s">
        <v>158</v>
      </c>
      <c r="H919" s="191" t="s">
        <v>10255</v>
      </c>
      <c r="I919" s="191" t="s">
        <v>10256</v>
      </c>
      <c r="J919" s="191" t="s">
        <v>10257</v>
      </c>
      <c r="K919" s="191" t="s">
        <v>7157</v>
      </c>
      <c r="L919" s="99">
        <v>-0.80011370000000004</v>
      </c>
      <c r="M919" s="99">
        <v>36.8449308</v>
      </c>
      <c r="N919" s="191" t="s">
        <v>6967</v>
      </c>
      <c r="O919" s="87">
        <v>44972</v>
      </c>
      <c r="P919" s="87">
        <f t="shared" si="28"/>
        <v>44997</v>
      </c>
      <c r="Q919" s="53">
        <f t="shared" si="29"/>
        <v>335</v>
      </c>
    </row>
    <row r="920" spans="1:17" ht="16">
      <c r="A920" s="6">
        <v>919</v>
      </c>
      <c r="B920" s="191" t="s">
        <v>3625</v>
      </c>
      <c r="C920" s="191" t="s">
        <v>364</v>
      </c>
      <c r="D920" s="191" t="s">
        <v>10258</v>
      </c>
      <c r="E920" s="191" t="s">
        <v>8015</v>
      </c>
      <c r="F920" s="191" t="s">
        <v>8015</v>
      </c>
      <c r="G920" s="191" t="s">
        <v>144</v>
      </c>
      <c r="H920" s="191" t="s">
        <v>10259</v>
      </c>
      <c r="I920" s="191" t="s">
        <v>10260</v>
      </c>
      <c r="J920" s="191" t="s">
        <v>10261</v>
      </c>
      <c r="K920" s="191" t="s">
        <v>8856</v>
      </c>
      <c r="L920" s="99">
        <v>-1.1779375999999999</v>
      </c>
      <c r="M920" s="99">
        <v>36.878836999999997</v>
      </c>
      <c r="N920" s="191" t="s">
        <v>6967</v>
      </c>
      <c r="O920" s="87">
        <v>44972</v>
      </c>
      <c r="P920" s="87">
        <f t="shared" si="28"/>
        <v>44997</v>
      </c>
      <c r="Q920" s="53">
        <f t="shared" si="29"/>
        <v>335</v>
      </c>
    </row>
    <row r="921" spans="1:17" ht="16">
      <c r="A921" s="6">
        <v>920</v>
      </c>
      <c r="B921" s="191" t="s">
        <v>3600</v>
      </c>
      <c r="C921" s="191" t="s">
        <v>213</v>
      </c>
      <c r="D921" s="191" t="s">
        <v>10262</v>
      </c>
      <c r="E921" s="191" t="s">
        <v>114</v>
      </c>
      <c r="F921" s="191" t="s">
        <v>114</v>
      </c>
      <c r="G921" s="191" t="s">
        <v>156</v>
      </c>
      <c r="H921" s="191" t="s">
        <v>10263</v>
      </c>
      <c r="I921" s="191" t="s">
        <v>10264</v>
      </c>
      <c r="J921" s="191" t="s">
        <v>10265</v>
      </c>
      <c r="K921" s="191" t="s">
        <v>8335</v>
      </c>
      <c r="L921" s="99">
        <v>-0.87260000000000004</v>
      </c>
      <c r="M921" s="99">
        <v>36.896099999999997</v>
      </c>
      <c r="N921" s="191" t="s">
        <v>6967</v>
      </c>
      <c r="O921" s="87">
        <v>44973</v>
      </c>
      <c r="P921" s="87">
        <f t="shared" si="28"/>
        <v>44998</v>
      </c>
      <c r="Q921" s="53">
        <f t="shared" si="29"/>
        <v>335</v>
      </c>
    </row>
    <row r="922" spans="1:17" ht="16">
      <c r="A922" s="6">
        <v>921</v>
      </c>
      <c r="B922" s="191" t="s">
        <v>3601</v>
      </c>
      <c r="C922" s="191" t="s">
        <v>659</v>
      </c>
      <c r="D922" s="191" t="s">
        <v>10266</v>
      </c>
      <c r="E922" s="191" t="s">
        <v>114</v>
      </c>
      <c r="F922" s="191" t="s">
        <v>114</v>
      </c>
      <c r="G922" s="191" t="s">
        <v>156</v>
      </c>
      <c r="H922" s="191" t="s">
        <v>10267</v>
      </c>
      <c r="I922" s="191" t="s">
        <v>10268</v>
      </c>
      <c r="J922" s="191" t="s">
        <v>10269</v>
      </c>
      <c r="K922" s="191" t="s">
        <v>8335</v>
      </c>
      <c r="L922" s="99">
        <v>-0.85386309999999999</v>
      </c>
      <c r="M922" s="99">
        <v>36.885853699999998</v>
      </c>
      <c r="N922" s="191" t="s">
        <v>6967</v>
      </c>
      <c r="O922" s="87">
        <v>44973</v>
      </c>
      <c r="P922" s="87">
        <f t="shared" si="28"/>
        <v>44998</v>
      </c>
      <c r="Q922" s="53">
        <f t="shared" si="29"/>
        <v>335</v>
      </c>
    </row>
    <row r="923" spans="1:17" ht="16">
      <c r="A923" s="6">
        <v>922</v>
      </c>
      <c r="B923" s="191" t="s">
        <v>3596</v>
      </c>
      <c r="C923" s="191" t="s">
        <v>211</v>
      </c>
      <c r="D923" s="191" t="s">
        <v>10270</v>
      </c>
      <c r="E923" s="191" t="s">
        <v>114</v>
      </c>
      <c r="F923" s="191" t="s">
        <v>114</v>
      </c>
      <c r="G923" s="191" t="s">
        <v>156</v>
      </c>
      <c r="H923" s="191" t="s">
        <v>10150</v>
      </c>
      <c r="I923" s="191" t="s">
        <v>10271</v>
      </c>
      <c r="J923" s="191"/>
      <c r="K923" s="191" t="s">
        <v>8335</v>
      </c>
      <c r="L923" s="99">
        <v>-0.88621000000000005</v>
      </c>
      <c r="M923" s="99">
        <v>36.874899999999997</v>
      </c>
      <c r="N923" s="191" t="s">
        <v>6967</v>
      </c>
      <c r="O923" s="87">
        <v>44974</v>
      </c>
      <c r="P923" s="87">
        <f t="shared" si="28"/>
        <v>44999</v>
      </c>
      <c r="Q923" s="53">
        <f t="shared" si="29"/>
        <v>335</v>
      </c>
    </row>
    <row r="924" spans="1:17" ht="16">
      <c r="A924" s="6">
        <v>923</v>
      </c>
      <c r="B924" s="191" t="s">
        <v>3599</v>
      </c>
      <c r="C924" s="191" t="s">
        <v>212</v>
      </c>
      <c r="D924" s="191" t="s">
        <v>10272</v>
      </c>
      <c r="E924" s="191" t="s">
        <v>108</v>
      </c>
      <c r="F924" s="191" t="s">
        <v>108</v>
      </c>
      <c r="G924" s="191" t="s">
        <v>10273</v>
      </c>
      <c r="H924" s="191" t="s">
        <v>10274</v>
      </c>
      <c r="I924" s="191" t="s">
        <v>10275</v>
      </c>
      <c r="J924" s="191"/>
      <c r="K924" s="191" t="s">
        <v>2840</v>
      </c>
      <c r="L924" s="99">
        <v>-1.21085</v>
      </c>
      <c r="M924" s="99">
        <v>36.710697000000003</v>
      </c>
      <c r="N924" s="191" t="s">
        <v>6967</v>
      </c>
      <c r="O924" s="87">
        <v>44974</v>
      </c>
      <c r="P924" s="87">
        <f t="shared" si="28"/>
        <v>44999</v>
      </c>
      <c r="Q924" s="53">
        <f t="shared" si="29"/>
        <v>335</v>
      </c>
    </row>
    <row r="925" spans="1:17" ht="16">
      <c r="A925" s="6">
        <v>924</v>
      </c>
      <c r="B925" s="191" t="s">
        <v>3602</v>
      </c>
      <c r="C925" s="191" t="s">
        <v>703</v>
      </c>
      <c r="D925" s="191" t="s">
        <v>10276</v>
      </c>
      <c r="E925" s="191" t="s">
        <v>114</v>
      </c>
      <c r="F925" s="191" t="s">
        <v>114</v>
      </c>
      <c r="G925" s="191" t="s">
        <v>158</v>
      </c>
      <c r="H925" s="191" t="s">
        <v>9656</v>
      </c>
      <c r="I925" s="191" t="s">
        <v>10277</v>
      </c>
      <c r="J925" s="191" t="s">
        <v>10278</v>
      </c>
      <c r="K925" s="191" t="s">
        <v>7337</v>
      </c>
      <c r="L925" s="99">
        <v>-0.79269999999999996</v>
      </c>
      <c r="M925" s="99">
        <v>36.924300000000002</v>
      </c>
      <c r="N925" s="191" t="s">
        <v>6967</v>
      </c>
      <c r="O925" s="87">
        <v>44974</v>
      </c>
      <c r="P925" s="87">
        <f t="shared" si="28"/>
        <v>44999</v>
      </c>
      <c r="Q925" s="53">
        <f t="shared" si="29"/>
        <v>335</v>
      </c>
    </row>
    <row r="926" spans="1:17" ht="16">
      <c r="A926" s="6">
        <v>925</v>
      </c>
      <c r="B926" s="191" t="s">
        <v>3569</v>
      </c>
      <c r="C926" s="191" t="s">
        <v>694</v>
      </c>
      <c r="D926" s="191" t="s">
        <v>10279</v>
      </c>
      <c r="E926" s="191" t="s">
        <v>114</v>
      </c>
      <c r="F926" s="191" t="s">
        <v>114</v>
      </c>
      <c r="G926" s="191" t="s">
        <v>156</v>
      </c>
      <c r="H926" s="191" t="s">
        <v>10280</v>
      </c>
      <c r="I926" s="191" t="s">
        <v>10281</v>
      </c>
      <c r="J926" s="191" t="s">
        <v>10281</v>
      </c>
      <c r="K926" s="191" t="s">
        <v>8335</v>
      </c>
      <c r="L926" s="99">
        <v>-0.85577689999999995</v>
      </c>
      <c r="M926" s="99">
        <v>36.914159499999997</v>
      </c>
      <c r="N926" s="191" t="s">
        <v>6967</v>
      </c>
      <c r="O926" s="87">
        <v>44977</v>
      </c>
      <c r="P926" s="87">
        <f t="shared" si="28"/>
        <v>45002</v>
      </c>
      <c r="Q926" s="53">
        <f t="shared" si="29"/>
        <v>335</v>
      </c>
    </row>
    <row r="927" spans="1:17" ht="16">
      <c r="A927" s="6">
        <v>926</v>
      </c>
      <c r="B927" s="191" t="s">
        <v>3589</v>
      </c>
      <c r="C927" s="191" t="s">
        <v>362</v>
      </c>
      <c r="D927" s="191" t="s">
        <v>10282</v>
      </c>
      <c r="E927" s="191" t="s">
        <v>151</v>
      </c>
      <c r="F927" s="191" t="s">
        <v>151</v>
      </c>
      <c r="G927" s="191" t="s">
        <v>165</v>
      </c>
      <c r="H927" s="191" t="s">
        <v>10283</v>
      </c>
      <c r="I927" s="191" t="s">
        <v>10284</v>
      </c>
      <c r="J927" s="191"/>
      <c r="K927" s="191" t="s">
        <v>8847</v>
      </c>
      <c r="L927" s="99">
        <v>-8.9179999999999995E-2</v>
      </c>
      <c r="M927" s="99">
        <v>37.586295700000001</v>
      </c>
      <c r="N927" s="191" t="s">
        <v>6967</v>
      </c>
      <c r="O927" s="87">
        <v>44977</v>
      </c>
      <c r="P927" s="87">
        <f t="shared" si="28"/>
        <v>45002</v>
      </c>
      <c r="Q927" s="53">
        <f t="shared" si="29"/>
        <v>335</v>
      </c>
    </row>
    <row r="928" spans="1:17" ht="16">
      <c r="A928" s="6">
        <v>927</v>
      </c>
      <c r="B928" s="191" t="s">
        <v>3604</v>
      </c>
      <c r="C928" s="191" t="s">
        <v>1194</v>
      </c>
      <c r="D928" s="191" t="s">
        <v>10285</v>
      </c>
      <c r="E928" s="191" t="s">
        <v>151</v>
      </c>
      <c r="F928" s="191" t="s">
        <v>151</v>
      </c>
      <c r="G928" s="191" t="s">
        <v>222</v>
      </c>
      <c r="H928" s="191" t="s">
        <v>10286</v>
      </c>
      <c r="I928" s="191" t="s">
        <v>10287</v>
      </c>
      <c r="J928" s="191" t="s">
        <v>10288</v>
      </c>
      <c r="K928" s="191" t="s">
        <v>8847</v>
      </c>
      <c r="L928" s="99">
        <v>-4.5840000000000004E-3</v>
      </c>
      <c r="M928" s="99">
        <v>37.602865000000001</v>
      </c>
      <c r="N928" s="191" t="s">
        <v>6967</v>
      </c>
      <c r="O928" s="87">
        <v>44977</v>
      </c>
      <c r="P928" s="87">
        <f t="shared" si="28"/>
        <v>45002</v>
      </c>
      <c r="Q928" s="53">
        <f t="shared" si="29"/>
        <v>335</v>
      </c>
    </row>
    <row r="929" spans="1:17" ht="16">
      <c r="A929" s="6">
        <v>928</v>
      </c>
      <c r="B929" s="191" t="s">
        <v>3606</v>
      </c>
      <c r="C929" s="191" t="s">
        <v>1327</v>
      </c>
      <c r="D929" s="191" t="s">
        <v>10289</v>
      </c>
      <c r="E929" s="191" t="s">
        <v>108</v>
      </c>
      <c r="F929" s="191" t="s">
        <v>108</v>
      </c>
      <c r="G929" s="191" t="s">
        <v>6972</v>
      </c>
      <c r="H929" s="191" t="s">
        <v>8321</v>
      </c>
      <c r="I929" s="191" t="s">
        <v>10290</v>
      </c>
      <c r="J929" s="191" t="s">
        <v>10291</v>
      </c>
      <c r="K929" s="191" t="s">
        <v>6975</v>
      </c>
      <c r="L929" s="99">
        <v>-0.99765199999999998</v>
      </c>
      <c r="M929" s="99">
        <v>36.803866999999997</v>
      </c>
      <c r="N929" s="191" t="s">
        <v>6967</v>
      </c>
      <c r="O929" s="87">
        <v>44977</v>
      </c>
      <c r="P929" s="87">
        <f t="shared" si="28"/>
        <v>45002</v>
      </c>
      <c r="Q929" s="53">
        <f t="shared" si="29"/>
        <v>335</v>
      </c>
    </row>
    <row r="930" spans="1:17" ht="16">
      <c r="A930" s="6">
        <v>929</v>
      </c>
      <c r="B930" s="191" t="s">
        <v>3594</v>
      </c>
      <c r="C930" s="191" t="s">
        <v>1150</v>
      </c>
      <c r="D930" s="191" t="s">
        <v>10292</v>
      </c>
      <c r="E930" s="191" t="s">
        <v>151</v>
      </c>
      <c r="F930" s="191" t="s">
        <v>151</v>
      </c>
      <c r="G930" s="191" t="s">
        <v>173</v>
      </c>
      <c r="H930" s="191" t="s">
        <v>10293</v>
      </c>
      <c r="I930" s="191" t="s">
        <v>10294</v>
      </c>
      <c r="J930" s="191" t="s">
        <v>10295</v>
      </c>
      <c r="K930" s="191" t="s">
        <v>10106</v>
      </c>
      <c r="L930" s="99">
        <v>2.3486E-2</v>
      </c>
      <c r="M930" s="99">
        <v>37.641770999999999</v>
      </c>
      <c r="N930" s="191" t="s">
        <v>6967</v>
      </c>
      <c r="O930" s="87">
        <v>44978</v>
      </c>
      <c r="P930" s="87">
        <f t="shared" si="28"/>
        <v>45003</v>
      </c>
      <c r="Q930" s="53">
        <f t="shared" si="29"/>
        <v>335</v>
      </c>
    </row>
    <row r="931" spans="1:17" ht="16">
      <c r="A931" s="6">
        <v>930</v>
      </c>
      <c r="B931" s="191" t="s">
        <v>3603</v>
      </c>
      <c r="C931" s="191" t="s">
        <v>1190</v>
      </c>
      <c r="D931" s="191" t="s">
        <v>10296</v>
      </c>
      <c r="E931" s="191" t="s">
        <v>151</v>
      </c>
      <c r="F931" s="191" t="s">
        <v>151</v>
      </c>
      <c r="G931" s="191" t="s">
        <v>173</v>
      </c>
      <c r="H931" s="191" t="s">
        <v>10297</v>
      </c>
      <c r="I931" s="191" t="s">
        <v>10298</v>
      </c>
      <c r="J931" s="191" t="s">
        <v>10299</v>
      </c>
      <c r="K931" s="191" t="s">
        <v>10106</v>
      </c>
      <c r="L931" s="99">
        <v>2.7264400000000001E-2</v>
      </c>
      <c r="M931" s="99">
        <v>37.620103700000001</v>
      </c>
      <c r="N931" s="191" t="s">
        <v>6967</v>
      </c>
      <c r="O931" s="87">
        <v>44978</v>
      </c>
      <c r="P931" s="87">
        <f t="shared" si="28"/>
        <v>45003</v>
      </c>
      <c r="Q931" s="53">
        <f t="shared" si="29"/>
        <v>335</v>
      </c>
    </row>
    <row r="932" spans="1:17" ht="16">
      <c r="A932" s="6">
        <v>931</v>
      </c>
      <c r="B932" s="191" t="s">
        <v>3611</v>
      </c>
      <c r="C932" s="191" t="s">
        <v>972</v>
      </c>
      <c r="D932" s="191" t="s">
        <v>10300</v>
      </c>
      <c r="E932" s="191" t="s">
        <v>114</v>
      </c>
      <c r="F932" s="191" t="s">
        <v>114</v>
      </c>
      <c r="G932" s="191" t="s">
        <v>168</v>
      </c>
      <c r="H932" s="191" t="s">
        <v>10095</v>
      </c>
      <c r="I932" s="191" t="s">
        <v>10301</v>
      </c>
      <c r="J932" s="191" t="s">
        <v>10302</v>
      </c>
      <c r="K932" s="191" t="s">
        <v>7337</v>
      </c>
      <c r="L932" s="99">
        <v>-0.82440000000000002</v>
      </c>
      <c r="M932" s="99">
        <v>36.962200000000003</v>
      </c>
      <c r="N932" s="191" t="s">
        <v>6967</v>
      </c>
      <c r="O932" s="87">
        <v>44978</v>
      </c>
      <c r="P932" s="87">
        <f t="shared" si="28"/>
        <v>45003</v>
      </c>
      <c r="Q932" s="53">
        <f t="shared" si="29"/>
        <v>335</v>
      </c>
    </row>
    <row r="933" spans="1:17" ht="16">
      <c r="A933" s="6">
        <v>932</v>
      </c>
      <c r="B933" s="191" t="s">
        <v>3624</v>
      </c>
      <c r="C933" s="191" t="s">
        <v>812</v>
      </c>
      <c r="D933" s="191" t="s">
        <v>10303</v>
      </c>
      <c r="E933" s="191" t="s">
        <v>108</v>
      </c>
      <c r="F933" s="191" t="s">
        <v>108</v>
      </c>
      <c r="G933" s="191" t="s">
        <v>7081</v>
      </c>
      <c r="H933" s="191" t="s">
        <v>10304</v>
      </c>
      <c r="I933" s="191" t="s">
        <v>10305</v>
      </c>
      <c r="J933" s="191" t="s">
        <v>10306</v>
      </c>
      <c r="K933" s="191" t="s">
        <v>7384</v>
      </c>
      <c r="L933" s="99">
        <v>-0.98512</v>
      </c>
      <c r="M933" s="99">
        <v>36.934556999999998</v>
      </c>
      <c r="N933" s="191" t="s">
        <v>6967</v>
      </c>
      <c r="O933" s="87">
        <v>44978</v>
      </c>
      <c r="P933" s="87">
        <f t="shared" si="28"/>
        <v>45003</v>
      </c>
      <c r="Q933" s="53">
        <f t="shared" si="29"/>
        <v>335</v>
      </c>
    </row>
    <row r="934" spans="1:17" ht="16">
      <c r="A934" s="6">
        <v>933</v>
      </c>
      <c r="B934" s="191" t="s">
        <v>3626</v>
      </c>
      <c r="C934" s="191" t="s">
        <v>369</v>
      </c>
      <c r="D934" s="191" t="s">
        <v>10307</v>
      </c>
      <c r="E934" s="191" t="s">
        <v>8015</v>
      </c>
      <c r="F934" s="191" t="s">
        <v>8015</v>
      </c>
      <c r="G934" s="191" t="s">
        <v>142</v>
      </c>
      <c r="H934" s="191" t="s">
        <v>10308</v>
      </c>
      <c r="I934" s="191" t="s">
        <v>10309</v>
      </c>
      <c r="J934" s="191" t="s">
        <v>10310</v>
      </c>
      <c r="K934" s="191" t="s">
        <v>8856</v>
      </c>
      <c r="L934" s="99">
        <v>-0.42806</v>
      </c>
      <c r="M934" s="99">
        <v>37.4682417</v>
      </c>
      <c r="N934" s="191" t="s">
        <v>6967</v>
      </c>
      <c r="O934" s="87">
        <v>44978</v>
      </c>
      <c r="P934" s="87">
        <f t="shared" si="28"/>
        <v>45003</v>
      </c>
      <c r="Q934" s="53">
        <f t="shared" si="29"/>
        <v>335</v>
      </c>
    </row>
    <row r="935" spans="1:17" ht="16">
      <c r="A935" s="6">
        <v>934</v>
      </c>
      <c r="B935" s="191" t="s">
        <v>3617</v>
      </c>
      <c r="C935" s="191" t="s">
        <v>1106</v>
      </c>
      <c r="D935" s="191" t="s">
        <v>10311</v>
      </c>
      <c r="E935" s="191" t="s">
        <v>114</v>
      </c>
      <c r="F935" s="191" t="s">
        <v>114</v>
      </c>
      <c r="G935" s="191" t="s">
        <v>160</v>
      </c>
      <c r="H935" s="191" t="s">
        <v>10312</v>
      </c>
      <c r="I935" s="191" t="s">
        <v>10313</v>
      </c>
      <c r="J935" s="191" t="s">
        <v>10314</v>
      </c>
      <c r="K935" s="191" t="s">
        <v>10197</v>
      </c>
      <c r="L935" s="99">
        <v>-0.74520500000000001</v>
      </c>
      <c r="M935" s="99">
        <v>37.241492000000001</v>
      </c>
      <c r="N935" s="191" t="s">
        <v>6967</v>
      </c>
      <c r="O935" s="87">
        <v>44979</v>
      </c>
      <c r="P935" s="87">
        <f t="shared" si="28"/>
        <v>45004</v>
      </c>
      <c r="Q935" s="53">
        <f t="shared" si="29"/>
        <v>335</v>
      </c>
    </row>
    <row r="936" spans="1:17" ht="16">
      <c r="A936" s="6">
        <v>935</v>
      </c>
      <c r="B936" s="191" t="s">
        <v>3531</v>
      </c>
      <c r="C936" s="191" t="s">
        <v>775</v>
      </c>
      <c r="D936" s="191" t="s">
        <v>10315</v>
      </c>
      <c r="E936" s="191" t="s">
        <v>108</v>
      </c>
      <c r="F936" s="191" t="s">
        <v>108</v>
      </c>
      <c r="G936" s="191" t="s">
        <v>7023</v>
      </c>
      <c r="H936" s="191" t="s">
        <v>10316</v>
      </c>
      <c r="I936" s="191" t="s">
        <v>10317</v>
      </c>
      <c r="J936" s="191" t="s">
        <v>10318</v>
      </c>
      <c r="K936" s="191" t="s">
        <v>2840</v>
      </c>
      <c r="L936" s="99">
        <v>-1.1204232000000001</v>
      </c>
      <c r="M936" s="99">
        <v>36.614316799999997</v>
      </c>
      <c r="N936" s="191" t="s">
        <v>6967</v>
      </c>
      <c r="O936" s="87">
        <v>44980</v>
      </c>
      <c r="P936" s="87">
        <f t="shared" si="28"/>
        <v>45005</v>
      </c>
      <c r="Q936" s="53">
        <f t="shared" si="29"/>
        <v>335</v>
      </c>
    </row>
    <row r="937" spans="1:17" ht="16">
      <c r="A937" s="6">
        <v>936</v>
      </c>
      <c r="B937" s="191" t="s">
        <v>3593</v>
      </c>
      <c r="C937" s="191" t="s">
        <v>1149</v>
      </c>
      <c r="D937" s="191" t="s">
        <v>10319</v>
      </c>
      <c r="E937" s="191" t="s">
        <v>151</v>
      </c>
      <c r="F937" s="191" t="s">
        <v>151</v>
      </c>
      <c r="G937" s="191" t="s">
        <v>173</v>
      </c>
      <c r="H937" s="191" t="s">
        <v>10123</v>
      </c>
      <c r="I937" s="191" t="s">
        <v>10320</v>
      </c>
      <c r="J937" s="191" t="s">
        <v>10321</v>
      </c>
      <c r="K937" s="191" t="s">
        <v>10106</v>
      </c>
      <c r="L937" s="99">
        <v>2.7264400000000001E-2</v>
      </c>
      <c r="M937" s="99">
        <v>37.620103700000001</v>
      </c>
      <c r="N937" s="191" t="s">
        <v>6967</v>
      </c>
      <c r="O937" s="87">
        <v>44980</v>
      </c>
      <c r="P937" s="87">
        <f t="shared" si="28"/>
        <v>45005</v>
      </c>
      <c r="Q937" s="53">
        <f t="shared" si="29"/>
        <v>335</v>
      </c>
    </row>
    <row r="938" spans="1:17" ht="16">
      <c r="A938" s="6">
        <v>937</v>
      </c>
      <c r="B938" s="191" t="s">
        <v>3615</v>
      </c>
      <c r="C938" s="191" t="s">
        <v>943</v>
      </c>
      <c r="D938" s="191" t="s">
        <v>10322</v>
      </c>
      <c r="E938" s="191" t="s">
        <v>114</v>
      </c>
      <c r="F938" s="191" t="s">
        <v>114</v>
      </c>
      <c r="G938" s="191" t="s">
        <v>158</v>
      </c>
      <c r="H938" s="191" t="s">
        <v>10255</v>
      </c>
      <c r="I938" s="191" t="s">
        <v>10323</v>
      </c>
      <c r="J938" s="191" t="s">
        <v>10324</v>
      </c>
      <c r="K938" s="191" t="s">
        <v>8758</v>
      </c>
      <c r="L938" s="99">
        <v>-0.81161000000000005</v>
      </c>
      <c r="M938" s="99">
        <v>36.842280000000002</v>
      </c>
      <c r="N938" s="191" t="s">
        <v>6967</v>
      </c>
      <c r="O938" s="87">
        <v>44980</v>
      </c>
      <c r="P938" s="87">
        <f t="shared" si="28"/>
        <v>45005</v>
      </c>
      <c r="Q938" s="53">
        <f t="shared" si="29"/>
        <v>335</v>
      </c>
    </row>
    <row r="939" spans="1:17" ht="16">
      <c r="A939" s="6">
        <v>938</v>
      </c>
      <c r="B939" s="191" t="s">
        <v>3618</v>
      </c>
      <c r="C939" s="191" t="s">
        <v>745</v>
      </c>
      <c r="D939" s="191" t="s">
        <v>10325</v>
      </c>
      <c r="E939" s="191" t="s">
        <v>151</v>
      </c>
      <c r="F939" s="191" t="s">
        <v>151</v>
      </c>
      <c r="G939" s="191" t="s">
        <v>222</v>
      </c>
      <c r="H939" s="191" t="s">
        <v>10326</v>
      </c>
      <c r="I939" s="191" t="s">
        <v>10327</v>
      </c>
      <c r="J939" s="191" t="s">
        <v>10328</v>
      </c>
      <c r="K939" s="191" t="s">
        <v>8758</v>
      </c>
      <c r="L939" s="99">
        <v>-2.1260000000000001E-2</v>
      </c>
      <c r="M939" s="99">
        <v>37.770600000000002</v>
      </c>
      <c r="N939" s="191" t="s">
        <v>6967</v>
      </c>
      <c r="O939" s="87">
        <v>44980</v>
      </c>
      <c r="P939" s="87">
        <f t="shared" si="28"/>
        <v>45005</v>
      </c>
      <c r="Q939" s="53">
        <f t="shared" si="29"/>
        <v>335</v>
      </c>
    </row>
    <row r="940" spans="1:17" ht="16">
      <c r="A940" s="6">
        <v>939</v>
      </c>
      <c r="B940" s="191" t="s">
        <v>3619</v>
      </c>
      <c r="C940" s="191" t="s">
        <v>839</v>
      </c>
      <c r="D940" s="191" t="s">
        <v>10329</v>
      </c>
      <c r="E940" s="191" t="s">
        <v>151</v>
      </c>
      <c r="F940" s="191" t="s">
        <v>151</v>
      </c>
      <c r="G940" s="191" t="s">
        <v>165</v>
      </c>
      <c r="H940" s="191" t="s">
        <v>10330</v>
      </c>
      <c r="I940" s="191" t="s">
        <v>10331</v>
      </c>
      <c r="J940" s="191" t="s">
        <v>10332</v>
      </c>
      <c r="K940" s="191" t="s">
        <v>8758</v>
      </c>
      <c r="L940" s="99">
        <v>-4.8899999999999999E-2</v>
      </c>
      <c r="M940" s="99">
        <v>37.582099999999997</v>
      </c>
      <c r="N940" s="191" t="s">
        <v>6967</v>
      </c>
      <c r="O940" s="87">
        <v>44980</v>
      </c>
      <c r="P940" s="87">
        <f t="shared" si="28"/>
        <v>45005</v>
      </c>
      <c r="Q940" s="53">
        <f t="shared" si="29"/>
        <v>335</v>
      </c>
    </row>
    <row r="941" spans="1:17" ht="16">
      <c r="A941" s="6">
        <v>940</v>
      </c>
      <c r="B941" s="191" t="s">
        <v>3567</v>
      </c>
      <c r="C941" s="191" t="s">
        <v>686</v>
      </c>
      <c r="D941" s="191" t="s">
        <v>10333</v>
      </c>
      <c r="E941" s="191" t="s">
        <v>151</v>
      </c>
      <c r="F941" s="191" t="s">
        <v>151</v>
      </c>
      <c r="G941" s="191" t="s">
        <v>165</v>
      </c>
      <c r="H941" s="191" t="s">
        <v>10334</v>
      </c>
      <c r="I941" s="191" t="s">
        <v>10335</v>
      </c>
      <c r="J941" s="191" t="s">
        <v>10336</v>
      </c>
      <c r="K941" s="191" t="s">
        <v>8847</v>
      </c>
      <c r="L941" s="99">
        <v>-0.18487899999999999</v>
      </c>
      <c r="M941" s="99">
        <v>37.672719899999997</v>
      </c>
      <c r="N941" s="191" t="s">
        <v>6967</v>
      </c>
      <c r="O941" s="87">
        <v>44981</v>
      </c>
      <c r="P941" s="87">
        <f t="shared" si="28"/>
        <v>45006</v>
      </c>
      <c r="Q941" s="53">
        <f t="shared" si="29"/>
        <v>335</v>
      </c>
    </row>
    <row r="942" spans="1:17" ht="16">
      <c r="A942" s="6">
        <v>941</v>
      </c>
      <c r="B942" s="191" t="s">
        <v>3578</v>
      </c>
      <c r="C942" s="191" t="s">
        <v>339</v>
      </c>
      <c r="D942" s="191" t="s">
        <v>10337</v>
      </c>
      <c r="E942" s="191" t="s">
        <v>151</v>
      </c>
      <c r="F942" s="191" t="s">
        <v>151</v>
      </c>
      <c r="G942" s="191" t="s">
        <v>165</v>
      </c>
      <c r="H942" s="191" t="s">
        <v>10338</v>
      </c>
      <c r="I942" s="191" t="s">
        <v>10339</v>
      </c>
      <c r="J942" s="191" t="s">
        <v>10340</v>
      </c>
      <c r="K942" s="191" t="s">
        <v>10106</v>
      </c>
      <c r="L942" s="99">
        <v>-0.19146099999999999</v>
      </c>
      <c r="M942" s="99">
        <v>37.632367000000002</v>
      </c>
      <c r="N942" s="191" t="s">
        <v>6967</v>
      </c>
      <c r="O942" s="87">
        <v>44981</v>
      </c>
      <c r="P942" s="87">
        <f t="shared" si="28"/>
        <v>45006</v>
      </c>
      <c r="Q942" s="53">
        <f t="shared" si="29"/>
        <v>335</v>
      </c>
    </row>
    <row r="943" spans="1:17" ht="16">
      <c r="A943" s="6">
        <v>942</v>
      </c>
      <c r="B943" s="191" t="s">
        <v>3582</v>
      </c>
      <c r="C943" s="191" t="s">
        <v>359</v>
      </c>
      <c r="D943" s="191" t="s">
        <v>10341</v>
      </c>
      <c r="E943" s="191" t="s">
        <v>108</v>
      </c>
      <c r="F943" s="191" t="s">
        <v>108</v>
      </c>
      <c r="G943" s="191" t="s">
        <v>6972</v>
      </c>
      <c r="H943" s="191" t="s">
        <v>10342</v>
      </c>
      <c r="I943" s="191" t="s">
        <v>10343</v>
      </c>
      <c r="J943" s="191" t="s">
        <v>10344</v>
      </c>
      <c r="K943" s="191" t="s">
        <v>6975</v>
      </c>
      <c r="L943" s="99">
        <v>-1.0198883299999999</v>
      </c>
      <c r="M943" s="99">
        <v>36.909898329999997</v>
      </c>
      <c r="N943" s="191" t="s">
        <v>6967</v>
      </c>
      <c r="O943" s="87">
        <v>44981</v>
      </c>
      <c r="P943" s="87">
        <f t="shared" si="28"/>
        <v>45006</v>
      </c>
      <c r="Q943" s="53">
        <f t="shared" si="29"/>
        <v>335</v>
      </c>
    </row>
    <row r="944" spans="1:17" ht="16">
      <c r="A944" s="6">
        <v>943</v>
      </c>
      <c r="B944" s="191" t="s">
        <v>3609</v>
      </c>
      <c r="C944" s="191" t="s">
        <v>172</v>
      </c>
      <c r="D944" s="191" t="s">
        <v>10345</v>
      </c>
      <c r="E944" s="191" t="s">
        <v>151</v>
      </c>
      <c r="F944" s="191" t="s">
        <v>151</v>
      </c>
      <c r="G944" s="191" t="s">
        <v>173</v>
      </c>
      <c r="H944" s="191" t="s">
        <v>10346</v>
      </c>
      <c r="I944" s="191" t="s">
        <v>10347</v>
      </c>
      <c r="J944" s="191" t="s">
        <v>10348</v>
      </c>
      <c r="K944" s="191" t="s">
        <v>8847</v>
      </c>
      <c r="L944" s="99">
        <v>1.602E-2</v>
      </c>
      <c r="M944" s="99">
        <v>37.626463999999999</v>
      </c>
      <c r="N944" s="191" t="s">
        <v>6967</v>
      </c>
      <c r="O944" s="87">
        <v>44981</v>
      </c>
      <c r="P944" s="87">
        <f t="shared" si="28"/>
        <v>45006</v>
      </c>
      <c r="Q944" s="53">
        <f t="shared" si="29"/>
        <v>335</v>
      </c>
    </row>
    <row r="945" spans="1:17" ht="16">
      <c r="A945" s="6">
        <v>944</v>
      </c>
      <c r="B945" s="191" t="s">
        <v>3614</v>
      </c>
      <c r="C945" s="191" t="s">
        <v>1016</v>
      </c>
      <c r="D945" s="191" t="s">
        <v>10349</v>
      </c>
      <c r="E945" s="191" t="s">
        <v>151</v>
      </c>
      <c r="F945" s="191" t="s">
        <v>151</v>
      </c>
      <c r="G945" s="191" t="s">
        <v>222</v>
      </c>
      <c r="H945" s="191" t="s">
        <v>10350</v>
      </c>
      <c r="I945" s="191" t="s">
        <v>10351</v>
      </c>
      <c r="J945" s="191" t="s">
        <v>10352</v>
      </c>
      <c r="K945" s="191" t="s">
        <v>8758</v>
      </c>
      <c r="L945" s="99">
        <v>1.5800000000000002E-2</v>
      </c>
      <c r="M945" s="99">
        <v>37.619399999999999</v>
      </c>
      <c r="N945" s="191" t="s">
        <v>6967</v>
      </c>
      <c r="O945" s="87">
        <v>44981</v>
      </c>
      <c r="P945" s="87">
        <f t="shared" si="28"/>
        <v>45006</v>
      </c>
      <c r="Q945" s="53">
        <f t="shared" si="29"/>
        <v>335</v>
      </c>
    </row>
    <row r="946" spans="1:17" ht="16">
      <c r="A946" s="6">
        <v>945</v>
      </c>
      <c r="B946" s="191" t="s">
        <v>3495</v>
      </c>
      <c r="C946" s="191" t="s">
        <v>601</v>
      </c>
      <c r="D946" s="191" t="s">
        <v>10353</v>
      </c>
      <c r="E946" s="191" t="s">
        <v>108</v>
      </c>
      <c r="F946" s="191" t="s">
        <v>108</v>
      </c>
      <c r="G946" s="191" t="s">
        <v>6972</v>
      </c>
      <c r="H946" s="191" t="s">
        <v>10354</v>
      </c>
      <c r="I946" s="191" t="s">
        <v>10355</v>
      </c>
      <c r="J946" s="191" t="s">
        <v>10356</v>
      </c>
      <c r="K946" s="191" t="s">
        <v>6975</v>
      </c>
      <c r="L946" s="99">
        <v>-1.0204</v>
      </c>
      <c r="M946" s="99">
        <v>36.920119999999997</v>
      </c>
      <c r="N946" s="191" t="s">
        <v>6967</v>
      </c>
      <c r="O946" s="87">
        <v>44984</v>
      </c>
      <c r="P946" s="87">
        <f t="shared" si="28"/>
        <v>45009</v>
      </c>
      <c r="Q946" s="53">
        <f t="shared" si="29"/>
        <v>335</v>
      </c>
    </row>
    <row r="947" spans="1:17" ht="16">
      <c r="A947" s="6">
        <v>946</v>
      </c>
      <c r="B947" s="191" t="s">
        <v>3583</v>
      </c>
      <c r="C947" s="191" t="s">
        <v>360</v>
      </c>
      <c r="D947" s="191" t="s">
        <v>10357</v>
      </c>
      <c r="E947" s="191" t="s">
        <v>114</v>
      </c>
      <c r="F947" s="191" t="s">
        <v>114</v>
      </c>
      <c r="G947" s="191" t="s">
        <v>156</v>
      </c>
      <c r="H947" s="191" t="s">
        <v>7106</v>
      </c>
      <c r="I947" s="191" t="s">
        <v>10358</v>
      </c>
      <c r="J947" s="191" t="s">
        <v>10359</v>
      </c>
      <c r="K947" s="191" t="s">
        <v>8335</v>
      </c>
      <c r="L947" s="99">
        <v>-0.95800200000000002</v>
      </c>
      <c r="M947" s="99">
        <v>36.973410000000001</v>
      </c>
      <c r="N947" s="191" t="s">
        <v>6967</v>
      </c>
      <c r="O947" s="87">
        <v>44984</v>
      </c>
      <c r="P947" s="87">
        <f t="shared" si="28"/>
        <v>45009</v>
      </c>
      <c r="Q947" s="53">
        <f t="shared" si="29"/>
        <v>335</v>
      </c>
    </row>
    <row r="948" spans="1:17" ht="16">
      <c r="A948" s="6">
        <v>947</v>
      </c>
      <c r="B948" s="191" t="s">
        <v>3592</v>
      </c>
      <c r="C948" s="191" t="s">
        <v>578</v>
      </c>
      <c r="D948" s="191" t="s">
        <v>10360</v>
      </c>
      <c r="E948" s="191" t="s">
        <v>151</v>
      </c>
      <c r="F948" s="191" t="s">
        <v>151</v>
      </c>
      <c r="G948" s="191" t="s">
        <v>173</v>
      </c>
      <c r="H948" s="191" t="s">
        <v>10123</v>
      </c>
      <c r="I948" s="191" t="s">
        <v>10361</v>
      </c>
      <c r="J948" s="191" t="s">
        <v>10362</v>
      </c>
      <c r="K948" s="191" t="s">
        <v>10106</v>
      </c>
      <c r="L948" s="99">
        <v>2.7980999999999999E-2</v>
      </c>
      <c r="M948" s="99">
        <v>37.622179000000003</v>
      </c>
      <c r="N948" s="191" t="s">
        <v>6967</v>
      </c>
      <c r="O948" s="87">
        <v>44984</v>
      </c>
      <c r="P948" s="87">
        <f t="shared" si="28"/>
        <v>45009</v>
      </c>
      <c r="Q948" s="53">
        <f t="shared" si="29"/>
        <v>335</v>
      </c>
    </row>
    <row r="949" spans="1:17" ht="16">
      <c r="A949" s="6">
        <v>948</v>
      </c>
      <c r="B949" s="191" t="s">
        <v>3635</v>
      </c>
      <c r="C949" s="191" t="s">
        <v>457</v>
      </c>
      <c r="D949" s="191" t="s">
        <v>10363</v>
      </c>
      <c r="E949" s="191" t="s">
        <v>108</v>
      </c>
      <c r="F949" s="191" t="s">
        <v>108</v>
      </c>
      <c r="G949" s="191" t="s">
        <v>6972</v>
      </c>
      <c r="H949" s="191" t="s">
        <v>10364</v>
      </c>
      <c r="I949" s="191" t="s">
        <v>10365</v>
      </c>
      <c r="J949" s="191" t="s">
        <v>10366</v>
      </c>
      <c r="K949" s="191" t="s">
        <v>6975</v>
      </c>
      <c r="L949" s="99">
        <v>-1.0527899999999999</v>
      </c>
      <c r="M949" s="99">
        <v>36.940730000000002</v>
      </c>
      <c r="N949" s="191" t="s">
        <v>6967</v>
      </c>
      <c r="O949" s="87">
        <v>44984</v>
      </c>
      <c r="P949" s="87">
        <f t="shared" si="28"/>
        <v>45009</v>
      </c>
      <c r="Q949" s="53">
        <f t="shared" si="29"/>
        <v>335</v>
      </c>
    </row>
    <row r="950" spans="1:17" ht="16">
      <c r="A950" s="6">
        <v>949</v>
      </c>
      <c r="B950" s="191" t="s">
        <v>3640</v>
      </c>
      <c r="C950" s="191" t="s">
        <v>539</v>
      </c>
      <c r="D950" s="191" t="s">
        <v>10367</v>
      </c>
      <c r="E950" s="191" t="s">
        <v>114</v>
      </c>
      <c r="F950" s="191" t="s">
        <v>114</v>
      </c>
      <c r="G950" s="191" t="s">
        <v>8764</v>
      </c>
      <c r="H950" s="191" t="s">
        <v>10368</v>
      </c>
      <c r="I950" s="191" t="s">
        <v>10369</v>
      </c>
      <c r="J950" s="191" t="s">
        <v>10370</v>
      </c>
      <c r="K950" s="191" t="s">
        <v>7337</v>
      </c>
      <c r="L950" s="99">
        <v>-0.85654218000000004</v>
      </c>
      <c r="M950" s="99">
        <v>37.139972319999998</v>
      </c>
      <c r="N950" s="191" t="s">
        <v>6967</v>
      </c>
      <c r="O950" s="87">
        <v>44984</v>
      </c>
      <c r="P950" s="87">
        <f t="shared" si="28"/>
        <v>45009</v>
      </c>
      <c r="Q950" s="53">
        <f t="shared" si="29"/>
        <v>335</v>
      </c>
    </row>
    <row r="951" spans="1:17" ht="16">
      <c r="A951" s="6">
        <v>950</v>
      </c>
      <c r="B951" s="191" t="s">
        <v>3623</v>
      </c>
      <c r="C951" s="191" t="s">
        <v>263</v>
      </c>
      <c r="D951" s="191" t="s">
        <v>10371</v>
      </c>
      <c r="E951" s="191" t="s">
        <v>151</v>
      </c>
      <c r="F951" s="191" t="s">
        <v>151</v>
      </c>
      <c r="G951" s="191" t="s">
        <v>165</v>
      </c>
      <c r="H951" s="191" t="s">
        <v>10372</v>
      </c>
      <c r="I951" s="191" t="s">
        <v>10373</v>
      </c>
      <c r="J951" s="191" t="s">
        <v>10374</v>
      </c>
      <c r="K951" s="191" t="s">
        <v>10090</v>
      </c>
      <c r="L951" s="99">
        <v>-0.26689669999999999</v>
      </c>
      <c r="M951" s="99">
        <v>37.637160000000002</v>
      </c>
      <c r="N951" s="191" t="s">
        <v>6967</v>
      </c>
      <c r="O951" s="87">
        <v>44985</v>
      </c>
      <c r="P951" s="87">
        <f t="shared" si="28"/>
        <v>45010</v>
      </c>
      <c r="Q951" s="53">
        <f t="shared" si="29"/>
        <v>335</v>
      </c>
    </row>
    <row r="952" spans="1:17" ht="16">
      <c r="A952" s="6">
        <v>951</v>
      </c>
      <c r="B952" s="191" t="s">
        <v>3641</v>
      </c>
      <c r="C952" s="191" t="s">
        <v>540</v>
      </c>
      <c r="D952" s="191" t="s">
        <v>10375</v>
      </c>
      <c r="E952" s="191" t="s">
        <v>151</v>
      </c>
      <c r="F952" s="191" t="s">
        <v>151</v>
      </c>
      <c r="G952" s="191" t="s">
        <v>173</v>
      </c>
      <c r="H952" s="191" t="s">
        <v>10123</v>
      </c>
      <c r="I952" s="191" t="s">
        <v>10376</v>
      </c>
      <c r="J952" s="191" t="s">
        <v>10377</v>
      </c>
      <c r="K952" s="191" t="s">
        <v>10106</v>
      </c>
      <c r="L952" s="99">
        <v>2.7862000000000001E-2</v>
      </c>
      <c r="M952" s="99">
        <v>37.624898000000002</v>
      </c>
      <c r="N952" s="191" t="s">
        <v>6967</v>
      </c>
      <c r="O952" s="87">
        <v>44985</v>
      </c>
      <c r="P952" s="87">
        <f t="shared" si="28"/>
        <v>45010</v>
      </c>
      <c r="Q952" s="53">
        <f t="shared" si="29"/>
        <v>335</v>
      </c>
    </row>
    <row r="953" spans="1:17" ht="16">
      <c r="A953" s="6">
        <v>952</v>
      </c>
      <c r="B953" s="191" t="s">
        <v>3597</v>
      </c>
      <c r="C953" s="191" t="s">
        <v>210</v>
      </c>
      <c r="D953" s="191" t="s">
        <v>10378</v>
      </c>
      <c r="E953" s="191" t="s">
        <v>108</v>
      </c>
      <c r="F953" s="191" t="s">
        <v>108</v>
      </c>
      <c r="G953" s="191" t="s">
        <v>6972</v>
      </c>
      <c r="H953" s="191" t="s">
        <v>7088</v>
      </c>
      <c r="I953" s="191" t="s">
        <v>10379</v>
      </c>
      <c r="J953" s="191" t="s">
        <v>10380</v>
      </c>
      <c r="K953" s="191" t="s">
        <v>6975</v>
      </c>
      <c r="L953" s="99">
        <v>-1.0039</v>
      </c>
      <c r="M953" s="99">
        <v>36.8187</v>
      </c>
      <c r="N953" s="191" t="s">
        <v>6967</v>
      </c>
      <c r="O953" s="87">
        <v>44986</v>
      </c>
      <c r="P953" s="87">
        <f t="shared" si="28"/>
        <v>45011</v>
      </c>
      <c r="Q953" s="53">
        <f t="shared" si="29"/>
        <v>335</v>
      </c>
    </row>
    <row r="954" spans="1:17" ht="16">
      <c r="A954" s="6">
        <v>953</v>
      </c>
      <c r="B954" s="191" t="s">
        <v>3616</v>
      </c>
      <c r="C954" s="191" t="s">
        <v>1202</v>
      </c>
      <c r="D954" s="191" t="s">
        <v>10381</v>
      </c>
      <c r="E954" s="191" t="s">
        <v>114</v>
      </c>
      <c r="F954" s="191" t="s">
        <v>114</v>
      </c>
      <c r="G954" s="191" t="s">
        <v>163</v>
      </c>
      <c r="H954" s="191" t="s">
        <v>10382</v>
      </c>
      <c r="I954" s="191" t="s">
        <v>10383</v>
      </c>
      <c r="J954" s="191"/>
      <c r="K954" s="191" t="s">
        <v>10197</v>
      </c>
      <c r="L954" s="99">
        <v>-0.58877599999999997</v>
      </c>
      <c r="M954" s="99">
        <v>36.993858000000003</v>
      </c>
      <c r="N954" s="191" t="s">
        <v>6967</v>
      </c>
      <c r="O954" s="87">
        <v>44986</v>
      </c>
      <c r="P954" s="87">
        <f t="shared" si="28"/>
        <v>45011</v>
      </c>
      <c r="Q954" s="53">
        <f t="shared" si="29"/>
        <v>335</v>
      </c>
    </row>
    <row r="955" spans="1:17" ht="16">
      <c r="A955" s="6">
        <v>954</v>
      </c>
      <c r="B955" s="191" t="s">
        <v>3627</v>
      </c>
      <c r="C955" s="191" t="s">
        <v>367</v>
      </c>
      <c r="D955" s="191" t="s">
        <v>10384</v>
      </c>
      <c r="E955" s="191" t="s">
        <v>8015</v>
      </c>
      <c r="F955" s="191" t="s">
        <v>8015</v>
      </c>
      <c r="G955" s="191" t="s">
        <v>144</v>
      </c>
      <c r="H955" s="191" t="s">
        <v>10385</v>
      </c>
      <c r="I955" s="191" t="s">
        <v>10386</v>
      </c>
      <c r="J955" s="191" t="s">
        <v>10387</v>
      </c>
      <c r="K955" s="191" t="s">
        <v>8856</v>
      </c>
      <c r="L955" s="99">
        <v>-0.47026699999999999</v>
      </c>
      <c r="M955" s="99">
        <v>37.584527000000001</v>
      </c>
      <c r="N955" s="191" t="s">
        <v>6967</v>
      </c>
      <c r="O955" s="87">
        <v>44986</v>
      </c>
      <c r="P955" s="87">
        <f t="shared" si="28"/>
        <v>45011</v>
      </c>
      <c r="Q955" s="53">
        <f t="shared" si="29"/>
        <v>335</v>
      </c>
    </row>
    <row r="956" spans="1:17" ht="16">
      <c r="A956" s="6">
        <v>955</v>
      </c>
      <c r="B956" s="191" t="s">
        <v>3645</v>
      </c>
      <c r="C956" s="191" t="s">
        <v>605</v>
      </c>
      <c r="D956" s="191" t="s">
        <v>10388</v>
      </c>
      <c r="E956" s="191" t="s">
        <v>151</v>
      </c>
      <c r="F956" s="191" t="s">
        <v>151</v>
      </c>
      <c r="G956" s="191" t="s">
        <v>152</v>
      </c>
      <c r="H956" s="191" t="s">
        <v>10389</v>
      </c>
      <c r="I956" s="191" t="s">
        <v>10390</v>
      </c>
      <c r="J956" s="191" t="s">
        <v>10391</v>
      </c>
      <c r="K956" s="191" t="s">
        <v>8758</v>
      </c>
      <c r="L956" s="99">
        <v>-1.1534329999999999</v>
      </c>
      <c r="M956" s="99">
        <v>36.955750399999999</v>
      </c>
      <c r="N956" s="191" t="s">
        <v>6967</v>
      </c>
      <c r="O956" s="87">
        <v>44986</v>
      </c>
      <c r="P956" s="87">
        <f t="shared" si="28"/>
        <v>45011</v>
      </c>
      <c r="Q956" s="53">
        <f t="shared" si="29"/>
        <v>335</v>
      </c>
    </row>
    <row r="957" spans="1:17" ht="16">
      <c r="A957" s="6">
        <v>956</v>
      </c>
      <c r="B957" s="191" t="s">
        <v>3572</v>
      </c>
      <c r="C957" s="191" t="s">
        <v>284</v>
      </c>
      <c r="D957" s="191" t="s">
        <v>10392</v>
      </c>
      <c r="E957" s="191" t="s">
        <v>114</v>
      </c>
      <c r="F957" s="191" t="s">
        <v>114</v>
      </c>
      <c r="G957" s="191" t="s">
        <v>156</v>
      </c>
      <c r="H957" s="191" t="s">
        <v>10393</v>
      </c>
      <c r="I957" s="191" t="s">
        <v>10394</v>
      </c>
      <c r="J957" s="191" t="s">
        <v>10395</v>
      </c>
      <c r="K957" s="191" t="s">
        <v>8335</v>
      </c>
      <c r="L957" s="99">
        <v>-0.84089999999999998</v>
      </c>
      <c r="M957" s="99">
        <v>36.882300000000001</v>
      </c>
      <c r="N957" s="191" t="s">
        <v>6967</v>
      </c>
      <c r="O957" s="87">
        <v>44987</v>
      </c>
      <c r="P957" s="87">
        <f t="shared" si="28"/>
        <v>45012</v>
      </c>
      <c r="Q957" s="53">
        <f t="shared" si="29"/>
        <v>335</v>
      </c>
    </row>
    <row r="958" spans="1:17" ht="16">
      <c r="A958" s="6">
        <v>957</v>
      </c>
      <c r="B958" s="191" t="s">
        <v>3620</v>
      </c>
      <c r="C958" s="191" t="s">
        <v>248</v>
      </c>
      <c r="D958" s="191" t="s">
        <v>10396</v>
      </c>
      <c r="E958" s="191" t="s">
        <v>151</v>
      </c>
      <c r="F958" s="191" t="s">
        <v>151</v>
      </c>
      <c r="G958" s="191" t="s">
        <v>222</v>
      </c>
      <c r="H958" s="191" t="s">
        <v>10103</v>
      </c>
      <c r="I958" s="191" t="s">
        <v>10397</v>
      </c>
      <c r="J958" s="191" t="s">
        <v>10398</v>
      </c>
      <c r="K958" s="191" t="s">
        <v>8758</v>
      </c>
      <c r="L958" s="99">
        <v>-1.2836E-2</v>
      </c>
      <c r="M958" s="99">
        <v>37.595003699999999</v>
      </c>
      <c r="N958" s="191" t="s">
        <v>6967</v>
      </c>
      <c r="O958" s="87">
        <v>44987</v>
      </c>
      <c r="P958" s="87">
        <f t="shared" si="28"/>
        <v>45012</v>
      </c>
      <c r="Q958" s="53">
        <f t="shared" si="29"/>
        <v>335</v>
      </c>
    </row>
    <row r="959" spans="1:17" ht="16">
      <c r="A959" s="6">
        <v>958</v>
      </c>
      <c r="B959" s="191" t="s">
        <v>3637</v>
      </c>
      <c r="C959" s="191" t="s">
        <v>470</v>
      </c>
      <c r="D959" s="191" t="s">
        <v>10399</v>
      </c>
      <c r="E959" s="191" t="s">
        <v>108</v>
      </c>
      <c r="F959" s="191" t="s">
        <v>108</v>
      </c>
      <c r="G959" s="191" t="s">
        <v>175</v>
      </c>
      <c r="H959" s="191" t="s">
        <v>9985</v>
      </c>
      <c r="I959" s="191" t="s">
        <v>10400</v>
      </c>
      <c r="J959" s="191" t="s">
        <v>10401</v>
      </c>
      <c r="K959" s="191" t="s">
        <v>2840</v>
      </c>
      <c r="L959" s="99">
        <v>-1.17859</v>
      </c>
      <c r="M959" s="99">
        <v>36.62632</v>
      </c>
      <c r="N959" s="191" t="s">
        <v>6967</v>
      </c>
      <c r="O959" s="87">
        <v>44987</v>
      </c>
      <c r="P959" s="87">
        <f t="shared" si="28"/>
        <v>45012</v>
      </c>
      <c r="Q959" s="53">
        <f t="shared" si="29"/>
        <v>335</v>
      </c>
    </row>
    <row r="960" spans="1:17" ht="16">
      <c r="A960" s="6">
        <v>959</v>
      </c>
      <c r="B960" s="191" t="s">
        <v>3644</v>
      </c>
      <c r="C960" s="191" t="s">
        <v>604</v>
      </c>
      <c r="D960" s="191" t="s">
        <v>10402</v>
      </c>
      <c r="E960" s="191" t="s">
        <v>114</v>
      </c>
      <c r="F960" s="191" t="s">
        <v>114</v>
      </c>
      <c r="G960" s="191" t="s">
        <v>156</v>
      </c>
      <c r="H960" s="191" t="s">
        <v>10403</v>
      </c>
      <c r="I960" s="191" t="s">
        <v>10404</v>
      </c>
      <c r="J960" s="191" t="s">
        <v>10405</v>
      </c>
      <c r="K960" s="191" t="s">
        <v>8335</v>
      </c>
      <c r="L960" s="99">
        <v>-0.98829999999999996</v>
      </c>
      <c r="M960" s="99">
        <v>37.0274</v>
      </c>
      <c r="N960" s="191" t="s">
        <v>6967</v>
      </c>
      <c r="O960" s="87">
        <v>44987</v>
      </c>
      <c r="P960" s="87">
        <f t="shared" si="28"/>
        <v>45012</v>
      </c>
      <c r="Q960" s="53">
        <f t="shared" si="29"/>
        <v>335</v>
      </c>
    </row>
    <row r="961" spans="1:17" ht="16">
      <c r="A961" s="6">
        <v>960</v>
      </c>
      <c r="B961" s="191" t="s">
        <v>3649</v>
      </c>
      <c r="C961" s="191" t="s">
        <v>828</v>
      </c>
      <c r="D961" s="191" t="s">
        <v>10406</v>
      </c>
      <c r="E961" s="191" t="s">
        <v>108</v>
      </c>
      <c r="F961" s="191" t="s">
        <v>108</v>
      </c>
      <c r="G961" s="191" t="s">
        <v>109</v>
      </c>
      <c r="H961" s="191" t="s">
        <v>10407</v>
      </c>
      <c r="I961" s="191" t="s">
        <v>10408</v>
      </c>
      <c r="J961" s="191" t="s">
        <v>10409</v>
      </c>
      <c r="K961" s="191" t="s">
        <v>6975</v>
      </c>
      <c r="L961" s="99">
        <v>-1.047361</v>
      </c>
      <c r="M961" s="99">
        <v>36.8151017</v>
      </c>
      <c r="N961" s="191" t="s">
        <v>6967</v>
      </c>
      <c r="O961" s="87">
        <v>44987</v>
      </c>
      <c r="P961" s="87">
        <f t="shared" si="28"/>
        <v>45012</v>
      </c>
      <c r="Q961" s="53">
        <f t="shared" si="29"/>
        <v>335</v>
      </c>
    </row>
    <row r="962" spans="1:17" ht="16">
      <c r="A962" s="6">
        <v>961</v>
      </c>
      <c r="B962" s="191" t="s">
        <v>3504</v>
      </c>
      <c r="C962" s="191" t="s">
        <v>1117</v>
      </c>
      <c r="D962" s="191" t="s">
        <v>10410</v>
      </c>
      <c r="E962" s="191" t="s">
        <v>151</v>
      </c>
      <c r="F962" s="191" t="s">
        <v>151</v>
      </c>
      <c r="G962" s="191" t="s">
        <v>612</v>
      </c>
      <c r="H962" s="191" t="s">
        <v>10411</v>
      </c>
      <c r="I962" s="191" t="s">
        <v>10412</v>
      </c>
      <c r="J962" s="191" t="s">
        <v>10413</v>
      </c>
      <c r="K962" s="191" t="s">
        <v>8758</v>
      </c>
      <c r="L962" s="99">
        <v>-0.42020000000000002</v>
      </c>
      <c r="M962" s="99">
        <v>37.688899999999997</v>
      </c>
      <c r="N962" s="191" t="s">
        <v>6967</v>
      </c>
      <c r="O962" s="87">
        <v>44991</v>
      </c>
      <c r="P962" s="87">
        <f t="shared" si="28"/>
        <v>45016</v>
      </c>
      <c r="Q962" s="53">
        <f t="shared" si="29"/>
        <v>335</v>
      </c>
    </row>
    <row r="963" spans="1:17" ht="16">
      <c r="A963" s="6">
        <v>962</v>
      </c>
      <c r="B963" s="191" t="s">
        <v>3610</v>
      </c>
      <c r="C963" s="191" t="s">
        <v>971</v>
      </c>
      <c r="D963" s="191" t="s">
        <v>10414</v>
      </c>
      <c r="E963" s="191" t="s">
        <v>114</v>
      </c>
      <c r="F963" s="191" t="s">
        <v>114</v>
      </c>
      <c r="G963" s="191" t="s">
        <v>168</v>
      </c>
      <c r="H963" s="191" t="s">
        <v>10095</v>
      </c>
      <c r="I963" s="191" t="s">
        <v>10415</v>
      </c>
      <c r="J963" s="191" t="s">
        <v>10416</v>
      </c>
      <c r="K963" s="191" t="s">
        <v>7337</v>
      </c>
      <c r="L963" s="99">
        <v>-0.82150489999999998</v>
      </c>
      <c r="M963" s="99">
        <v>36.970773299999998</v>
      </c>
      <c r="N963" s="191" t="s">
        <v>6967</v>
      </c>
      <c r="O963" s="87">
        <v>44991</v>
      </c>
      <c r="P963" s="87">
        <f t="shared" ref="P963:P1026" si="30">O963+25</f>
        <v>45016</v>
      </c>
      <c r="Q963" s="53">
        <f t="shared" ref="Q963:Q1026" si="31">IF(P963&lt;$T$2,$V$2,$U$2-P963+1)</f>
        <v>335</v>
      </c>
    </row>
    <row r="964" spans="1:17" ht="16">
      <c r="A964" s="6">
        <v>963</v>
      </c>
      <c r="B964" s="191" t="s">
        <v>3629</v>
      </c>
      <c r="C964" s="191" t="s">
        <v>366</v>
      </c>
      <c r="D964" s="191" t="s">
        <v>10417</v>
      </c>
      <c r="E964" s="191" t="s">
        <v>151</v>
      </c>
      <c r="F964" s="191" t="s">
        <v>151</v>
      </c>
      <c r="G964" s="191" t="s">
        <v>173</v>
      </c>
      <c r="H964" s="191" t="s">
        <v>10346</v>
      </c>
      <c r="I964" s="191" t="s">
        <v>10418</v>
      </c>
      <c r="J964" s="191"/>
      <c r="K964" s="191" t="s">
        <v>8847</v>
      </c>
      <c r="L964" s="99">
        <v>1.6480000000000002E-2</v>
      </c>
      <c r="M964" s="99">
        <v>37.626142000000002</v>
      </c>
      <c r="N964" s="191" t="s">
        <v>6967</v>
      </c>
      <c r="O964" s="87">
        <v>44991</v>
      </c>
      <c r="P964" s="87">
        <f t="shared" si="30"/>
        <v>45016</v>
      </c>
      <c r="Q964" s="53">
        <f t="shared" si="31"/>
        <v>335</v>
      </c>
    </row>
    <row r="965" spans="1:17" ht="16">
      <c r="A965" s="6">
        <v>964</v>
      </c>
      <c r="B965" s="191" t="s">
        <v>3400</v>
      </c>
      <c r="C965" s="191" t="s">
        <v>1104</v>
      </c>
      <c r="D965" s="191" t="s">
        <v>10419</v>
      </c>
      <c r="E965" s="191" t="s">
        <v>114</v>
      </c>
      <c r="F965" s="191" t="s">
        <v>114</v>
      </c>
      <c r="G965" s="191" t="s">
        <v>8764</v>
      </c>
      <c r="H965" s="191" t="s">
        <v>10420</v>
      </c>
      <c r="I965" s="191" t="s">
        <v>10421</v>
      </c>
      <c r="J965" s="191"/>
      <c r="K965" s="191" t="s">
        <v>8335</v>
      </c>
      <c r="L965" s="99">
        <v>-0.71911179999999997</v>
      </c>
      <c r="M965" s="99">
        <v>37.075706500000003</v>
      </c>
      <c r="N965" s="191" t="s">
        <v>6967</v>
      </c>
      <c r="O965" s="87">
        <v>44992</v>
      </c>
      <c r="P965" s="87">
        <f t="shared" si="30"/>
        <v>45017</v>
      </c>
      <c r="Q965" s="53">
        <f t="shared" si="31"/>
        <v>335</v>
      </c>
    </row>
    <row r="966" spans="1:17" ht="16">
      <c r="A966" s="6">
        <v>965</v>
      </c>
      <c r="B966" s="191" t="s">
        <v>3608</v>
      </c>
      <c r="C966" s="191" t="s">
        <v>150</v>
      </c>
      <c r="D966" s="191" t="s">
        <v>10422</v>
      </c>
      <c r="E966" s="191" t="s">
        <v>151</v>
      </c>
      <c r="F966" s="191" t="s">
        <v>151</v>
      </c>
      <c r="G966" s="191" t="s">
        <v>152</v>
      </c>
      <c r="H966" s="191" t="s">
        <v>10423</v>
      </c>
      <c r="I966" s="191" t="s">
        <v>10424</v>
      </c>
      <c r="J966" s="191" t="s">
        <v>10425</v>
      </c>
      <c r="K966" s="191" t="s">
        <v>10106</v>
      </c>
      <c r="L966" s="99">
        <v>0.11394600000000001</v>
      </c>
      <c r="M966" s="99">
        <v>37.603135000000002</v>
      </c>
      <c r="N966" s="191" t="s">
        <v>6967</v>
      </c>
      <c r="O966" s="87">
        <v>44992</v>
      </c>
      <c r="P966" s="87">
        <f t="shared" si="30"/>
        <v>45017</v>
      </c>
      <c r="Q966" s="53">
        <f t="shared" si="31"/>
        <v>335</v>
      </c>
    </row>
    <row r="967" spans="1:17" ht="16">
      <c r="A967" s="6">
        <v>966</v>
      </c>
      <c r="B967" s="191" t="s">
        <v>3630</v>
      </c>
      <c r="C967" s="191" t="s">
        <v>363</v>
      </c>
      <c r="D967" s="191" t="s">
        <v>10426</v>
      </c>
      <c r="E967" s="191" t="s">
        <v>151</v>
      </c>
      <c r="F967" s="191" t="s">
        <v>151</v>
      </c>
      <c r="G967" s="191" t="s">
        <v>152</v>
      </c>
      <c r="H967" s="191" t="s">
        <v>10427</v>
      </c>
      <c r="I967" s="191" t="s">
        <v>10428</v>
      </c>
      <c r="J967" s="191" t="s">
        <v>10429</v>
      </c>
      <c r="K967" s="191" t="s">
        <v>10106</v>
      </c>
      <c r="L967" s="99">
        <v>-1.2025855999999999</v>
      </c>
      <c r="M967" s="99">
        <v>36.778803199999999</v>
      </c>
      <c r="N967" s="191" t="s">
        <v>6967</v>
      </c>
      <c r="O967" s="87">
        <v>44992</v>
      </c>
      <c r="P967" s="87">
        <f t="shared" si="30"/>
        <v>45017</v>
      </c>
      <c r="Q967" s="53">
        <f t="shared" si="31"/>
        <v>335</v>
      </c>
    </row>
    <row r="968" spans="1:17" ht="16">
      <c r="A968" s="6">
        <v>967</v>
      </c>
      <c r="B968" s="191" t="s">
        <v>3631</v>
      </c>
      <c r="C968" s="191" t="s">
        <v>365</v>
      </c>
      <c r="D968" s="191" t="s">
        <v>10430</v>
      </c>
      <c r="E968" s="191" t="s">
        <v>8015</v>
      </c>
      <c r="F968" s="191" t="s">
        <v>8015</v>
      </c>
      <c r="G968" s="191" t="s">
        <v>142</v>
      </c>
      <c r="H968" s="191" t="s">
        <v>10431</v>
      </c>
      <c r="I968" s="191" t="s">
        <v>10432</v>
      </c>
      <c r="J968" s="191" t="s">
        <v>10433</v>
      </c>
      <c r="K968" s="191" t="s">
        <v>8856</v>
      </c>
      <c r="L968" s="99">
        <v>-0.3871</v>
      </c>
      <c r="M968" s="99">
        <v>37.4588733</v>
      </c>
      <c r="N968" s="191" t="s">
        <v>6967</v>
      </c>
      <c r="O968" s="87">
        <v>44992</v>
      </c>
      <c r="P968" s="87">
        <f t="shared" si="30"/>
        <v>45017</v>
      </c>
      <c r="Q968" s="53">
        <f t="shared" si="31"/>
        <v>335</v>
      </c>
    </row>
    <row r="969" spans="1:17" ht="16">
      <c r="A969" s="6">
        <v>968</v>
      </c>
      <c r="B969" s="191" t="s">
        <v>3652</v>
      </c>
      <c r="C969" s="191" t="s">
        <v>1012</v>
      </c>
      <c r="D969" s="191" t="s">
        <v>10434</v>
      </c>
      <c r="E969" s="191" t="s">
        <v>108</v>
      </c>
      <c r="F969" s="191" t="s">
        <v>108</v>
      </c>
      <c r="G969" s="191" t="s">
        <v>175</v>
      </c>
      <c r="H969" s="191" t="s">
        <v>9985</v>
      </c>
      <c r="I969" s="191" t="s">
        <v>10435</v>
      </c>
      <c r="J969" s="191" t="s">
        <v>10436</v>
      </c>
      <c r="K969" s="191" t="s">
        <v>2840</v>
      </c>
      <c r="L969" s="99">
        <v>-1.170328</v>
      </c>
      <c r="M969" s="99">
        <v>36.883574000000003</v>
      </c>
      <c r="N969" s="191" t="s">
        <v>6967</v>
      </c>
      <c r="O969" s="87">
        <v>44992</v>
      </c>
      <c r="P969" s="87">
        <f t="shared" si="30"/>
        <v>45017</v>
      </c>
      <c r="Q969" s="53">
        <f t="shared" si="31"/>
        <v>335</v>
      </c>
    </row>
    <row r="970" spans="1:17" ht="16">
      <c r="A970" s="6">
        <v>969</v>
      </c>
      <c r="B970" s="191" t="s">
        <v>3653</v>
      </c>
      <c r="C970" s="191" t="s">
        <v>948</v>
      </c>
      <c r="D970" s="191" t="s">
        <v>10437</v>
      </c>
      <c r="E970" s="191" t="s">
        <v>108</v>
      </c>
      <c r="F970" s="191" t="s">
        <v>108</v>
      </c>
      <c r="G970" s="191" t="s">
        <v>175</v>
      </c>
      <c r="H970" s="191" t="s">
        <v>9985</v>
      </c>
      <c r="I970" s="191" t="s">
        <v>10438</v>
      </c>
      <c r="J970" s="191" t="s">
        <v>10439</v>
      </c>
      <c r="K970" s="191" t="s">
        <v>2840</v>
      </c>
      <c r="L970" s="99">
        <v>-1.2025855999999999</v>
      </c>
      <c r="M970" s="99">
        <v>36.778803199999999</v>
      </c>
      <c r="N970" s="191" t="s">
        <v>6967</v>
      </c>
      <c r="O970" s="87">
        <v>44992</v>
      </c>
      <c r="P970" s="87">
        <f t="shared" si="30"/>
        <v>45017</v>
      </c>
      <c r="Q970" s="53">
        <f t="shared" si="31"/>
        <v>335</v>
      </c>
    </row>
    <row r="971" spans="1:17" ht="16">
      <c r="A971" s="6">
        <v>970</v>
      </c>
      <c r="B971" s="191" t="s">
        <v>3659</v>
      </c>
      <c r="C971" s="191" t="s">
        <v>860</v>
      </c>
      <c r="D971" s="191" t="s">
        <v>10440</v>
      </c>
      <c r="E971" s="191" t="s">
        <v>114</v>
      </c>
      <c r="F971" s="191" t="s">
        <v>114</v>
      </c>
      <c r="G971" s="191" t="s">
        <v>10224</v>
      </c>
      <c r="H971" s="191" t="s">
        <v>10441</v>
      </c>
      <c r="I971" s="191" t="s">
        <v>10442</v>
      </c>
      <c r="J971" s="191"/>
      <c r="K971" s="191" t="s">
        <v>10197</v>
      </c>
      <c r="L971" s="99">
        <v>-0.70693099999999998</v>
      </c>
      <c r="M971" s="99">
        <v>37.098967000000002</v>
      </c>
      <c r="N971" s="191" t="s">
        <v>6967</v>
      </c>
      <c r="O971" s="87">
        <v>44992</v>
      </c>
      <c r="P971" s="87">
        <f t="shared" si="30"/>
        <v>45017</v>
      </c>
      <c r="Q971" s="53">
        <f t="shared" si="31"/>
        <v>335</v>
      </c>
    </row>
    <row r="972" spans="1:17" ht="16">
      <c r="A972" s="6">
        <v>971</v>
      </c>
      <c r="B972" s="191" t="s">
        <v>2605</v>
      </c>
      <c r="C972" s="191" t="s">
        <v>447</v>
      </c>
      <c r="D972" s="191" t="s">
        <v>10443</v>
      </c>
      <c r="E972" s="191" t="s">
        <v>114</v>
      </c>
      <c r="F972" s="191" t="s">
        <v>114</v>
      </c>
      <c r="G972" s="191" t="s">
        <v>158</v>
      </c>
      <c r="H972" s="191" t="s">
        <v>10044</v>
      </c>
      <c r="I972" s="191" t="s">
        <v>10444</v>
      </c>
      <c r="J972" s="191" t="s">
        <v>10445</v>
      </c>
      <c r="K972" s="191"/>
      <c r="L972" s="99">
        <v>-0.77059730000000004</v>
      </c>
      <c r="M972" s="99">
        <v>36.9791235</v>
      </c>
      <c r="N972" s="191" t="s">
        <v>6967</v>
      </c>
      <c r="O972" s="87">
        <v>44993</v>
      </c>
      <c r="P972" s="87">
        <f t="shared" si="30"/>
        <v>45018</v>
      </c>
      <c r="Q972" s="53">
        <f t="shared" si="31"/>
        <v>335</v>
      </c>
    </row>
    <row r="973" spans="1:17" ht="16">
      <c r="A973" s="6">
        <v>972</v>
      </c>
      <c r="B973" s="191" t="s">
        <v>3638</v>
      </c>
      <c r="C973" s="191" t="s">
        <v>468</v>
      </c>
      <c r="D973" s="191" t="s">
        <v>10446</v>
      </c>
      <c r="E973" s="191" t="s">
        <v>108</v>
      </c>
      <c r="F973" s="191" t="s">
        <v>108</v>
      </c>
      <c r="G973" s="191" t="s">
        <v>6972</v>
      </c>
      <c r="H973" s="191" t="s">
        <v>9712</v>
      </c>
      <c r="I973" s="191" t="s">
        <v>10447</v>
      </c>
      <c r="J973" s="191" t="s">
        <v>10448</v>
      </c>
      <c r="K973" s="191" t="s">
        <v>6975</v>
      </c>
      <c r="L973" s="99">
        <v>-1.0429999999999999</v>
      </c>
      <c r="M973" s="99">
        <v>36.868299999999998</v>
      </c>
      <c r="N973" s="191" t="s">
        <v>6967</v>
      </c>
      <c r="O973" s="87">
        <v>44993</v>
      </c>
      <c r="P973" s="87">
        <f t="shared" si="30"/>
        <v>45018</v>
      </c>
      <c r="Q973" s="53">
        <f t="shared" si="31"/>
        <v>335</v>
      </c>
    </row>
    <row r="974" spans="1:17" ht="16">
      <c r="A974" s="6">
        <v>973</v>
      </c>
      <c r="B974" s="191" t="s">
        <v>3651</v>
      </c>
      <c r="C974" s="191" t="s">
        <v>969</v>
      </c>
      <c r="D974" s="191" t="s">
        <v>10449</v>
      </c>
      <c r="E974" s="191" t="s">
        <v>108</v>
      </c>
      <c r="F974" s="191" t="s">
        <v>108</v>
      </c>
      <c r="G974" s="191" t="s">
        <v>175</v>
      </c>
      <c r="H974" s="191" t="s">
        <v>9985</v>
      </c>
      <c r="I974" s="191" t="s">
        <v>10450</v>
      </c>
      <c r="J974" s="191" t="s">
        <v>10451</v>
      </c>
      <c r="K974" s="191" t="s">
        <v>2840</v>
      </c>
      <c r="L974" s="99">
        <v>-1.17637634</v>
      </c>
      <c r="M974" s="99">
        <v>36.632494800000003</v>
      </c>
      <c r="N974" s="191" t="s">
        <v>6967</v>
      </c>
      <c r="O974" s="87">
        <v>44993</v>
      </c>
      <c r="P974" s="87">
        <f t="shared" si="30"/>
        <v>45018</v>
      </c>
      <c r="Q974" s="53">
        <f t="shared" si="31"/>
        <v>335</v>
      </c>
    </row>
    <row r="975" spans="1:17" ht="16">
      <c r="A975" s="6">
        <v>974</v>
      </c>
      <c r="B975" s="191" t="s">
        <v>3661</v>
      </c>
      <c r="C975" s="191" t="s">
        <v>1163</v>
      </c>
      <c r="D975" s="191" t="s">
        <v>10452</v>
      </c>
      <c r="E975" s="191" t="s">
        <v>114</v>
      </c>
      <c r="F975" s="191" t="s">
        <v>114</v>
      </c>
      <c r="G975" s="191" t="s">
        <v>158</v>
      </c>
      <c r="H975" s="191" t="s">
        <v>10453</v>
      </c>
      <c r="I975" s="191" t="s">
        <v>10454</v>
      </c>
      <c r="J975" s="191"/>
      <c r="K975" s="191"/>
      <c r="L975" s="99">
        <v>-0.82377270000000002</v>
      </c>
      <c r="M975" s="99">
        <v>36.975786499999998</v>
      </c>
      <c r="N975" s="191" t="s">
        <v>6967</v>
      </c>
      <c r="O975" s="87">
        <v>44993</v>
      </c>
      <c r="P975" s="87">
        <f t="shared" si="30"/>
        <v>45018</v>
      </c>
      <c r="Q975" s="53">
        <f t="shared" si="31"/>
        <v>335</v>
      </c>
    </row>
    <row r="976" spans="1:17" ht="16">
      <c r="A976" s="6">
        <v>975</v>
      </c>
      <c r="B976" s="191" t="s">
        <v>3650</v>
      </c>
      <c r="C976" s="191" t="s">
        <v>794</v>
      </c>
      <c r="D976" s="191" t="s">
        <v>10455</v>
      </c>
      <c r="E976" s="191" t="s">
        <v>114</v>
      </c>
      <c r="F976" s="191" t="s">
        <v>114</v>
      </c>
      <c r="G976" s="191" t="s">
        <v>158</v>
      </c>
      <c r="H976" s="191" t="s">
        <v>10453</v>
      </c>
      <c r="I976" s="191" t="s">
        <v>10456</v>
      </c>
      <c r="J976" s="191" t="s">
        <v>10457</v>
      </c>
      <c r="K976" s="191"/>
      <c r="L976" s="99">
        <v>-0.82350000000000001</v>
      </c>
      <c r="M976" s="99">
        <v>36.972200000000001</v>
      </c>
      <c r="N976" s="191" t="s">
        <v>6967</v>
      </c>
      <c r="O976" s="87">
        <v>44994</v>
      </c>
      <c r="P976" s="87">
        <f t="shared" si="30"/>
        <v>45019</v>
      </c>
      <c r="Q976" s="53">
        <f t="shared" si="31"/>
        <v>335</v>
      </c>
    </row>
    <row r="977" spans="1:17" ht="16">
      <c r="A977" s="6">
        <v>976</v>
      </c>
      <c r="B977" s="191" t="s">
        <v>3657</v>
      </c>
      <c r="C977" s="191" t="s">
        <v>1239</v>
      </c>
      <c r="D977" s="191" t="s">
        <v>10458</v>
      </c>
      <c r="E977" s="191" t="s">
        <v>108</v>
      </c>
      <c r="F977" s="191" t="s">
        <v>108</v>
      </c>
      <c r="G977" s="191" t="s">
        <v>6972</v>
      </c>
      <c r="H977" s="191" t="s">
        <v>10459</v>
      </c>
      <c r="I977" s="191" t="s">
        <v>10460</v>
      </c>
      <c r="J977" s="191" t="s">
        <v>10461</v>
      </c>
      <c r="K977" s="191" t="s">
        <v>6966</v>
      </c>
      <c r="L977" s="99">
        <v>-1.044408</v>
      </c>
      <c r="M977" s="99">
        <v>36.933076999999997</v>
      </c>
      <c r="N977" s="191" t="s">
        <v>6967</v>
      </c>
      <c r="O977" s="87">
        <v>44994</v>
      </c>
      <c r="P977" s="87">
        <f t="shared" si="30"/>
        <v>45019</v>
      </c>
      <c r="Q977" s="53">
        <f t="shared" si="31"/>
        <v>335</v>
      </c>
    </row>
    <row r="978" spans="1:17" ht="16">
      <c r="A978" s="6">
        <v>977</v>
      </c>
      <c r="B978" s="191" t="s">
        <v>3642</v>
      </c>
      <c r="C978" s="191" t="s">
        <v>541</v>
      </c>
      <c r="D978" s="191" t="s">
        <v>10462</v>
      </c>
      <c r="E978" s="191" t="s">
        <v>151</v>
      </c>
      <c r="F978" s="191" t="s">
        <v>151</v>
      </c>
      <c r="G978" s="191" t="s">
        <v>165</v>
      </c>
      <c r="H978" s="191" t="s">
        <v>10463</v>
      </c>
      <c r="I978" s="191" t="s">
        <v>10464</v>
      </c>
      <c r="J978" s="191"/>
      <c r="K978" s="191" t="s">
        <v>8847</v>
      </c>
      <c r="L978" s="99">
        <v>-7.8488000000000002E-2</v>
      </c>
      <c r="M978" s="99">
        <v>37.600563600000001</v>
      </c>
      <c r="N978" s="191" t="s">
        <v>6967</v>
      </c>
      <c r="O978" s="87">
        <v>44995</v>
      </c>
      <c r="P978" s="87">
        <f t="shared" si="30"/>
        <v>45020</v>
      </c>
      <c r="Q978" s="53">
        <f t="shared" si="31"/>
        <v>335</v>
      </c>
    </row>
    <row r="979" spans="1:17" ht="16">
      <c r="A979" s="6">
        <v>978</v>
      </c>
      <c r="B979" s="191" t="s">
        <v>3643</v>
      </c>
      <c r="C979" s="191" t="s">
        <v>542</v>
      </c>
      <c r="D979" s="191" t="s">
        <v>10465</v>
      </c>
      <c r="E979" s="191" t="s">
        <v>151</v>
      </c>
      <c r="F979" s="191" t="s">
        <v>151</v>
      </c>
      <c r="G979" s="191" t="s">
        <v>222</v>
      </c>
      <c r="H979" s="191" t="s">
        <v>10466</v>
      </c>
      <c r="I979" s="191" t="s">
        <v>10467</v>
      </c>
      <c r="J979" s="191" t="s">
        <v>10468</v>
      </c>
      <c r="K979" s="191" t="s">
        <v>10090</v>
      </c>
      <c r="L979" s="99">
        <v>3.6183000000000001E-3</v>
      </c>
      <c r="M979" s="99">
        <v>37.597273299999998</v>
      </c>
      <c r="N979" s="191" t="s">
        <v>6967</v>
      </c>
      <c r="O979" s="87">
        <v>44995</v>
      </c>
      <c r="P979" s="87">
        <f t="shared" si="30"/>
        <v>45020</v>
      </c>
      <c r="Q979" s="53">
        <f t="shared" si="31"/>
        <v>335</v>
      </c>
    </row>
    <row r="980" spans="1:17" ht="16">
      <c r="A980" s="6">
        <v>979</v>
      </c>
      <c r="B980" s="191" t="s">
        <v>3654</v>
      </c>
      <c r="C980" s="191" t="s">
        <v>930</v>
      </c>
      <c r="D980" s="191" t="s">
        <v>10469</v>
      </c>
      <c r="E980" s="191" t="s">
        <v>108</v>
      </c>
      <c r="F980" s="191" t="s">
        <v>108</v>
      </c>
      <c r="G980" s="191" t="s">
        <v>6972</v>
      </c>
      <c r="H980" s="191" t="s">
        <v>8657</v>
      </c>
      <c r="I980" s="191" t="s">
        <v>10470</v>
      </c>
      <c r="J980" s="191" t="s">
        <v>10471</v>
      </c>
      <c r="K980" s="191" t="s">
        <v>6975</v>
      </c>
      <c r="L980" s="99">
        <v>-1.02098</v>
      </c>
      <c r="M980" s="99">
        <v>36.909910000000004</v>
      </c>
      <c r="N980" s="191" t="s">
        <v>6967</v>
      </c>
      <c r="O980" s="87">
        <v>44995</v>
      </c>
      <c r="P980" s="87">
        <f t="shared" si="30"/>
        <v>45020</v>
      </c>
      <c r="Q980" s="53">
        <f t="shared" si="31"/>
        <v>335</v>
      </c>
    </row>
    <row r="981" spans="1:17" ht="16">
      <c r="A981" s="6">
        <v>980</v>
      </c>
      <c r="B981" s="191" t="s">
        <v>3667</v>
      </c>
      <c r="C981" s="191" t="s">
        <v>859</v>
      </c>
      <c r="D981" s="191" t="s">
        <v>10472</v>
      </c>
      <c r="E981" s="191" t="s">
        <v>114</v>
      </c>
      <c r="F981" s="191" t="s">
        <v>114</v>
      </c>
      <c r="G981" s="191" t="s">
        <v>163</v>
      </c>
      <c r="H981" s="191" t="s">
        <v>10473</v>
      </c>
      <c r="I981" s="191" t="s">
        <v>10474</v>
      </c>
      <c r="J981" s="191" t="s">
        <v>10475</v>
      </c>
      <c r="K981" s="191" t="s">
        <v>10197</v>
      </c>
      <c r="L981" s="99">
        <v>-0.60889599999999999</v>
      </c>
      <c r="M981" s="99">
        <v>36.952876000000003</v>
      </c>
      <c r="N981" s="191" t="s">
        <v>6967</v>
      </c>
      <c r="O981" s="87">
        <v>44995</v>
      </c>
      <c r="P981" s="87">
        <f t="shared" si="30"/>
        <v>45020</v>
      </c>
      <c r="Q981" s="53">
        <f t="shared" si="31"/>
        <v>335</v>
      </c>
    </row>
    <row r="982" spans="1:17" ht="16">
      <c r="A982" s="6">
        <v>981</v>
      </c>
      <c r="B982" s="191" t="s">
        <v>3621</v>
      </c>
      <c r="C982" s="191" t="s">
        <v>1309</v>
      </c>
      <c r="D982" s="191" t="s">
        <v>10476</v>
      </c>
      <c r="E982" s="191" t="s">
        <v>114</v>
      </c>
      <c r="F982" s="191" t="s">
        <v>114</v>
      </c>
      <c r="G982" s="191" t="s">
        <v>160</v>
      </c>
      <c r="H982" s="191" t="s">
        <v>10477</v>
      </c>
      <c r="I982" s="191" t="s">
        <v>10478</v>
      </c>
      <c r="J982" s="191" t="s">
        <v>10479</v>
      </c>
      <c r="K982" s="191" t="s">
        <v>10197</v>
      </c>
      <c r="L982" s="99">
        <v>-0.72757499999999997</v>
      </c>
      <c r="M982" s="99">
        <v>36.996042000000003</v>
      </c>
      <c r="N982" s="191" t="s">
        <v>6967</v>
      </c>
      <c r="O982" s="87">
        <v>44998</v>
      </c>
      <c r="P982" s="87">
        <f t="shared" si="30"/>
        <v>45023</v>
      </c>
      <c r="Q982" s="53">
        <f t="shared" si="31"/>
        <v>335</v>
      </c>
    </row>
    <row r="983" spans="1:17" ht="16">
      <c r="A983" s="6">
        <v>982</v>
      </c>
      <c r="B983" s="191" t="s">
        <v>3622</v>
      </c>
      <c r="C983" s="191" t="s">
        <v>255</v>
      </c>
      <c r="D983" s="191" t="s">
        <v>10480</v>
      </c>
      <c r="E983" s="191" t="s">
        <v>108</v>
      </c>
      <c r="F983" s="191" t="s">
        <v>108</v>
      </c>
      <c r="G983" s="191" t="s">
        <v>108</v>
      </c>
      <c r="H983" s="191" t="s">
        <v>108</v>
      </c>
      <c r="I983" s="191" t="s">
        <v>10481</v>
      </c>
      <c r="J983" s="191"/>
      <c r="K983" s="191"/>
      <c r="L983" s="99">
        <v>-0.71961699999999995</v>
      </c>
      <c r="M983" s="99">
        <v>36.996977999999999</v>
      </c>
      <c r="N983" s="191" t="s">
        <v>6967</v>
      </c>
      <c r="O983" s="87">
        <v>44998</v>
      </c>
      <c r="P983" s="87">
        <f t="shared" si="30"/>
        <v>45023</v>
      </c>
      <c r="Q983" s="53">
        <f t="shared" si="31"/>
        <v>335</v>
      </c>
    </row>
    <row r="984" spans="1:17" ht="16">
      <c r="A984" s="6">
        <v>983</v>
      </c>
      <c r="B984" s="191" t="s">
        <v>3633</v>
      </c>
      <c r="C984" s="191" t="s">
        <v>446</v>
      </c>
      <c r="D984" s="191" t="s">
        <v>10482</v>
      </c>
      <c r="E984" s="191" t="s">
        <v>114</v>
      </c>
      <c r="F984" s="191" t="s">
        <v>114</v>
      </c>
      <c r="G984" s="191" t="s">
        <v>8764</v>
      </c>
      <c r="H984" s="191" t="s">
        <v>10483</v>
      </c>
      <c r="I984" s="191" t="s">
        <v>10484</v>
      </c>
      <c r="J984" s="191" t="s">
        <v>10485</v>
      </c>
      <c r="K984" s="191" t="s">
        <v>7337</v>
      </c>
      <c r="L984" s="99">
        <v>-0.85654218000000004</v>
      </c>
      <c r="M984" s="99">
        <v>37.139972319999998</v>
      </c>
      <c r="N984" s="191" t="s">
        <v>6967</v>
      </c>
      <c r="O984" s="87">
        <v>44999</v>
      </c>
      <c r="P984" s="87">
        <f t="shared" si="30"/>
        <v>45024</v>
      </c>
      <c r="Q984" s="53">
        <f t="shared" si="31"/>
        <v>335</v>
      </c>
    </row>
    <row r="985" spans="1:17" ht="16">
      <c r="A985" s="6">
        <v>984</v>
      </c>
      <c r="B985" s="191" t="s">
        <v>3666</v>
      </c>
      <c r="C985" s="191" t="s">
        <v>257</v>
      </c>
      <c r="D985" s="191" t="s">
        <v>10486</v>
      </c>
      <c r="E985" s="191" t="s">
        <v>8015</v>
      </c>
      <c r="F985" s="191" t="s">
        <v>8015</v>
      </c>
      <c r="G985" s="191" t="s">
        <v>144</v>
      </c>
      <c r="H985" s="191" t="s">
        <v>10487</v>
      </c>
      <c r="I985" s="191" t="s">
        <v>10488</v>
      </c>
      <c r="J985" s="191" t="s">
        <v>10489</v>
      </c>
      <c r="K985" s="191" t="s">
        <v>8856</v>
      </c>
      <c r="L985" s="99">
        <v>-0.48280000000000001</v>
      </c>
      <c r="M985" s="99">
        <v>37.650599999999997</v>
      </c>
      <c r="N985" s="191" t="s">
        <v>6967</v>
      </c>
      <c r="O985" s="87">
        <v>44999</v>
      </c>
      <c r="P985" s="87">
        <f t="shared" si="30"/>
        <v>45024</v>
      </c>
      <c r="Q985" s="53">
        <f t="shared" si="31"/>
        <v>335</v>
      </c>
    </row>
    <row r="986" spans="1:17" ht="16">
      <c r="A986" s="6">
        <v>985</v>
      </c>
      <c r="B986" s="191" t="s">
        <v>3668</v>
      </c>
      <c r="C986" s="191" t="s">
        <v>856</v>
      </c>
      <c r="D986" s="191" t="s">
        <v>10490</v>
      </c>
      <c r="E986" s="191" t="s">
        <v>8015</v>
      </c>
      <c r="F986" s="191" t="s">
        <v>8015</v>
      </c>
      <c r="G986" s="191" t="s">
        <v>142</v>
      </c>
      <c r="H986" s="191" t="s">
        <v>10491</v>
      </c>
      <c r="I986" s="191" t="s">
        <v>10492</v>
      </c>
      <c r="J986" s="191" t="s">
        <v>10493</v>
      </c>
      <c r="K986" s="191" t="s">
        <v>7384</v>
      </c>
      <c r="L986" s="99">
        <v>-0.50060000000000004</v>
      </c>
      <c r="M986" s="99">
        <v>37.484999999999999</v>
      </c>
      <c r="N986" s="191" t="s">
        <v>6967</v>
      </c>
      <c r="O986" s="87">
        <v>44999</v>
      </c>
      <c r="P986" s="87">
        <f t="shared" si="30"/>
        <v>45024</v>
      </c>
      <c r="Q986" s="53">
        <f t="shared" si="31"/>
        <v>335</v>
      </c>
    </row>
    <row r="987" spans="1:17" ht="16">
      <c r="A987" s="6">
        <v>986</v>
      </c>
      <c r="B987" s="191" t="s">
        <v>3632</v>
      </c>
      <c r="C987" s="191" t="s">
        <v>445</v>
      </c>
      <c r="D987" s="191" t="s">
        <v>10494</v>
      </c>
      <c r="E987" s="191" t="s">
        <v>108</v>
      </c>
      <c r="F987" s="191" t="s">
        <v>108</v>
      </c>
      <c r="G987" s="191" t="s">
        <v>6972</v>
      </c>
      <c r="H987" s="191" t="s">
        <v>8288</v>
      </c>
      <c r="I987" s="191" t="s">
        <v>10495</v>
      </c>
      <c r="J987" s="191" t="s">
        <v>10496</v>
      </c>
      <c r="K987" s="191" t="s">
        <v>6975</v>
      </c>
      <c r="L987" s="99">
        <v>-1.0145999999999999</v>
      </c>
      <c r="M987" s="99">
        <v>36.838799999999999</v>
      </c>
      <c r="N987" s="191" t="s">
        <v>6967</v>
      </c>
      <c r="O987" s="87">
        <v>45000</v>
      </c>
      <c r="P987" s="87">
        <f t="shared" si="30"/>
        <v>45025</v>
      </c>
      <c r="Q987" s="53">
        <f t="shared" si="31"/>
        <v>335</v>
      </c>
    </row>
    <row r="988" spans="1:17" ht="16">
      <c r="A988" s="6">
        <v>987</v>
      </c>
      <c r="B988" s="191" t="s">
        <v>3634</v>
      </c>
      <c r="C988" s="191" t="s">
        <v>469</v>
      </c>
      <c r="D988" s="191" t="s">
        <v>10497</v>
      </c>
      <c r="E988" s="191" t="s">
        <v>114</v>
      </c>
      <c r="F988" s="191" t="s">
        <v>114</v>
      </c>
      <c r="G988" s="191" t="s">
        <v>156</v>
      </c>
      <c r="H988" s="191" t="s">
        <v>10498</v>
      </c>
      <c r="I988" s="191" t="s">
        <v>10499</v>
      </c>
      <c r="J988" s="191" t="s">
        <v>10500</v>
      </c>
      <c r="K988" s="191" t="s">
        <v>8335</v>
      </c>
      <c r="L988" s="99">
        <v>-0.84850000000000003</v>
      </c>
      <c r="M988" s="99">
        <v>36.883200000000002</v>
      </c>
      <c r="N988" s="191" t="s">
        <v>6967</v>
      </c>
      <c r="O988" s="87">
        <v>45000</v>
      </c>
      <c r="P988" s="87">
        <f t="shared" si="30"/>
        <v>45025</v>
      </c>
      <c r="Q988" s="53">
        <f t="shared" si="31"/>
        <v>335</v>
      </c>
    </row>
    <row r="989" spans="1:17" ht="16">
      <c r="A989" s="6">
        <v>988</v>
      </c>
      <c r="B989" s="191" t="s">
        <v>3646</v>
      </c>
      <c r="C989" s="191" t="s">
        <v>628</v>
      </c>
      <c r="D989" s="191" t="s">
        <v>10501</v>
      </c>
      <c r="E989" s="191" t="s">
        <v>114</v>
      </c>
      <c r="F989" s="191" t="s">
        <v>114</v>
      </c>
      <c r="G989" s="191" t="s">
        <v>156</v>
      </c>
      <c r="H989" s="191" t="s">
        <v>10175</v>
      </c>
      <c r="I989" s="191" t="s">
        <v>10502</v>
      </c>
      <c r="J989" s="191" t="s">
        <v>10503</v>
      </c>
      <c r="K989" s="191" t="s">
        <v>8335</v>
      </c>
      <c r="L989" s="99">
        <v>-0.86853360000000002</v>
      </c>
      <c r="M989" s="99">
        <v>36.915126700000002</v>
      </c>
      <c r="N989" s="191" t="s">
        <v>6967</v>
      </c>
      <c r="O989" s="87">
        <v>45000</v>
      </c>
      <c r="P989" s="87">
        <f t="shared" si="30"/>
        <v>45025</v>
      </c>
      <c r="Q989" s="53">
        <f t="shared" si="31"/>
        <v>335</v>
      </c>
    </row>
    <row r="990" spans="1:17" ht="16">
      <c r="A990" s="6">
        <v>989</v>
      </c>
      <c r="B990" s="191" t="s">
        <v>3658</v>
      </c>
      <c r="C990" s="191" t="s">
        <v>1291</v>
      </c>
      <c r="D990" s="191" t="s">
        <v>10504</v>
      </c>
      <c r="E990" s="191" t="s">
        <v>151</v>
      </c>
      <c r="F990" s="191" t="s">
        <v>151</v>
      </c>
      <c r="G990" s="191" t="s">
        <v>173</v>
      </c>
      <c r="H990" s="191" t="s">
        <v>10505</v>
      </c>
      <c r="I990" s="191" t="s">
        <v>10506</v>
      </c>
      <c r="J990" s="191" t="s">
        <v>10507</v>
      </c>
      <c r="K990" s="191" t="s">
        <v>10106</v>
      </c>
      <c r="L990" s="99">
        <v>3.1199999999999999E-2</v>
      </c>
      <c r="M990" s="99">
        <v>37.628399999999999</v>
      </c>
      <c r="N990" s="191" t="s">
        <v>6967</v>
      </c>
      <c r="O990" s="87">
        <v>45000</v>
      </c>
      <c r="P990" s="87">
        <f t="shared" si="30"/>
        <v>45025</v>
      </c>
      <c r="Q990" s="53">
        <f t="shared" si="31"/>
        <v>335</v>
      </c>
    </row>
    <row r="991" spans="1:17" ht="16">
      <c r="A991" s="6">
        <v>990</v>
      </c>
      <c r="B991" s="191" t="s">
        <v>3665</v>
      </c>
      <c r="C991" s="191" t="s">
        <v>258</v>
      </c>
      <c r="D991" s="191" t="s">
        <v>10508</v>
      </c>
      <c r="E991" s="191" t="s">
        <v>8015</v>
      </c>
      <c r="F991" s="191" t="s">
        <v>8015</v>
      </c>
      <c r="G991" s="191" t="s">
        <v>144</v>
      </c>
      <c r="H991" s="191" t="s">
        <v>10509</v>
      </c>
      <c r="I991" s="191" t="s">
        <v>10510</v>
      </c>
      <c r="J991" s="191" t="s">
        <v>10511</v>
      </c>
      <c r="K991" s="191" t="s">
        <v>7384</v>
      </c>
      <c r="L991" s="99">
        <v>-0.48130000000000001</v>
      </c>
      <c r="M991" s="99">
        <v>37.597799999999999</v>
      </c>
      <c r="N991" s="191" t="s">
        <v>6967</v>
      </c>
      <c r="O991" s="87">
        <v>45000</v>
      </c>
      <c r="P991" s="87">
        <f t="shared" si="30"/>
        <v>45025</v>
      </c>
      <c r="Q991" s="53">
        <f t="shared" si="31"/>
        <v>335</v>
      </c>
    </row>
    <row r="992" spans="1:17" ht="16">
      <c r="A992" s="6">
        <v>991</v>
      </c>
      <c r="B992" s="191" t="s">
        <v>3669</v>
      </c>
      <c r="C992" s="191" t="s">
        <v>1319</v>
      </c>
      <c r="D992" s="191" t="s">
        <v>10512</v>
      </c>
      <c r="E992" s="191" t="s">
        <v>108</v>
      </c>
      <c r="F992" s="191" t="s">
        <v>108</v>
      </c>
      <c r="G992" s="191" t="s">
        <v>109</v>
      </c>
      <c r="H992" s="191" t="s">
        <v>10513</v>
      </c>
      <c r="I992" s="191" t="s">
        <v>10514</v>
      </c>
      <c r="J992" s="191" t="s">
        <v>10515</v>
      </c>
      <c r="K992" s="191" t="s">
        <v>6975</v>
      </c>
      <c r="L992" s="99">
        <v>-1.0847</v>
      </c>
      <c r="M992" s="99">
        <v>36.775700000000001</v>
      </c>
      <c r="N992" s="191" t="s">
        <v>6967</v>
      </c>
      <c r="O992" s="87">
        <v>45000</v>
      </c>
      <c r="P992" s="87">
        <f t="shared" si="30"/>
        <v>45025</v>
      </c>
      <c r="Q992" s="53">
        <f t="shared" si="31"/>
        <v>335</v>
      </c>
    </row>
    <row r="993" spans="1:17" ht="16">
      <c r="A993" s="6">
        <v>992</v>
      </c>
      <c r="B993" s="191" t="s">
        <v>3677</v>
      </c>
      <c r="C993" s="191" t="s">
        <v>1341</v>
      </c>
      <c r="D993" s="191" t="s">
        <v>10516</v>
      </c>
      <c r="E993" s="191" t="s">
        <v>8015</v>
      </c>
      <c r="F993" s="191" t="s">
        <v>8015</v>
      </c>
      <c r="G993" s="191" t="s">
        <v>144</v>
      </c>
      <c r="H993" s="191" t="s">
        <v>10385</v>
      </c>
      <c r="I993" s="191" t="s">
        <v>10517</v>
      </c>
      <c r="J993" s="191"/>
      <c r="K993" s="191" t="s">
        <v>8856</v>
      </c>
      <c r="L993" s="99">
        <v>-0.46050000000000002</v>
      </c>
      <c r="M993" s="99">
        <v>37.587499999999999</v>
      </c>
      <c r="N993" s="191" t="s">
        <v>6967</v>
      </c>
      <c r="O993" s="87">
        <v>45000</v>
      </c>
      <c r="P993" s="87">
        <f t="shared" si="30"/>
        <v>45025</v>
      </c>
      <c r="Q993" s="53">
        <f t="shared" si="31"/>
        <v>335</v>
      </c>
    </row>
    <row r="994" spans="1:17" ht="16">
      <c r="A994" s="6">
        <v>993</v>
      </c>
      <c r="B994" s="191" t="s">
        <v>3636</v>
      </c>
      <c r="C994" s="191" t="s">
        <v>467</v>
      </c>
      <c r="D994" s="191" t="s">
        <v>10518</v>
      </c>
      <c r="E994" s="191" t="s">
        <v>108</v>
      </c>
      <c r="F994" s="191" t="s">
        <v>108</v>
      </c>
      <c r="G994" s="191" t="s">
        <v>7380</v>
      </c>
      <c r="H994" s="191" t="s">
        <v>10519</v>
      </c>
      <c r="I994" s="191" t="s">
        <v>10520</v>
      </c>
      <c r="J994" s="191" t="s">
        <v>10521</v>
      </c>
      <c r="K994" s="191" t="s">
        <v>7384</v>
      </c>
      <c r="L994" s="99">
        <v>-1.0801232999999999</v>
      </c>
      <c r="M994" s="99">
        <v>37.150968300000002</v>
      </c>
      <c r="N994" s="191" t="s">
        <v>6967</v>
      </c>
      <c r="O994" s="87">
        <v>45001</v>
      </c>
      <c r="P994" s="87">
        <f t="shared" si="30"/>
        <v>45026</v>
      </c>
      <c r="Q994" s="53">
        <f t="shared" si="31"/>
        <v>335</v>
      </c>
    </row>
    <row r="995" spans="1:17" ht="16">
      <c r="A995" s="6">
        <v>994</v>
      </c>
      <c r="B995" s="191" t="s">
        <v>3639</v>
      </c>
      <c r="C995" s="191" t="s">
        <v>911</v>
      </c>
      <c r="D995" s="191" t="s">
        <v>10522</v>
      </c>
      <c r="E995" s="191" t="s">
        <v>108</v>
      </c>
      <c r="F995" s="191" t="s">
        <v>108</v>
      </c>
      <c r="G995" s="191" t="s">
        <v>7023</v>
      </c>
      <c r="H995" s="191" t="s">
        <v>10523</v>
      </c>
      <c r="I995" s="191" t="s">
        <v>10524</v>
      </c>
      <c r="J995" s="191" t="s">
        <v>10525</v>
      </c>
      <c r="K995" s="191" t="s">
        <v>2840</v>
      </c>
      <c r="L995" s="99">
        <v>-1.0772699999999999</v>
      </c>
      <c r="M995" s="99">
        <v>36.631909999999998</v>
      </c>
      <c r="N995" s="191" t="s">
        <v>6967</v>
      </c>
      <c r="O995" s="87">
        <v>45001</v>
      </c>
      <c r="P995" s="87">
        <f t="shared" si="30"/>
        <v>45026</v>
      </c>
      <c r="Q995" s="53">
        <f t="shared" si="31"/>
        <v>335</v>
      </c>
    </row>
    <row r="996" spans="1:17" ht="16">
      <c r="A996" s="6">
        <v>995</v>
      </c>
      <c r="B996" s="191" t="s">
        <v>3647</v>
      </c>
      <c r="C996" s="191" t="s">
        <v>790</v>
      </c>
      <c r="D996" s="191" t="s">
        <v>10526</v>
      </c>
      <c r="E996" s="191" t="s">
        <v>114</v>
      </c>
      <c r="F996" s="191" t="s">
        <v>114</v>
      </c>
      <c r="G996" s="191" t="s">
        <v>160</v>
      </c>
      <c r="H996" s="191" t="s">
        <v>10527</v>
      </c>
      <c r="I996" s="191" t="s">
        <v>10528</v>
      </c>
      <c r="J996" s="191" t="s">
        <v>10529</v>
      </c>
      <c r="K996" s="191" t="s">
        <v>10197</v>
      </c>
      <c r="L996" s="99">
        <v>-0.71392</v>
      </c>
      <c r="M996" s="99">
        <v>37.117706699999999</v>
      </c>
      <c r="N996" s="191" t="s">
        <v>6967</v>
      </c>
      <c r="O996" s="87">
        <v>45001</v>
      </c>
      <c r="P996" s="87">
        <f t="shared" si="30"/>
        <v>45026</v>
      </c>
      <c r="Q996" s="53">
        <f t="shared" si="31"/>
        <v>335</v>
      </c>
    </row>
    <row r="997" spans="1:17" ht="16">
      <c r="A997" s="6">
        <v>996</v>
      </c>
      <c r="B997" s="191" t="s">
        <v>3671</v>
      </c>
      <c r="C997" s="191" t="s">
        <v>1324</v>
      </c>
      <c r="D997" s="191" t="s">
        <v>10530</v>
      </c>
      <c r="E997" s="191" t="s">
        <v>8015</v>
      </c>
      <c r="F997" s="191" t="s">
        <v>8015</v>
      </c>
      <c r="G997" s="191" t="s">
        <v>144</v>
      </c>
      <c r="H997" s="191" t="s">
        <v>10531</v>
      </c>
      <c r="I997" s="191" t="s">
        <v>10532</v>
      </c>
      <c r="J997" s="191" t="s">
        <v>10533</v>
      </c>
      <c r="K997" s="191" t="s">
        <v>7384</v>
      </c>
      <c r="L997" s="99">
        <v>-0.48417900000000003</v>
      </c>
      <c r="M997" s="99">
        <v>37.607498999999997</v>
      </c>
      <c r="N997" s="191" t="s">
        <v>6967</v>
      </c>
      <c r="O997" s="87">
        <v>45001</v>
      </c>
      <c r="P997" s="87">
        <f t="shared" si="30"/>
        <v>45026</v>
      </c>
      <c r="Q997" s="53">
        <f t="shared" si="31"/>
        <v>335</v>
      </c>
    </row>
    <row r="998" spans="1:17" ht="32">
      <c r="A998" s="6">
        <v>997</v>
      </c>
      <c r="B998" s="191" t="s">
        <v>3676</v>
      </c>
      <c r="C998" s="191" t="s">
        <v>1338</v>
      </c>
      <c r="D998" s="191" t="s">
        <v>10534</v>
      </c>
      <c r="E998" s="191" t="s">
        <v>151</v>
      </c>
      <c r="F998" s="191" t="s">
        <v>151</v>
      </c>
      <c r="G998" s="191" t="s">
        <v>165</v>
      </c>
      <c r="H998" s="191" t="s">
        <v>10535</v>
      </c>
      <c r="I998" s="191" t="s">
        <v>10536</v>
      </c>
      <c r="J998" s="191" t="s">
        <v>10537</v>
      </c>
      <c r="K998" s="191" t="s">
        <v>8758</v>
      </c>
      <c r="L998" s="99">
        <v>-8.0600000000000005E-2</v>
      </c>
      <c r="M998" s="99">
        <v>37.591000000000001</v>
      </c>
      <c r="N998" s="191" t="s">
        <v>6967</v>
      </c>
      <c r="O998" s="87">
        <v>45001</v>
      </c>
      <c r="P998" s="87">
        <f t="shared" si="30"/>
        <v>45026</v>
      </c>
      <c r="Q998" s="53">
        <f t="shared" si="31"/>
        <v>335</v>
      </c>
    </row>
    <row r="999" spans="1:17" ht="16">
      <c r="A999" s="6">
        <v>998</v>
      </c>
      <c r="B999" s="191" t="s">
        <v>3605</v>
      </c>
      <c r="C999" s="191" t="s">
        <v>1195</v>
      </c>
      <c r="D999" s="191" t="s">
        <v>10538</v>
      </c>
      <c r="E999" s="191" t="s">
        <v>114</v>
      </c>
      <c r="F999" s="191" t="s">
        <v>114</v>
      </c>
      <c r="G999" s="191" t="s">
        <v>10224</v>
      </c>
      <c r="H999" s="191" t="s">
        <v>10539</v>
      </c>
      <c r="I999" s="191" t="s">
        <v>10540</v>
      </c>
      <c r="J999" s="191" t="s">
        <v>10541</v>
      </c>
      <c r="K999" s="191" t="s">
        <v>10197</v>
      </c>
      <c r="L999" s="99">
        <v>-0.70629889999999995</v>
      </c>
      <c r="M999" s="99">
        <v>36.829712200000003</v>
      </c>
      <c r="N999" s="191" t="s">
        <v>6967</v>
      </c>
      <c r="O999" s="87">
        <v>45002</v>
      </c>
      <c r="P999" s="87">
        <f t="shared" si="30"/>
        <v>45027</v>
      </c>
      <c r="Q999" s="53">
        <f t="shared" si="31"/>
        <v>335</v>
      </c>
    </row>
    <row r="1000" spans="1:17" ht="16">
      <c r="A1000" s="6">
        <v>999</v>
      </c>
      <c r="B1000" s="191" t="s">
        <v>3613</v>
      </c>
      <c r="C1000" s="191" t="s">
        <v>970</v>
      </c>
      <c r="D1000" s="191" t="s">
        <v>10542</v>
      </c>
      <c r="E1000" s="191" t="s">
        <v>151</v>
      </c>
      <c r="F1000" s="191" t="s">
        <v>151</v>
      </c>
      <c r="G1000" s="191" t="s">
        <v>222</v>
      </c>
      <c r="H1000" s="191" t="s">
        <v>10139</v>
      </c>
      <c r="I1000" s="191" t="s">
        <v>10543</v>
      </c>
      <c r="J1000" s="191"/>
      <c r="K1000" s="191" t="s">
        <v>8758</v>
      </c>
      <c r="L1000" s="99">
        <v>2.4899999999999999E-2</v>
      </c>
      <c r="M1000" s="99">
        <v>37.604300000000002</v>
      </c>
      <c r="N1000" s="191" t="s">
        <v>6967</v>
      </c>
      <c r="O1000" s="87">
        <v>45002</v>
      </c>
      <c r="P1000" s="87">
        <f t="shared" si="30"/>
        <v>45027</v>
      </c>
      <c r="Q1000" s="53">
        <f t="shared" si="31"/>
        <v>335</v>
      </c>
    </row>
    <row r="1001" spans="1:17" ht="16">
      <c r="A1001" s="6">
        <v>1000</v>
      </c>
      <c r="B1001" s="191" t="s">
        <v>2601</v>
      </c>
      <c r="C1001" s="191" t="s">
        <v>1107</v>
      </c>
      <c r="D1001" s="191" t="s">
        <v>10544</v>
      </c>
      <c r="E1001" s="191" t="s">
        <v>114</v>
      </c>
      <c r="F1001" s="191" t="s">
        <v>114</v>
      </c>
      <c r="G1001" s="191" t="s">
        <v>156</v>
      </c>
      <c r="H1001" s="191" t="s">
        <v>10545</v>
      </c>
      <c r="I1001" s="191" t="s">
        <v>10546</v>
      </c>
      <c r="J1001" s="191" t="s">
        <v>10547</v>
      </c>
      <c r="K1001" s="191" t="s">
        <v>8335</v>
      </c>
      <c r="L1001" s="99">
        <v>-0.92430900000000005</v>
      </c>
      <c r="M1001" s="99">
        <v>36.9162459</v>
      </c>
      <c r="N1001" s="191" t="s">
        <v>6967</v>
      </c>
      <c r="O1001" s="87">
        <v>45005</v>
      </c>
      <c r="P1001" s="87">
        <f t="shared" si="30"/>
        <v>45030</v>
      </c>
      <c r="Q1001" s="53">
        <f t="shared" si="31"/>
        <v>335</v>
      </c>
    </row>
    <row r="1002" spans="1:17" ht="16">
      <c r="A1002" s="6">
        <v>1001</v>
      </c>
      <c r="B1002" s="191" t="s">
        <v>3690</v>
      </c>
      <c r="C1002" s="191" t="s">
        <v>3691</v>
      </c>
      <c r="D1002" s="191"/>
      <c r="E1002" s="191" t="s">
        <v>108</v>
      </c>
      <c r="F1002" s="191" t="s">
        <v>108</v>
      </c>
      <c r="G1002" s="191" t="s">
        <v>175</v>
      </c>
      <c r="H1002" s="191" t="s">
        <v>8232</v>
      </c>
      <c r="I1002" s="191" t="s">
        <v>10548</v>
      </c>
      <c r="J1002" s="191" t="s">
        <v>10549</v>
      </c>
      <c r="K1002" s="191" t="s">
        <v>2840</v>
      </c>
      <c r="L1002" s="99">
        <v>-1.1910000000000001</v>
      </c>
      <c r="M1002" s="99">
        <v>36.622280000000003</v>
      </c>
      <c r="N1002" s="191" t="s">
        <v>6967</v>
      </c>
      <c r="O1002" s="87">
        <v>45005</v>
      </c>
      <c r="P1002" s="87">
        <f t="shared" si="30"/>
        <v>45030</v>
      </c>
      <c r="Q1002" s="53">
        <f t="shared" si="31"/>
        <v>335</v>
      </c>
    </row>
    <row r="1003" spans="1:17" ht="16">
      <c r="A1003" s="6">
        <v>1002</v>
      </c>
      <c r="B1003" s="191" t="s">
        <v>3679</v>
      </c>
      <c r="C1003" s="191" t="s">
        <v>1344</v>
      </c>
      <c r="D1003" s="191" t="s">
        <v>10550</v>
      </c>
      <c r="E1003" s="191" t="s">
        <v>151</v>
      </c>
      <c r="F1003" s="191" t="s">
        <v>151</v>
      </c>
      <c r="G1003" s="191" t="s">
        <v>152</v>
      </c>
      <c r="H1003" s="191" t="s">
        <v>10551</v>
      </c>
      <c r="I1003" s="191" t="s">
        <v>10552</v>
      </c>
      <c r="J1003" s="191" t="s">
        <v>10553</v>
      </c>
      <c r="K1003" s="191" t="s">
        <v>10554</v>
      </c>
      <c r="L1003" s="99">
        <v>4.0099999999999997E-2</v>
      </c>
      <c r="M1003" s="99">
        <v>37.275500000000001</v>
      </c>
      <c r="N1003" s="191" t="s">
        <v>6967</v>
      </c>
      <c r="O1003" s="87">
        <v>45006</v>
      </c>
      <c r="P1003" s="87">
        <f t="shared" si="30"/>
        <v>45031</v>
      </c>
      <c r="Q1003" s="53">
        <f t="shared" si="31"/>
        <v>335</v>
      </c>
    </row>
    <row r="1004" spans="1:17" ht="16">
      <c r="A1004" s="6">
        <v>1003</v>
      </c>
      <c r="B1004" s="191" t="s">
        <v>3696</v>
      </c>
      <c r="C1004" s="191" t="s">
        <v>865</v>
      </c>
      <c r="D1004" s="191" t="s">
        <v>10555</v>
      </c>
      <c r="E1004" s="191" t="s">
        <v>114</v>
      </c>
      <c r="F1004" s="191" t="s">
        <v>114</v>
      </c>
      <c r="G1004" s="191" t="s">
        <v>8764</v>
      </c>
      <c r="H1004" s="191" t="s">
        <v>10556</v>
      </c>
      <c r="I1004" s="191" t="s">
        <v>10557</v>
      </c>
      <c r="J1004" s="191" t="s">
        <v>10558</v>
      </c>
      <c r="K1004" s="191" t="s">
        <v>7337</v>
      </c>
      <c r="L1004" s="99">
        <v>-0.92689500000000002</v>
      </c>
      <c r="M1004" s="99">
        <v>37.264181999999998</v>
      </c>
      <c r="N1004" s="191" t="s">
        <v>6967</v>
      </c>
      <c r="O1004" s="87">
        <v>45006</v>
      </c>
      <c r="P1004" s="87">
        <f t="shared" si="30"/>
        <v>45031</v>
      </c>
      <c r="Q1004" s="53">
        <f t="shared" si="31"/>
        <v>335</v>
      </c>
    </row>
    <row r="1005" spans="1:17" ht="16">
      <c r="A1005" s="6">
        <v>1004</v>
      </c>
      <c r="B1005" s="191" t="s">
        <v>3700</v>
      </c>
      <c r="C1005" s="191" t="s">
        <v>1346</v>
      </c>
      <c r="D1005" s="191" t="s">
        <v>10559</v>
      </c>
      <c r="E1005" s="191" t="s">
        <v>108</v>
      </c>
      <c r="F1005" s="191" t="s">
        <v>108</v>
      </c>
      <c r="G1005" s="191" t="s">
        <v>7380</v>
      </c>
      <c r="H1005" s="191" t="s">
        <v>8769</v>
      </c>
      <c r="I1005" s="191" t="s">
        <v>10560</v>
      </c>
      <c r="J1005" s="191" t="s">
        <v>10561</v>
      </c>
      <c r="K1005" s="191" t="s">
        <v>6966</v>
      </c>
      <c r="L1005" s="99">
        <v>-1.0631999999999999</v>
      </c>
      <c r="M1005" s="99">
        <v>37.254669999999997</v>
      </c>
      <c r="N1005" s="191" t="s">
        <v>6967</v>
      </c>
      <c r="O1005" s="87">
        <v>45006</v>
      </c>
      <c r="P1005" s="87">
        <f t="shared" si="30"/>
        <v>45031</v>
      </c>
      <c r="Q1005" s="53">
        <f t="shared" si="31"/>
        <v>335</v>
      </c>
    </row>
    <row r="1006" spans="1:17" ht="16">
      <c r="A1006" s="6">
        <v>1005</v>
      </c>
      <c r="B1006" s="191" t="s">
        <v>3662</v>
      </c>
      <c r="C1006" s="191" t="s">
        <v>1164</v>
      </c>
      <c r="D1006" s="191" t="s">
        <v>10562</v>
      </c>
      <c r="E1006" s="191" t="s">
        <v>114</v>
      </c>
      <c r="F1006" s="191" t="s">
        <v>114</v>
      </c>
      <c r="G1006" s="191" t="s">
        <v>160</v>
      </c>
      <c r="H1006" s="191" t="s">
        <v>10563</v>
      </c>
      <c r="I1006" s="191" t="s">
        <v>10564</v>
      </c>
      <c r="J1006" s="191" t="s">
        <v>10565</v>
      </c>
      <c r="K1006" s="191" t="s">
        <v>10197</v>
      </c>
      <c r="L1006" s="99">
        <v>-0.75444599999999995</v>
      </c>
      <c r="M1006" s="99">
        <v>37.098075000000001</v>
      </c>
      <c r="N1006" s="191" t="s">
        <v>6967</v>
      </c>
      <c r="O1006" s="87">
        <v>45007</v>
      </c>
      <c r="P1006" s="87">
        <f t="shared" si="30"/>
        <v>45032</v>
      </c>
      <c r="Q1006" s="53">
        <f t="shared" si="31"/>
        <v>335</v>
      </c>
    </row>
    <row r="1007" spans="1:17" ht="16">
      <c r="A1007" s="6">
        <v>1006</v>
      </c>
      <c r="B1007" s="191" t="s">
        <v>3675</v>
      </c>
      <c r="C1007" s="191" t="s">
        <v>1332</v>
      </c>
      <c r="D1007" s="191" t="s">
        <v>10566</v>
      </c>
      <c r="E1007" s="191" t="s">
        <v>114</v>
      </c>
      <c r="F1007" s="191" t="s">
        <v>114</v>
      </c>
      <c r="G1007" s="191" t="s">
        <v>158</v>
      </c>
      <c r="H1007" s="191" t="s">
        <v>10567</v>
      </c>
      <c r="I1007" s="191" t="s">
        <v>10568</v>
      </c>
      <c r="J1007" s="191" t="s">
        <v>10569</v>
      </c>
      <c r="K1007" s="191"/>
      <c r="L1007" s="99">
        <v>-0.93745999999999996</v>
      </c>
      <c r="M1007" s="99">
        <v>37.107300000000002</v>
      </c>
      <c r="N1007" s="191" t="s">
        <v>6967</v>
      </c>
      <c r="O1007" s="87">
        <v>45007</v>
      </c>
      <c r="P1007" s="87">
        <f t="shared" si="30"/>
        <v>45032</v>
      </c>
      <c r="Q1007" s="53">
        <f t="shared" si="31"/>
        <v>335</v>
      </c>
    </row>
    <row r="1008" spans="1:17" ht="16">
      <c r="A1008" s="6">
        <v>1007</v>
      </c>
      <c r="B1008" s="191" t="s">
        <v>3680</v>
      </c>
      <c r="C1008" s="191" t="s">
        <v>1109</v>
      </c>
      <c r="D1008" s="191" t="s">
        <v>10570</v>
      </c>
      <c r="E1008" s="191" t="s">
        <v>108</v>
      </c>
      <c r="F1008" s="191" t="s">
        <v>108</v>
      </c>
      <c r="G1008" s="191" t="s">
        <v>115</v>
      </c>
      <c r="H1008" s="191" t="s">
        <v>8158</v>
      </c>
      <c r="I1008" s="191" t="s">
        <v>10571</v>
      </c>
      <c r="J1008" s="191" t="s">
        <v>10572</v>
      </c>
      <c r="K1008" s="191" t="s">
        <v>2840</v>
      </c>
      <c r="L1008" s="99">
        <v>-1.2121200000000001</v>
      </c>
      <c r="M1008" s="99">
        <v>36.722329999999999</v>
      </c>
      <c r="N1008" s="191" t="s">
        <v>6967</v>
      </c>
      <c r="O1008" s="87">
        <v>45007</v>
      </c>
      <c r="P1008" s="87">
        <f t="shared" si="30"/>
        <v>45032</v>
      </c>
      <c r="Q1008" s="53">
        <f t="shared" si="31"/>
        <v>335</v>
      </c>
    </row>
    <row r="1009" spans="1:17" ht="16">
      <c r="A1009" s="6">
        <v>1008</v>
      </c>
      <c r="B1009" s="191" t="s">
        <v>3656</v>
      </c>
      <c r="C1009" s="191" t="s">
        <v>1240</v>
      </c>
      <c r="D1009" s="191" t="s">
        <v>10573</v>
      </c>
      <c r="E1009" s="191" t="s">
        <v>151</v>
      </c>
      <c r="F1009" s="191" t="s">
        <v>151</v>
      </c>
      <c r="G1009" s="191" t="s">
        <v>612</v>
      </c>
      <c r="H1009" s="191" t="s">
        <v>10574</v>
      </c>
      <c r="I1009" s="191" t="s">
        <v>10575</v>
      </c>
      <c r="J1009" s="191"/>
      <c r="K1009" s="191" t="s">
        <v>10090</v>
      </c>
      <c r="L1009" s="99">
        <v>0.23880000000000001</v>
      </c>
      <c r="M1009" s="99">
        <v>37.820999999999998</v>
      </c>
      <c r="N1009" s="191" t="s">
        <v>6967</v>
      </c>
      <c r="O1009" s="87">
        <v>45008</v>
      </c>
      <c r="P1009" s="87">
        <f t="shared" si="30"/>
        <v>45033</v>
      </c>
      <c r="Q1009" s="53">
        <f t="shared" si="31"/>
        <v>335</v>
      </c>
    </row>
    <row r="1010" spans="1:17" ht="32">
      <c r="A1010" s="6">
        <v>1009</v>
      </c>
      <c r="B1010" s="191" t="s">
        <v>10576</v>
      </c>
      <c r="C1010" s="191" t="s">
        <v>1321</v>
      </c>
      <c r="D1010" s="191" t="s">
        <v>10577</v>
      </c>
      <c r="E1010" s="191" t="s">
        <v>114</v>
      </c>
      <c r="F1010" s="191" t="s">
        <v>114</v>
      </c>
      <c r="G1010" s="191" t="s">
        <v>160</v>
      </c>
      <c r="H1010" s="191" t="s">
        <v>10578</v>
      </c>
      <c r="I1010" s="191" t="s">
        <v>10579</v>
      </c>
      <c r="J1010" s="191" t="s">
        <v>10580</v>
      </c>
      <c r="K1010" s="191" t="s">
        <v>10197</v>
      </c>
      <c r="L1010" s="99">
        <v>-0.72471958999999997</v>
      </c>
      <c r="M1010" s="99">
        <v>37.011012960000002</v>
      </c>
      <c r="N1010" s="191" t="s">
        <v>6967</v>
      </c>
      <c r="O1010" s="87">
        <v>45008</v>
      </c>
      <c r="P1010" s="87">
        <f t="shared" si="30"/>
        <v>45033</v>
      </c>
      <c r="Q1010" s="53">
        <f t="shared" si="31"/>
        <v>335</v>
      </c>
    </row>
    <row r="1011" spans="1:17" ht="16">
      <c r="A1011" s="6">
        <v>1010</v>
      </c>
      <c r="B1011" s="191" t="s">
        <v>10581</v>
      </c>
      <c r="C1011" s="191" t="s">
        <v>1110</v>
      </c>
      <c r="D1011" s="191" t="s">
        <v>10582</v>
      </c>
      <c r="E1011" s="191" t="s">
        <v>151</v>
      </c>
      <c r="F1011" s="191" t="s">
        <v>151</v>
      </c>
      <c r="G1011" s="191" t="s">
        <v>165</v>
      </c>
      <c r="H1011" s="191" t="s">
        <v>10583</v>
      </c>
      <c r="I1011" s="191" t="s">
        <v>10584</v>
      </c>
      <c r="J1011" s="191" t="s">
        <v>10585</v>
      </c>
      <c r="K1011" s="191" t="s">
        <v>8758</v>
      </c>
      <c r="L1011" s="99">
        <v>-0.1321</v>
      </c>
      <c r="M1011" s="99">
        <v>37.660299999999999</v>
      </c>
      <c r="N1011" s="191" t="s">
        <v>6967</v>
      </c>
      <c r="O1011" s="87">
        <v>45008</v>
      </c>
      <c r="P1011" s="87">
        <f t="shared" si="30"/>
        <v>45033</v>
      </c>
      <c r="Q1011" s="53">
        <f t="shared" si="31"/>
        <v>335</v>
      </c>
    </row>
    <row r="1012" spans="1:17" ht="16">
      <c r="A1012" s="6">
        <v>1011</v>
      </c>
      <c r="B1012" s="191" t="s">
        <v>3685</v>
      </c>
      <c r="C1012" s="191" t="s">
        <v>897</v>
      </c>
      <c r="D1012" s="191" t="s">
        <v>10586</v>
      </c>
      <c r="E1012" s="191" t="s">
        <v>114</v>
      </c>
      <c r="F1012" s="191" t="s">
        <v>114</v>
      </c>
      <c r="G1012" s="191" t="s">
        <v>158</v>
      </c>
      <c r="H1012" s="191" t="s">
        <v>10587</v>
      </c>
      <c r="I1012" s="191" t="s">
        <v>10588</v>
      </c>
      <c r="J1012" s="191" t="s">
        <v>10589</v>
      </c>
      <c r="K1012" s="191"/>
      <c r="L1012" s="99">
        <v>-0.78832800000000003</v>
      </c>
      <c r="M1012" s="99">
        <v>36.834926600000003</v>
      </c>
      <c r="N1012" s="191" t="s">
        <v>6967</v>
      </c>
      <c r="O1012" s="87">
        <v>45008</v>
      </c>
      <c r="P1012" s="87">
        <f t="shared" si="30"/>
        <v>45033</v>
      </c>
      <c r="Q1012" s="53">
        <f t="shared" si="31"/>
        <v>335</v>
      </c>
    </row>
    <row r="1013" spans="1:17" ht="16">
      <c r="A1013" s="6">
        <v>1012</v>
      </c>
      <c r="B1013" s="191" t="s">
        <v>3687</v>
      </c>
      <c r="C1013" s="191" t="s">
        <v>905</v>
      </c>
      <c r="D1013" s="191" t="s">
        <v>10590</v>
      </c>
      <c r="E1013" s="191" t="s">
        <v>151</v>
      </c>
      <c r="F1013" s="191" t="s">
        <v>151</v>
      </c>
      <c r="G1013" s="191" t="s">
        <v>165</v>
      </c>
      <c r="H1013" s="191" t="s">
        <v>10591</v>
      </c>
      <c r="I1013" s="191" t="s">
        <v>10592</v>
      </c>
      <c r="J1013" s="191" t="s">
        <v>10593</v>
      </c>
      <c r="K1013" s="191" t="s">
        <v>10106</v>
      </c>
      <c r="L1013" s="99">
        <v>-7.0332199999999997E-2</v>
      </c>
      <c r="M1013" s="99">
        <v>37.620717599999999</v>
      </c>
      <c r="N1013" s="191" t="s">
        <v>6967</v>
      </c>
      <c r="O1013" s="87">
        <v>45008</v>
      </c>
      <c r="P1013" s="87">
        <f t="shared" si="30"/>
        <v>45033</v>
      </c>
      <c r="Q1013" s="53">
        <f t="shared" si="31"/>
        <v>335</v>
      </c>
    </row>
    <row r="1014" spans="1:17" ht="16">
      <c r="A1014" s="6">
        <v>1013</v>
      </c>
      <c r="B1014" s="191" t="s">
        <v>3698</v>
      </c>
      <c r="C1014" s="191" t="s">
        <v>805</v>
      </c>
      <c r="D1014" s="191" t="s">
        <v>10594</v>
      </c>
      <c r="E1014" s="191" t="s">
        <v>108</v>
      </c>
      <c r="F1014" s="191" t="s">
        <v>108</v>
      </c>
      <c r="G1014" s="191" t="s">
        <v>115</v>
      </c>
      <c r="H1014" s="191" t="s">
        <v>10595</v>
      </c>
      <c r="I1014" s="191" t="s">
        <v>10596</v>
      </c>
      <c r="J1014" s="191" t="s">
        <v>10597</v>
      </c>
      <c r="K1014" s="191" t="s">
        <v>2840</v>
      </c>
      <c r="L1014" s="99">
        <v>-1.2135212</v>
      </c>
      <c r="M1014" s="99">
        <v>36.7114306</v>
      </c>
      <c r="N1014" s="191" t="s">
        <v>6967</v>
      </c>
      <c r="O1014" s="87">
        <v>45008</v>
      </c>
      <c r="P1014" s="87">
        <f t="shared" si="30"/>
        <v>45033</v>
      </c>
      <c r="Q1014" s="53">
        <f t="shared" si="31"/>
        <v>335</v>
      </c>
    </row>
    <row r="1015" spans="1:17" ht="16">
      <c r="A1015" s="6">
        <v>1014</v>
      </c>
      <c r="B1015" s="191" t="s">
        <v>3663</v>
      </c>
      <c r="C1015" s="191" t="s">
        <v>657</v>
      </c>
      <c r="D1015" s="191" t="s">
        <v>10598</v>
      </c>
      <c r="E1015" s="191" t="s">
        <v>151</v>
      </c>
      <c r="F1015" s="191" t="s">
        <v>151</v>
      </c>
      <c r="G1015" s="191" t="s">
        <v>152</v>
      </c>
      <c r="H1015" s="191" t="s">
        <v>10427</v>
      </c>
      <c r="I1015" s="191" t="s">
        <v>10599</v>
      </c>
      <c r="J1015" s="191" t="s">
        <v>10600</v>
      </c>
      <c r="K1015" s="191" t="s">
        <v>10106</v>
      </c>
      <c r="L1015" s="99">
        <v>-1.2845055999999999</v>
      </c>
      <c r="M1015" s="99">
        <v>36.837785599999997</v>
      </c>
      <c r="N1015" s="191" t="s">
        <v>6967</v>
      </c>
      <c r="O1015" s="87">
        <v>45009</v>
      </c>
      <c r="P1015" s="87">
        <f t="shared" si="30"/>
        <v>45034</v>
      </c>
      <c r="Q1015" s="53">
        <f t="shared" si="31"/>
        <v>335</v>
      </c>
    </row>
    <row r="1016" spans="1:17" ht="16">
      <c r="A1016" s="6">
        <v>1015</v>
      </c>
      <c r="B1016" s="191" t="s">
        <v>3664</v>
      </c>
      <c r="C1016" s="191" t="s">
        <v>658</v>
      </c>
      <c r="D1016" s="191" t="s">
        <v>10601</v>
      </c>
      <c r="E1016" s="191" t="s">
        <v>108</v>
      </c>
      <c r="F1016" s="191" t="s">
        <v>108</v>
      </c>
      <c r="G1016" s="191" t="s">
        <v>109</v>
      </c>
      <c r="H1016" s="191" t="s">
        <v>10602</v>
      </c>
      <c r="I1016" s="191" t="s">
        <v>10603</v>
      </c>
      <c r="J1016" s="191" t="s">
        <v>10604</v>
      </c>
      <c r="K1016" s="191" t="s">
        <v>2840</v>
      </c>
      <c r="L1016" s="99">
        <v>-1.101092</v>
      </c>
      <c r="M1016" s="99">
        <v>36.786009</v>
      </c>
      <c r="N1016" s="191" t="s">
        <v>6967</v>
      </c>
      <c r="O1016" s="87">
        <v>45009</v>
      </c>
      <c r="P1016" s="87">
        <f t="shared" si="30"/>
        <v>45034</v>
      </c>
      <c r="Q1016" s="53">
        <f t="shared" si="31"/>
        <v>335</v>
      </c>
    </row>
    <row r="1017" spans="1:17" ht="16">
      <c r="A1017" s="6">
        <v>1016</v>
      </c>
      <c r="B1017" s="191" t="s">
        <v>2606</v>
      </c>
      <c r="C1017" s="191" t="s">
        <v>266</v>
      </c>
      <c r="D1017" s="191" t="s">
        <v>10605</v>
      </c>
      <c r="E1017" s="191" t="s">
        <v>151</v>
      </c>
      <c r="F1017" s="191" t="s">
        <v>151</v>
      </c>
      <c r="G1017" s="191" t="s">
        <v>165</v>
      </c>
      <c r="H1017" s="191" t="s">
        <v>10606</v>
      </c>
      <c r="I1017" s="191" t="s">
        <v>10607</v>
      </c>
      <c r="J1017" s="191" t="s">
        <v>10608</v>
      </c>
      <c r="K1017" s="191" t="s">
        <v>8758</v>
      </c>
      <c r="L1017" s="99">
        <v>-4.1099999999999998E-2</v>
      </c>
      <c r="M1017" s="99">
        <v>37.649799999999999</v>
      </c>
      <c r="N1017" s="191" t="s">
        <v>6967</v>
      </c>
      <c r="O1017" s="87">
        <v>45009</v>
      </c>
      <c r="P1017" s="87">
        <f t="shared" si="30"/>
        <v>45034</v>
      </c>
      <c r="Q1017" s="53">
        <f t="shared" si="31"/>
        <v>335</v>
      </c>
    </row>
    <row r="1018" spans="1:17" ht="16">
      <c r="A1018" s="6">
        <v>1017</v>
      </c>
      <c r="B1018" s="191" t="s">
        <v>3684</v>
      </c>
      <c r="C1018" s="191" t="s">
        <v>898</v>
      </c>
      <c r="D1018" s="191" t="s">
        <v>10609</v>
      </c>
      <c r="E1018" s="191" t="s">
        <v>108</v>
      </c>
      <c r="F1018" s="191" t="s">
        <v>108</v>
      </c>
      <c r="G1018" s="191" t="s">
        <v>109</v>
      </c>
      <c r="H1018" s="191" t="s">
        <v>6977</v>
      </c>
      <c r="I1018" s="191" t="s">
        <v>10610</v>
      </c>
      <c r="J1018" s="191" t="s">
        <v>10611</v>
      </c>
      <c r="K1018" s="191" t="s">
        <v>6966</v>
      </c>
      <c r="L1018" s="99">
        <v>-1.0569999999999999</v>
      </c>
      <c r="M1018" s="99">
        <v>36.717359999999999</v>
      </c>
      <c r="N1018" s="191" t="s">
        <v>6967</v>
      </c>
      <c r="O1018" s="87">
        <v>45009</v>
      </c>
      <c r="P1018" s="87">
        <f t="shared" si="30"/>
        <v>45034</v>
      </c>
      <c r="Q1018" s="53">
        <f t="shared" si="31"/>
        <v>335</v>
      </c>
    </row>
    <row r="1019" spans="1:17" ht="16">
      <c r="A1019" s="6">
        <v>1018</v>
      </c>
      <c r="B1019" s="191" t="s">
        <v>3699</v>
      </c>
      <c r="C1019" s="191" t="s">
        <v>866</v>
      </c>
      <c r="D1019" s="191" t="s">
        <v>10612</v>
      </c>
      <c r="E1019" s="191" t="s">
        <v>114</v>
      </c>
      <c r="F1019" s="191" t="s">
        <v>114</v>
      </c>
      <c r="G1019" s="191" t="s">
        <v>156</v>
      </c>
      <c r="H1019" s="191" t="s">
        <v>10613</v>
      </c>
      <c r="I1019" s="191" t="s">
        <v>10614</v>
      </c>
      <c r="J1019" s="191"/>
      <c r="K1019" s="191" t="s">
        <v>8335</v>
      </c>
      <c r="L1019" s="99">
        <v>-0.85543999999999998</v>
      </c>
      <c r="M1019" s="99">
        <v>36.903149999999997</v>
      </c>
      <c r="N1019" s="191" t="s">
        <v>6967</v>
      </c>
      <c r="O1019" s="87">
        <v>45009</v>
      </c>
      <c r="P1019" s="87">
        <f t="shared" si="30"/>
        <v>45034</v>
      </c>
      <c r="Q1019" s="53">
        <f t="shared" si="31"/>
        <v>335</v>
      </c>
    </row>
    <row r="1020" spans="1:17" ht="16">
      <c r="A1020" s="6">
        <v>1019</v>
      </c>
      <c r="B1020" s="191" t="s">
        <v>3678</v>
      </c>
      <c r="C1020" s="191" t="s">
        <v>1342</v>
      </c>
      <c r="D1020" s="191" t="s">
        <v>10615</v>
      </c>
      <c r="E1020" s="191" t="s">
        <v>8015</v>
      </c>
      <c r="F1020" s="191" t="s">
        <v>2434</v>
      </c>
      <c r="G1020" s="191" t="s">
        <v>7481</v>
      </c>
      <c r="H1020" s="191" t="s">
        <v>10616</v>
      </c>
      <c r="I1020" s="191" t="s">
        <v>10617</v>
      </c>
      <c r="J1020" s="191" t="s">
        <v>10618</v>
      </c>
      <c r="K1020" s="191" t="s">
        <v>8856</v>
      </c>
      <c r="L1020" s="99">
        <v>-0.56841929999999996</v>
      </c>
      <c r="M1020" s="99">
        <v>37.451717799999997</v>
      </c>
      <c r="N1020" s="191" t="s">
        <v>6967</v>
      </c>
      <c r="O1020" s="87">
        <v>45012</v>
      </c>
      <c r="P1020" s="87">
        <f t="shared" si="30"/>
        <v>45037</v>
      </c>
      <c r="Q1020" s="53">
        <f t="shared" si="31"/>
        <v>335</v>
      </c>
    </row>
    <row r="1021" spans="1:17" ht="16">
      <c r="A1021" s="6">
        <v>1020</v>
      </c>
      <c r="B1021" s="191" t="s">
        <v>3686</v>
      </c>
      <c r="C1021" s="191" t="s">
        <v>902</v>
      </c>
      <c r="D1021" s="191" t="s">
        <v>10619</v>
      </c>
      <c r="E1021" s="191" t="s">
        <v>151</v>
      </c>
      <c r="F1021" s="191" t="s">
        <v>151</v>
      </c>
      <c r="G1021" s="191" t="s">
        <v>165</v>
      </c>
      <c r="H1021" s="191" t="s">
        <v>10591</v>
      </c>
      <c r="I1021" s="191" t="s">
        <v>10620</v>
      </c>
      <c r="J1021" s="191" t="s">
        <v>10621</v>
      </c>
      <c r="K1021" s="191" t="s">
        <v>10106</v>
      </c>
      <c r="L1021" s="99">
        <v>-7.0332199999999997E-2</v>
      </c>
      <c r="M1021" s="99">
        <v>37.620717599999999</v>
      </c>
      <c r="N1021" s="191" t="s">
        <v>6967</v>
      </c>
      <c r="O1021" s="87">
        <v>45012</v>
      </c>
      <c r="P1021" s="87">
        <f t="shared" si="30"/>
        <v>45037</v>
      </c>
      <c r="Q1021" s="53">
        <f t="shared" si="31"/>
        <v>335</v>
      </c>
    </row>
    <row r="1022" spans="1:17" ht="16">
      <c r="A1022" s="6">
        <v>1021</v>
      </c>
      <c r="B1022" s="191" t="s">
        <v>3701</v>
      </c>
      <c r="C1022" s="191" t="s">
        <v>1345</v>
      </c>
      <c r="D1022" s="191" t="s">
        <v>10622</v>
      </c>
      <c r="E1022" s="191" t="s">
        <v>114</v>
      </c>
      <c r="F1022" s="191" t="s">
        <v>114</v>
      </c>
      <c r="G1022" s="191" t="s">
        <v>10224</v>
      </c>
      <c r="H1022" s="191" t="s">
        <v>10623</v>
      </c>
      <c r="I1022" s="191" t="s">
        <v>10624</v>
      </c>
      <c r="J1022" s="191" t="s">
        <v>10625</v>
      </c>
      <c r="K1022" s="191" t="s">
        <v>10197</v>
      </c>
      <c r="L1022" s="99">
        <v>-0.70368799999999998</v>
      </c>
      <c r="M1022" s="99">
        <v>36.831310000000002</v>
      </c>
      <c r="N1022" s="191" t="s">
        <v>6967</v>
      </c>
      <c r="O1022" s="87">
        <v>45012</v>
      </c>
      <c r="P1022" s="87">
        <f t="shared" si="30"/>
        <v>45037</v>
      </c>
      <c r="Q1022" s="53">
        <f t="shared" si="31"/>
        <v>335</v>
      </c>
    </row>
    <row r="1023" spans="1:17" ht="16">
      <c r="A1023" s="6">
        <v>1022</v>
      </c>
      <c r="B1023" s="191" t="s">
        <v>3714</v>
      </c>
      <c r="C1023" s="191" t="s">
        <v>384</v>
      </c>
      <c r="D1023" s="191" t="s">
        <v>10626</v>
      </c>
      <c r="E1023" s="191" t="s">
        <v>8015</v>
      </c>
      <c r="F1023" s="191" t="s">
        <v>8015</v>
      </c>
      <c r="G1023" s="191" t="s">
        <v>144</v>
      </c>
      <c r="H1023" s="191" t="s">
        <v>10627</v>
      </c>
      <c r="I1023" s="191" t="s">
        <v>10628</v>
      </c>
      <c r="J1023" s="191" t="s">
        <v>10629</v>
      </c>
      <c r="K1023" s="191" t="s">
        <v>8856</v>
      </c>
      <c r="L1023" s="99">
        <v>-0.41360000000000002</v>
      </c>
      <c r="M1023" s="99">
        <v>37.563499999999998</v>
      </c>
      <c r="N1023" s="191" t="s">
        <v>6967</v>
      </c>
      <c r="O1023" s="87">
        <v>45012</v>
      </c>
      <c r="P1023" s="87">
        <f t="shared" si="30"/>
        <v>45037</v>
      </c>
      <c r="Q1023" s="53">
        <f t="shared" si="31"/>
        <v>335</v>
      </c>
    </row>
    <row r="1024" spans="1:17" ht="16">
      <c r="A1024" s="6">
        <v>1023</v>
      </c>
      <c r="B1024" s="191" t="s">
        <v>2841</v>
      </c>
      <c r="C1024" s="191" t="s">
        <v>1153</v>
      </c>
      <c r="D1024" s="191" t="s">
        <v>10630</v>
      </c>
      <c r="E1024" s="191" t="s">
        <v>114</v>
      </c>
      <c r="F1024" s="191" t="s">
        <v>114</v>
      </c>
      <c r="G1024" s="191" t="s">
        <v>158</v>
      </c>
      <c r="H1024" s="191" t="s">
        <v>10631</v>
      </c>
      <c r="I1024" s="191" t="s">
        <v>10632</v>
      </c>
      <c r="J1024" s="191" t="s">
        <v>10633</v>
      </c>
      <c r="K1024" s="191"/>
      <c r="L1024" s="99"/>
      <c r="M1024" s="99"/>
      <c r="N1024" s="191" t="s">
        <v>6967</v>
      </c>
      <c r="O1024" s="87">
        <v>45012</v>
      </c>
      <c r="P1024" s="87">
        <f t="shared" si="30"/>
        <v>45037</v>
      </c>
      <c r="Q1024" s="53">
        <f t="shared" si="31"/>
        <v>335</v>
      </c>
    </row>
    <row r="1025" spans="1:17" ht="16">
      <c r="A1025" s="6">
        <v>1024</v>
      </c>
      <c r="B1025" s="191" t="s">
        <v>3670</v>
      </c>
      <c r="C1025" s="191" t="s">
        <v>1320</v>
      </c>
      <c r="D1025" s="191" t="s">
        <v>10634</v>
      </c>
      <c r="E1025" s="191" t="s">
        <v>8015</v>
      </c>
      <c r="F1025" s="191" t="s">
        <v>8015</v>
      </c>
      <c r="G1025" s="191" t="s">
        <v>144</v>
      </c>
      <c r="H1025" s="191" t="s">
        <v>10635</v>
      </c>
      <c r="I1025" s="191" t="s">
        <v>10636</v>
      </c>
      <c r="J1025" s="191" t="s">
        <v>10637</v>
      </c>
      <c r="K1025" s="191" t="s">
        <v>8856</v>
      </c>
      <c r="L1025" s="99">
        <v>-0.4667</v>
      </c>
      <c r="M1025" s="99">
        <v>37.601199999999999</v>
      </c>
      <c r="N1025" s="191" t="s">
        <v>6967</v>
      </c>
      <c r="O1025" s="87">
        <v>45013</v>
      </c>
      <c r="P1025" s="87">
        <f t="shared" si="30"/>
        <v>45038</v>
      </c>
      <c r="Q1025" s="53">
        <f t="shared" si="31"/>
        <v>335</v>
      </c>
    </row>
    <row r="1026" spans="1:17" ht="16">
      <c r="A1026" s="6">
        <v>1025</v>
      </c>
      <c r="B1026" s="191" t="s">
        <v>3694</v>
      </c>
      <c r="C1026" s="191" t="s">
        <v>801</v>
      </c>
      <c r="D1026" s="191" t="s">
        <v>10638</v>
      </c>
      <c r="E1026" s="191" t="s">
        <v>151</v>
      </c>
      <c r="F1026" s="191" t="s">
        <v>151</v>
      </c>
      <c r="G1026" s="191" t="s">
        <v>531</v>
      </c>
      <c r="H1026" s="191" t="s">
        <v>10639</v>
      </c>
      <c r="I1026" s="191" t="s">
        <v>10640</v>
      </c>
      <c r="J1026" s="191"/>
      <c r="K1026" s="191" t="s">
        <v>10641</v>
      </c>
      <c r="L1026" s="99">
        <v>0.21686459999999999</v>
      </c>
      <c r="M1026" s="99">
        <v>37.929999600000002</v>
      </c>
      <c r="N1026" s="191" t="s">
        <v>6967</v>
      </c>
      <c r="O1026" s="87">
        <v>45013</v>
      </c>
      <c r="P1026" s="87">
        <f t="shared" si="30"/>
        <v>45038</v>
      </c>
      <c r="Q1026" s="53">
        <f t="shared" si="31"/>
        <v>335</v>
      </c>
    </row>
    <row r="1027" spans="1:17" ht="16">
      <c r="A1027" s="6">
        <v>1026</v>
      </c>
      <c r="B1027" s="191" t="s">
        <v>3695</v>
      </c>
      <c r="C1027" s="191" t="s">
        <v>281</v>
      </c>
      <c r="D1027" s="191" t="s">
        <v>10642</v>
      </c>
      <c r="E1027" s="191" t="s">
        <v>151</v>
      </c>
      <c r="F1027" s="191" t="s">
        <v>151</v>
      </c>
      <c r="G1027" s="191" t="s">
        <v>222</v>
      </c>
      <c r="H1027" s="191" t="s">
        <v>10643</v>
      </c>
      <c r="I1027" s="191" t="s">
        <v>10644</v>
      </c>
      <c r="J1027" s="191" t="s">
        <v>10645</v>
      </c>
      <c r="K1027" s="191" t="s">
        <v>8758</v>
      </c>
      <c r="L1027" s="99">
        <v>-1.9199999999999998E-2</v>
      </c>
      <c r="M1027" s="99">
        <v>37.714399999999998</v>
      </c>
      <c r="N1027" s="191" t="s">
        <v>6967</v>
      </c>
      <c r="O1027" s="87">
        <v>45013</v>
      </c>
      <c r="P1027" s="87">
        <f t="shared" ref="P1027:P1090" si="32">O1027+25</f>
        <v>45038</v>
      </c>
      <c r="Q1027" s="53">
        <f t="shared" ref="Q1027:Q1090" si="33">IF(P1027&lt;$T$2,$V$2,$U$2-P1027+1)</f>
        <v>335</v>
      </c>
    </row>
    <row r="1028" spans="1:17" ht="16">
      <c r="A1028" s="6">
        <v>1027</v>
      </c>
      <c r="B1028" s="191" t="s">
        <v>3697</v>
      </c>
      <c r="C1028" s="191" t="s">
        <v>800</v>
      </c>
      <c r="D1028" s="191" t="s">
        <v>10646</v>
      </c>
      <c r="E1028" s="191" t="s">
        <v>114</v>
      </c>
      <c r="F1028" s="191" t="s">
        <v>114</v>
      </c>
      <c r="G1028" s="191" t="s">
        <v>8764</v>
      </c>
      <c r="H1028" s="191" t="s">
        <v>10483</v>
      </c>
      <c r="I1028" s="191" t="s">
        <v>10647</v>
      </c>
      <c r="J1028" s="191" t="s">
        <v>10648</v>
      </c>
      <c r="K1028" s="191" t="s">
        <v>7337</v>
      </c>
      <c r="L1028" s="99">
        <v>-0.89485174999999995</v>
      </c>
      <c r="M1028" s="99">
        <v>37.22135978</v>
      </c>
      <c r="N1028" s="191" t="s">
        <v>6967</v>
      </c>
      <c r="O1028" s="87">
        <v>45013</v>
      </c>
      <c r="P1028" s="87">
        <f t="shared" si="32"/>
        <v>45038</v>
      </c>
      <c r="Q1028" s="53">
        <f t="shared" si="33"/>
        <v>335</v>
      </c>
    </row>
    <row r="1029" spans="1:17" ht="16">
      <c r="A1029" s="6">
        <v>1028</v>
      </c>
      <c r="B1029" s="191" t="s">
        <v>3705</v>
      </c>
      <c r="C1029" s="191" t="s">
        <v>1352</v>
      </c>
      <c r="D1029" s="191" t="s">
        <v>10649</v>
      </c>
      <c r="E1029" s="191" t="s">
        <v>108</v>
      </c>
      <c r="F1029" s="191" t="s">
        <v>108</v>
      </c>
      <c r="G1029" s="191" t="s">
        <v>108</v>
      </c>
      <c r="H1029" s="191" t="s">
        <v>10650</v>
      </c>
      <c r="I1029" s="191" t="s">
        <v>10651</v>
      </c>
      <c r="J1029" s="191" t="s">
        <v>10652</v>
      </c>
      <c r="K1029" s="191" t="s">
        <v>2840</v>
      </c>
      <c r="L1029" s="99">
        <v>-1.1615800000000001</v>
      </c>
      <c r="M1029" s="99">
        <v>36.874609999999997</v>
      </c>
      <c r="N1029" s="191" t="s">
        <v>6967</v>
      </c>
      <c r="O1029" s="87">
        <v>45013</v>
      </c>
      <c r="P1029" s="87">
        <f t="shared" si="32"/>
        <v>45038</v>
      </c>
      <c r="Q1029" s="53">
        <f t="shared" si="33"/>
        <v>335</v>
      </c>
    </row>
    <row r="1030" spans="1:17" ht="16">
      <c r="A1030" s="6">
        <v>1029</v>
      </c>
      <c r="B1030" s="191" t="s">
        <v>3715</v>
      </c>
      <c r="C1030" s="191" t="s">
        <v>979</v>
      </c>
      <c r="D1030" s="191" t="s">
        <v>10653</v>
      </c>
      <c r="E1030" s="191" t="s">
        <v>8015</v>
      </c>
      <c r="F1030" s="191" t="s">
        <v>8015</v>
      </c>
      <c r="G1030" s="191" t="s">
        <v>144</v>
      </c>
      <c r="H1030" s="191" t="s">
        <v>10654</v>
      </c>
      <c r="I1030" s="191" t="s">
        <v>10655</v>
      </c>
      <c r="J1030" s="191" t="s">
        <v>10656</v>
      </c>
      <c r="K1030" s="191" t="s">
        <v>7384</v>
      </c>
      <c r="L1030" s="99">
        <v>-0.456289</v>
      </c>
      <c r="M1030" s="99">
        <v>37.559517</v>
      </c>
      <c r="N1030" s="191" t="s">
        <v>6967</v>
      </c>
      <c r="O1030" s="87">
        <v>45013</v>
      </c>
      <c r="P1030" s="87">
        <f t="shared" si="32"/>
        <v>45038</v>
      </c>
      <c r="Q1030" s="53">
        <f t="shared" si="33"/>
        <v>335</v>
      </c>
    </row>
    <row r="1031" spans="1:17" ht="16">
      <c r="A1031" s="6">
        <v>1030</v>
      </c>
      <c r="B1031" s="191" t="s">
        <v>3683</v>
      </c>
      <c r="C1031" s="191" t="s">
        <v>900</v>
      </c>
      <c r="D1031" s="191" t="s">
        <v>10657</v>
      </c>
      <c r="E1031" s="191" t="s">
        <v>8015</v>
      </c>
      <c r="F1031" s="191" t="s">
        <v>8015</v>
      </c>
      <c r="G1031" s="191" t="s">
        <v>144</v>
      </c>
      <c r="H1031" s="191" t="s">
        <v>10509</v>
      </c>
      <c r="I1031" s="191" t="s">
        <v>10658</v>
      </c>
      <c r="J1031" s="191" t="s">
        <v>10659</v>
      </c>
      <c r="K1031" s="191" t="s">
        <v>7384</v>
      </c>
      <c r="L1031" s="99">
        <v>-0.48022399999999998</v>
      </c>
      <c r="M1031" s="99">
        <v>37.596474000000001</v>
      </c>
      <c r="N1031" s="191" t="s">
        <v>6967</v>
      </c>
      <c r="O1031" s="87">
        <v>45014</v>
      </c>
      <c r="P1031" s="87">
        <f t="shared" si="32"/>
        <v>45039</v>
      </c>
      <c r="Q1031" s="53">
        <f t="shared" si="33"/>
        <v>335</v>
      </c>
    </row>
    <row r="1032" spans="1:17" ht="16">
      <c r="A1032" s="6">
        <v>1031</v>
      </c>
      <c r="B1032" s="191" t="s">
        <v>3688</v>
      </c>
      <c r="C1032" s="191" t="s">
        <v>906</v>
      </c>
      <c r="D1032" s="191" t="s">
        <v>10660</v>
      </c>
      <c r="E1032" s="191" t="s">
        <v>151</v>
      </c>
      <c r="F1032" s="191" t="s">
        <v>151</v>
      </c>
      <c r="G1032" s="191" t="s">
        <v>152</v>
      </c>
      <c r="H1032" s="191" t="s">
        <v>10661</v>
      </c>
      <c r="I1032" s="191" t="s">
        <v>10662</v>
      </c>
      <c r="J1032" s="191" t="s">
        <v>10663</v>
      </c>
      <c r="K1032" s="191" t="s">
        <v>10554</v>
      </c>
      <c r="L1032" s="99">
        <v>8.8648000000000005E-2</v>
      </c>
      <c r="M1032" s="99">
        <v>37.294389000000002</v>
      </c>
      <c r="N1032" s="191" t="s">
        <v>6967</v>
      </c>
      <c r="O1032" s="87">
        <v>45014</v>
      </c>
      <c r="P1032" s="87">
        <f t="shared" si="32"/>
        <v>45039</v>
      </c>
      <c r="Q1032" s="53">
        <f t="shared" si="33"/>
        <v>335</v>
      </c>
    </row>
    <row r="1033" spans="1:17" ht="16">
      <c r="A1033" s="6">
        <v>1032</v>
      </c>
      <c r="B1033" s="191" t="s">
        <v>3692</v>
      </c>
      <c r="C1033" s="191" t="s">
        <v>908</v>
      </c>
      <c r="D1033" s="191" t="s">
        <v>10664</v>
      </c>
      <c r="E1033" s="191" t="s">
        <v>8015</v>
      </c>
      <c r="F1033" s="191" t="s">
        <v>8015</v>
      </c>
      <c r="G1033" s="191" t="s">
        <v>144</v>
      </c>
      <c r="H1033" s="191" t="s">
        <v>10509</v>
      </c>
      <c r="I1033" s="191" t="s">
        <v>10665</v>
      </c>
      <c r="J1033" s="191" t="s">
        <v>10666</v>
      </c>
      <c r="K1033" s="191" t="s">
        <v>7384</v>
      </c>
      <c r="L1033" s="99">
        <v>-0.49112270000000002</v>
      </c>
      <c r="M1033" s="99">
        <v>37.598464399999997</v>
      </c>
      <c r="N1033" s="191" t="s">
        <v>6967</v>
      </c>
      <c r="O1033" s="87">
        <v>45014</v>
      </c>
      <c r="P1033" s="87">
        <f t="shared" si="32"/>
        <v>45039</v>
      </c>
      <c r="Q1033" s="53">
        <f t="shared" si="33"/>
        <v>335</v>
      </c>
    </row>
    <row r="1034" spans="1:17" ht="16">
      <c r="A1034" s="6">
        <v>1033</v>
      </c>
      <c r="B1034" s="191" t="s">
        <v>3711</v>
      </c>
      <c r="C1034" s="191" t="s">
        <v>383</v>
      </c>
      <c r="D1034" s="191" t="s">
        <v>10667</v>
      </c>
      <c r="E1034" s="191" t="s">
        <v>8015</v>
      </c>
      <c r="F1034" s="191" t="s">
        <v>8015</v>
      </c>
      <c r="G1034" s="191" t="s">
        <v>144</v>
      </c>
      <c r="H1034" s="191" t="s">
        <v>10668</v>
      </c>
      <c r="I1034" s="191" t="s">
        <v>10669</v>
      </c>
      <c r="J1034" s="191" t="s">
        <v>10670</v>
      </c>
      <c r="K1034" s="191" t="s">
        <v>7384</v>
      </c>
      <c r="L1034" s="99">
        <v>-0.48149999999999998</v>
      </c>
      <c r="M1034" s="99">
        <v>37.596600000000002</v>
      </c>
      <c r="N1034" s="191" t="s">
        <v>6967</v>
      </c>
      <c r="O1034" s="87">
        <v>45014</v>
      </c>
      <c r="P1034" s="87">
        <f t="shared" si="32"/>
        <v>45039</v>
      </c>
      <c r="Q1034" s="53">
        <f t="shared" si="33"/>
        <v>335</v>
      </c>
    </row>
    <row r="1035" spans="1:17" ht="16">
      <c r="A1035" s="6">
        <v>1034</v>
      </c>
      <c r="B1035" s="191" t="s">
        <v>10671</v>
      </c>
      <c r="C1035" s="191" t="s">
        <v>982</v>
      </c>
      <c r="D1035" s="191" t="s">
        <v>10672</v>
      </c>
      <c r="E1035" s="191" t="s">
        <v>8015</v>
      </c>
      <c r="F1035" s="191" t="s">
        <v>8015</v>
      </c>
      <c r="G1035" s="191" t="s">
        <v>144</v>
      </c>
      <c r="H1035" s="191" t="s">
        <v>10673</v>
      </c>
      <c r="I1035" s="191" t="s">
        <v>10674</v>
      </c>
      <c r="J1035" s="191" t="s">
        <v>10675</v>
      </c>
      <c r="K1035" s="191" t="s">
        <v>7384</v>
      </c>
      <c r="L1035" s="99">
        <v>-0.473777</v>
      </c>
      <c r="M1035" s="99">
        <v>37.573945000000002</v>
      </c>
      <c r="N1035" s="191" t="s">
        <v>6967</v>
      </c>
      <c r="O1035" s="87">
        <v>45014</v>
      </c>
      <c r="P1035" s="87">
        <f t="shared" si="32"/>
        <v>45039</v>
      </c>
      <c r="Q1035" s="53">
        <f t="shared" si="33"/>
        <v>335</v>
      </c>
    </row>
    <row r="1036" spans="1:17" ht="16">
      <c r="A1036" s="6">
        <v>1035</v>
      </c>
      <c r="B1036" s="191" t="s">
        <v>3575</v>
      </c>
      <c r="C1036" s="191" t="s">
        <v>1197</v>
      </c>
      <c r="D1036" s="191" t="s">
        <v>10676</v>
      </c>
      <c r="E1036" s="191" t="s">
        <v>8015</v>
      </c>
      <c r="F1036" s="191" t="s">
        <v>8015</v>
      </c>
      <c r="G1036" s="191" t="s">
        <v>142</v>
      </c>
      <c r="H1036" s="191" t="s">
        <v>10677</v>
      </c>
      <c r="I1036" s="191" t="s">
        <v>10678</v>
      </c>
      <c r="J1036" s="191" t="s">
        <v>10679</v>
      </c>
      <c r="K1036" s="191" t="s">
        <v>8856</v>
      </c>
      <c r="L1036" s="99">
        <v>-0.402785</v>
      </c>
      <c r="M1036" s="99">
        <v>37.479477000000003</v>
      </c>
      <c r="N1036" s="191" t="s">
        <v>6967</v>
      </c>
      <c r="O1036" s="87">
        <v>45015</v>
      </c>
      <c r="P1036" s="87">
        <f t="shared" si="32"/>
        <v>45040</v>
      </c>
      <c r="Q1036" s="53">
        <f t="shared" si="33"/>
        <v>335</v>
      </c>
    </row>
    <row r="1037" spans="1:17" ht="16">
      <c r="A1037" s="6">
        <v>1036</v>
      </c>
      <c r="B1037" s="191" t="s">
        <v>3660</v>
      </c>
      <c r="C1037" s="191" t="s">
        <v>1165</v>
      </c>
      <c r="D1037" s="191" t="s">
        <v>10680</v>
      </c>
      <c r="E1037" s="191" t="s">
        <v>114</v>
      </c>
      <c r="F1037" s="191" t="s">
        <v>114</v>
      </c>
      <c r="G1037" s="191" t="s">
        <v>168</v>
      </c>
      <c r="H1037" s="191" t="s">
        <v>7590</v>
      </c>
      <c r="I1037" s="191" t="s">
        <v>10681</v>
      </c>
      <c r="J1037" s="191"/>
      <c r="K1037" s="191" t="s">
        <v>10197</v>
      </c>
      <c r="L1037" s="99">
        <v>-0.86797299999999999</v>
      </c>
      <c r="M1037" s="99">
        <v>36.973776000000001</v>
      </c>
      <c r="N1037" s="191" t="s">
        <v>6967</v>
      </c>
      <c r="O1037" s="87">
        <v>45015</v>
      </c>
      <c r="P1037" s="87">
        <f t="shared" si="32"/>
        <v>45040</v>
      </c>
      <c r="Q1037" s="53">
        <f t="shared" si="33"/>
        <v>335</v>
      </c>
    </row>
    <row r="1038" spans="1:17" ht="16">
      <c r="A1038" s="6">
        <v>1037</v>
      </c>
      <c r="B1038" s="191" t="s">
        <v>3693</v>
      </c>
      <c r="C1038" s="191" t="s">
        <v>909</v>
      </c>
      <c r="D1038" s="191" t="s">
        <v>10682</v>
      </c>
      <c r="E1038" s="191" t="s">
        <v>108</v>
      </c>
      <c r="F1038" s="191" t="s">
        <v>108</v>
      </c>
      <c r="G1038" s="191" t="s">
        <v>7081</v>
      </c>
      <c r="H1038" s="191" t="s">
        <v>10683</v>
      </c>
      <c r="I1038" s="191" t="s">
        <v>10684</v>
      </c>
      <c r="J1038" s="191" t="s">
        <v>10685</v>
      </c>
      <c r="K1038" s="191" t="s">
        <v>6966</v>
      </c>
      <c r="L1038" s="99">
        <v>-0.953233</v>
      </c>
      <c r="M1038" s="99">
        <v>36.858958999999999</v>
      </c>
      <c r="N1038" s="191" t="s">
        <v>6967</v>
      </c>
      <c r="O1038" s="87">
        <v>45015</v>
      </c>
      <c r="P1038" s="87">
        <f t="shared" si="32"/>
        <v>45040</v>
      </c>
      <c r="Q1038" s="53">
        <f t="shared" si="33"/>
        <v>335</v>
      </c>
    </row>
    <row r="1039" spans="1:17" ht="16">
      <c r="A1039" s="6">
        <v>1038</v>
      </c>
      <c r="B1039" s="191" t="s">
        <v>3702</v>
      </c>
      <c r="C1039" s="191" t="s">
        <v>1347</v>
      </c>
      <c r="D1039" s="191" t="s">
        <v>10686</v>
      </c>
      <c r="E1039" s="191" t="s">
        <v>108</v>
      </c>
      <c r="F1039" s="191" t="s">
        <v>108</v>
      </c>
      <c r="G1039" s="191" t="s">
        <v>175</v>
      </c>
      <c r="H1039" s="191" t="s">
        <v>10687</v>
      </c>
      <c r="I1039" s="191" t="s">
        <v>10688</v>
      </c>
      <c r="J1039" s="191" t="s">
        <v>10689</v>
      </c>
      <c r="K1039" s="191" t="s">
        <v>2840</v>
      </c>
      <c r="L1039" s="99">
        <v>-1.1763448999999999</v>
      </c>
      <c r="M1039" s="99">
        <v>36.632494800000003</v>
      </c>
      <c r="N1039" s="191" t="s">
        <v>6967</v>
      </c>
      <c r="O1039" s="87">
        <v>45015</v>
      </c>
      <c r="P1039" s="87">
        <f t="shared" si="32"/>
        <v>45040</v>
      </c>
      <c r="Q1039" s="53">
        <f t="shared" si="33"/>
        <v>335</v>
      </c>
    </row>
    <row r="1040" spans="1:17" ht="16">
      <c r="A1040" s="6">
        <v>1039</v>
      </c>
      <c r="B1040" s="191" t="s">
        <v>3704</v>
      </c>
      <c r="C1040" s="191" t="s">
        <v>1351</v>
      </c>
      <c r="D1040" s="191" t="s">
        <v>10690</v>
      </c>
      <c r="E1040" s="191" t="s">
        <v>108</v>
      </c>
      <c r="F1040" s="191" t="s">
        <v>108</v>
      </c>
      <c r="G1040" s="191" t="s">
        <v>109</v>
      </c>
      <c r="H1040" s="191" t="s">
        <v>10691</v>
      </c>
      <c r="I1040" s="191" t="s">
        <v>10692</v>
      </c>
      <c r="J1040" s="191" t="s">
        <v>10693</v>
      </c>
      <c r="K1040" s="191" t="s">
        <v>6966</v>
      </c>
      <c r="L1040" s="99">
        <v>-1.0592410000000001</v>
      </c>
      <c r="M1040" s="99">
        <v>36.703913999999997</v>
      </c>
      <c r="N1040" s="191" t="s">
        <v>6967</v>
      </c>
      <c r="O1040" s="87">
        <v>45015</v>
      </c>
      <c r="P1040" s="87">
        <f t="shared" si="32"/>
        <v>45040</v>
      </c>
      <c r="Q1040" s="53">
        <f t="shared" si="33"/>
        <v>335</v>
      </c>
    </row>
    <row r="1041" spans="1:17" ht="16">
      <c r="A1041" s="6">
        <v>1040</v>
      </c>
      <c r="B1041" s="191" t="s">
        <v>3709</v>
      </c>
      <c r="C1041" s="191" t="s">
        <v>299</v>
      </c>
      <c r="D1041" s="191" t="s">
        <v>10694</v>
      </c>
      <c r="E1041" s="191" t="s">
        <v>151</v>
      </c>
      <c r="F1041" s="191" t="s">
        <v>151</v>
      </c>
      <c r="G1041" s="191" t="s">
        <v>165</v>
      </c>
      <c r="H1041" s="191" t="s">
        <v>10695</v>
      </c>
      <c r="I1041" s="191" t="s">
        <v>10696</v>
      </c>
      <c r="J1041" s="191"/>
      <c r="K1041" s="191" t="s">
        <v>8847</v>
      </c>
      <c r="L1041" s="99">
        <v>-5.9737600000000002E-2</v>
      </c>
      <c r="M1041" s="99">
        <v>37.607885500000002</v>
      </c>
      <c r="N1041" s="191" t="s">
        <v>6967</v>
      </c>
      <c r="O1041" s="87">
        <v>45015</v>
      </c>
      <c r="P1041" s="87">
        <f t="shared" si="32"/>
        <v>45040</v>
      </c>
      <c r="Q1041" s="53">
        <f t="shared" si="33"/>
        <v>335</v>
      </c>
    </row>
    <row r="1042" spans="1:17" ht="16">
      <c r="A1042" s="6">
        <v>1041</v>
      </c>
      <c r="B1042" s="191" t="s">
        <v>3718</v>
      </c>
      <c r="C1042" s="191" t="s">
        <v>981</v>
      </c>
      <c r="D1042" s="191" t="s">
        <v>10697</v>
      </c>
      <c r="E1042" s="191" t="s">
        <v>114</v>
      </c>
      <c r="F1042" s="191" t="s">
        <v>114</v>
      </c>
      <c r="G1042" s="191" t="s">
        <v>158</v>
      </c>
      <c r="H1042" s="191" t="s">
        <v>10453</v>
      </c>
      <c r="I1042" s="191" t="s">
        <v>10698</v>
      </c>
      <c r="J1042" s="191"/>
      <c r="K1042" s="191"/>
      <c r="L1042" s="99">
        <v>-0.81555999999999995</v>
      </c>
      <c r="M1042" s="99">
        <v>36.972520000000003</v>
      </c>
      <c r="N1042" s="191" t="s">
        <v>6967</v>
      </c>
      <c r="O1042" s="87">
        <v>45015</v>
      </c>
      <c r="P1042" s="87">
        <f t="shared" si="32"/>
        <v>45040</v>
      </c>
      <c r="Q1042" s="53">
        <f t="shared" si="33"/>
        <v>335</v>
      </c>
    </row>
    <row r="1043" spans="1:17" ht="16">
      <c r="A1043" s="6">
        <v>1042</v>
      </c>
      <c r="B1043" s="191" t="s">
        <v>3719</v>
      </c>
      <c r="C1043" s="191" t="s">
        <v>1157</v>
      </c>
      <c r="D1043" s="191" t="s">
        <v>10699</v>
      </c>
      <c r="E1043" s="191" t="s">
        <v>151</v>
      </c>
      <c r="F1043" s="191" t="s">
        <v>151</v>
      </c>
      <c r="G1043" s="191" t="s">
        <v>165</v>
      </c>
      <c r="H1043" s="191" t="s">
        <v>10700</v>
      </c>
      <c r="I1043" s="191" t="s">
        <v>10701</v>
      </c>
      <c r="J1043" s="191"/>
      <c r="K1043" s="191" t="s">
        <v>8847</v>
      </c>
      <c r="L1043" s="99">
        <v>-5.62E-2</v>
      </c>
      <c r="M1043" s="99">
        <v>37.603999999999999</v>
      </c>
      <c r="N1043" s="191" t="s">
        <v>6967</v>
      </c>
      <c r="O1043" s="87">
        <v>45015</v>
      </c>
      <c r="P1043" s="87">
        <f t="shared" si="32"/>
        <v>45040</v>
      </c>
      <c r="Q1043" s="53">
        <f t="shared" si="33"/>
        <v>335</v>
      </c>
    </row>
    <row r="1044" spans="1:17" ht="16">
      <c r="A1044" s="6">
        <v>1043</v>
      </c>
      <c r="B1044" s="191" t="s">
        <v>3724</v>
      </c>
      <c r="C1044" s="191" t="s">
        <v>1137</v>
      </c>
      <c r="D1044" s="191" t="s">
        <v>10702</v>
      </c>
      <c r="E1044" s="191" t="s">
        <v>8015</v>
      </c>
      <c r="F1044" s="191" t="s">
        <v>2434</v>
      </c>
      <c r="G1044" s="191" t="s">
        <v>9507</v>
      </c>
      <c r="H1044" s="191" t="s">
        <v>10703</v>
      </c>
      <c r="I1044" s="191" t="s">
        <v>10704</v>
      </c>
      <c r="J1044" s="191" t="s">
        <v>10705</v>
      </c>
      <c r="K1044" s="191" t="s">
        <v>7157</v>
      </c>
      <c r="L1044" s="99">
        <v>-0.4091149</v>
      </c>
      <c r="M1044" s="99">
        <v>37.169029100000003</v>
      </c>
      <c r="N1044" s="191" t="s">
        <v>6967</v>
      </c>
      <c r="O1044" s="87">
        <v>45015</v>
      </c>
      <c r="P1044" s="87">
        <f t="shared" si="32"/>
        <v>45040</v>
      </c>
      <c r="Q1044" s="53">
        <f t="shared" si="33"/>
        <v>335</v>
      </c>
    </row>
    <row r="1045" spans="1:17" ht="16">
      <c r="A1045" s="6">
        <v>1044</v>
      </c>
      <c r="B1045" s="191" t="s">
        <v>3586</v>
      </c>
      <c r="C1045" s="191" t="s">
        <v>336</v>
      </c>
      <c r="D1045" s="191" t="s">
        <v>10706</v>
      </c>
      <c r="E1045" s="191" t="s">
        <v>114</v>
      </c>
      <c r="F1045" s="191" t="s">
        <v>114</v>
      </c>
      <c r="G1045" s="191" t="s">
        <v>168</v>
      </c>
      <c r="H1045" s="191" t="s">
        <v>10707</v>
      </c>
      <c r="I1045" s="191" t="s">
        <v>10708</v>
      </c>
      <c r="J1045" s="191"/>
      <c r="K1045" s="191" t="s">
        <v>7337</v>
      </c>
      <c r="L1045" s="99">
        <v>-0.86994579999999999</v>
      </c>
      <c r="M1045" s="99">
        <v>37.045904</v>
      </c>
      <c r="N1045" s="191" t="s">
        <v>6967</v>
      </c>
      <c r="O1045" s="87">
        <v>45019</v>
      </c>
      <c r="P1045" s="87">
        <f t="shared" si="32"/>
        <v>45044</v>
      </c>
      <c r="Q1045" s="53">
        <f t="shared" si="33"/>
        <v>335</v>
      </c>
    </row>
    <row r="1046" spans="1:17" ht="16">
      <c r="A1046" s="6">
        <v>1045</v>
      </c>
      <c r="B1046" s="191" t="s">
        <v>3681</v>
      </c>
      <c r="C1046" s="191" t="s">
        <v>882</v>
      </c>
      <c r="D1046" s="191" t="s">
        <v>10709</v>
      </c>
      <c r="E1046" s="191" t="s">
        <v>108</v>
      </c>
      <c r="F1046" s="191" t="s">
        <v>108</v>
      </c>
      <c r="G1046" s="191" t="s">
        <v>115</v>
      </c>
      <c r="H1046" s="191" t="s">
        <v>10710</v>
      </c>
      <c r="I1046" s="191" t="s">
        <v>10711</v>
      </c>
      <c r="J1046" s="191" t="s">
        <v>10712</v>
      </c>
      <c r="K1046" s="191" t="s">
        <v>2840</v>
      </c>
      <c r="L1046" s="99">
        <v>-1.2263299999999999</v>
      </c>
      <c r="M1046" s="99">
        <v>36.726550000000003</v>
      </c>
      <c r="N1046" s="191" t="s">
        <v>6967</v>
      </c>
      <c r="O1046" s="87">
        <v>45019</v>
      </c>
      <c r="P1046" s="87">
        <f t="shared" si="32"/>
        <v>45044</v>
      </c>
      <c r="Q1046" s="53">
        <f t="shared" si="33"/>
        <v>335</v>
      </c>
    </row>
    <row r="1047" spans="1:17" ht="16">
      <c r="A1047" s="6">
        <v>1046</v>
      </c>
      <c r="B1047" s="191" t="s">
        <v>3682</v>
      </c>
      <c r="C1047" s="191" t="s">
        <v>899</v>
      </c>
      <c r="D1047" s="191" t="s">
        <v>10713</v>
      </c>
      <c r="E1047" s="191" t="s">
        <v>114</v>
      </c>
      <c r="F1047" s="191" t="s">
        <v>114</v>
      </c>
      <c r="G1047" s="191" t="s">
        <v>158</v>
      </c>
      <c r="H1047" s="191" t="s">
        <v>10714</v>
      </c>
      <c r="I1047" s="191" t="s">
        <v>10715</v>
      </c>
      <c r="J1047" s="191" t="s">
        <v>10716</v>
      </c>
      <c r="K1047" s="191"/>
      <c r="L1047" s="99">
        <v>-0.78810000000000002</v>
      </c>
      <c r="M1047" s="99">
        <v>36.912700000000001</v>
      </c>
      <c r="N1047" s="191" t="s">
        <v>6967</v>
      </c>
      <c r="O1047" s="87">
        <v>45019</v>
      </c>
      <c r="P1047" s="87">
        <f t="shared" si="32"/>
        <v>45044</v>
      </c>
      <c r="Q1047" s="53">
        <f t="shared" si="33"/>
        <v>335</v>
      </c>
    </row>
    <row r="1048" spans="1:17" ht="16">
      <c r="A1048" s="6">
        <v>1047</v>
      </c>
      <c r="B1048" s="191" t="s">
        <v>3710</v>
      </c>
      <c r="C1048" s="191" t="s">
        <v>313</v>
      </c>
      <c r="D1048" s="191" t="s">
        <v>10717</v>
      </c>
      <c r="E1048" s="191" t="s">
        <v>151</v>
      </c>
      <c r="F1048" s="191" t="s">
        <v>151</v>
      </c>
      <c r="G1048" s="191" t="s">
        <v>165</v>
      </c>
      <c r="H1048" s="191" t="s">
        <v>10718</v>
      </c>
      <c r="I1048" s="191" t="s">
        <v>10719</v>
      </c>
      <c r="J1048" s="191" t="s">
        <v>10720</v>
      </c>
      <c r="K1048" s="191" t="s">
        <v>8847</v>
      </c>
      <c r="L1048" s="99">
        <v>-5.5055E-2</v>
      </c>
      <c r="M1048" s="99">
        <v>37.610624999999999</v>
      </c>
      <c r="N1048" s="191" t="s">
        <v>6967</v>
      </c>
      <c r="O1048" s="87">
        <v>45019</v>
      </c>
      <c r="P1048" s="87">
        <f t="shared" si="32"/>
        <v>45044</v>
      </c>
      <c r="Q1048" s="53">
        <f t="shared" si="33"/>
        <v>335</v>
      </c>
    </row>
    <row r="1049" spans="1:17" ht="16">
      <c r="A1049" s="6">
        <v>1048</v>
      </c>
      <c r="B1049" s="191" t="s">
        <v>10721</v>
      </c>
      <c r="C1049" s="191" t="s">
        <v>1158</v>
      </c>
      <c r="D1049" s="191" t="s">
        <v>10722</v>
      </c>
      <c r="E1049" s="191" t="s">
        <v>108</v>
      </c>
      <c r="F1049" s="191" t="s">
        <v>108</v>
      </c>
      <c r="G1049" s="191" t="s">
        <v>7201</v>
      </c>
      <c r="H1049" s="191" t="s">
        <v>10723</v>
      </c>
      <c r="I1049" s="191" t="s">
        <v>10724</v>
      </c>
      <c r="J1049" s="191" t="s">
        <v>10725</v>
      </c>
      <c r="K1049" s="191" t="s">
        <v>2840</v>
      </c>
      <c r="L1049" s="99">
        <v>-1.1536633999999999</v>
      </c>
      <c r="M1049" s="99">
        <v>37.0132762</v>
      </c>
      <c r="N1049" s="191" t="s">
        <v>6967</v>
      </c>
      <c r="O1049" s="87">
        <v>45019</v>
      </c>
      <c r="P1049" s="87">
        <f t="shared" si="32"/>
        <v>45044</v>
      </c>
      <c r="Q1049" s="53">
        <f t="shared" si="33"/>
        <v>335</v>
      </c>
    </row>
    <row r="1050" spans="1:17" ht="16">
      <c r="A1050" s="6">
        <v>1049</v>
      </c>
      <c r="B1050" s="191" t="s">
        <v>3672</v>
      </c>
      <c r="C1050" s="191" t="s">
        <v>1323</v>
      </c>
      <c r="D1050" s="191" t="s">
        <v>10726</v>
      </c>
      <c r="E1050" s="191" t="s">
        <v>8015</v>
      </c>
      <c r="F1050" s="191" t="s">
        <v>8015</v>
      </c>
      <c r="G1050" s="191" t="s">
        <v>144</v>
      </c>
      <c r="H1050" s="191" t="s">
        <v>10727</v>
      </c>
      <c r="I1050" s="191" t="s">
        <v>10728</v>
      </c>
      <c r="J1050" s="191" t="s">
        <v>10729</v>
      </c>
      <c r="K1050" s="191" t="s">
        <v>7384</v>
      </c>
      <c r="L1050" s="99">
        <v>-0.47890379999999999</v>
      </c>
      <c r="M1050" s="99">
        <v>37.621580299999998</v>
      </c>
      <c r="N1050" s="191" t="s">
        <v>6967</v>
      </c>
      <c r="O1050" s="87">
        <v>45020</v>
      </c>
      <c r="P1050" s="87">
        <f t="shared" si="32"/>
        <v>45045</v>
      </c>
      <c r="Q1050" s="53">
        <f t="shared" si="33"/>
        <v>335</v>
      </c>
    </row>
    <row r="1051" spans="1:17" ht="16">
      <c r="A1051" s="6">
        <v>1050</v>
      </c>
      <c r="B1051" s="191" t="s">
        <v>10730</v>
      </c>
      <c r="C1051" s="191" t="s">
        <v>1343</v>
      </c>
      <c r="D1051" s="191" t="s">
        <v>10731</v>
      </c>
      <c r="E1051" s="191" t="s">
        <v>114</v>
      </c>
      <c r="F1051" s="191" t="s">
        <v>114</v>
      </c>
      <c r="G1051" s="191" t="s">
        <v>10224</v>
      </c>
      <c r="H1051" s="191" t="s">
        <v>10732</v>
      </c>
      <c r="I1051" s="191" t="s">
        <v>10733</v>
      </c>
      <c r="J1051" s="191" t="s">
        <v>10734</v>
      </c>
      <c r="K1051" s="191" t="s">
        <v>10197</v>
      </c>
      <c r="L1051" s="99">
        <v>-0.71236664000000005</v>
      </c>
      <c r="M1051" s="99">
        <v>36.831039410000002</v>
      </c>
      <c r="N1051" s="191" t="s">
        <v>6967</v>
      </c>
      <c r="O1051" s="87">
        <v>45020</v>
      </c>
      <c r="P1051" s="87">
        <f t="shared" si="32"/>
        <v>45045</v>
      </c>
      <c r="Q1051" s="53">
        <f t="shared" si="33"/>
        <v>335</v>
      </c>
    </row>
    <row r="1052" spans="1:17" ht="16">
      <c r="A1052" s="6">
        <v>1051</v>
      </c>
      <c r="B1052" s="191" t="s">
        <v>3703</v>
      </c>
      <c r="C1052" s="191" t="s">
        <v>1348</v>
      </c>
      <c r="D1052" s="191" t="s">
        <v>10735</v>
      </c>
      <c r="E1052" s="191" t="s">
        <v>151</v>
      </c>
      <c r="F1052" s="191" t="s">
        <v>151</v>
      </c>
      <c r="G1052" s="191" t="s">
        <v>165</v>
      </c>
      <c r="H1052" s="191" t="s">
        <v>10736</v>
      </c>
      <c r="I1052" s="191" t="s">
        <v>10737</v>
      </c>
      <c r="J1052" s="191"/>
      <c r="K1052" s="191" t="s">
        <v>8847</v>
      </c>
      <c r="L1052" s="99">
        <v>9.9472000000000005E-2</v>
      </c>
      <c r="M1052" s="99">
        <v>37.507249999999999</v>
      </c>
      <c r="N1052" s="191" t="s">
        <v>6967</v>
      </c>
      <c r="O1052" s="87">
        <v>45020</v>
      </c>
      <c r="P1052" s="87">
        <f t="shared" si="32"/>
        <v>45045</v>
      </c>
      <c r="Q1052" s="53">
        <f t="shared" si="33"/>
        <v>335</v>
      </c>
    </row>
    <row r="1053" spans="1:17" ht="16">
      <c r="A1053" s="6">
        <v>1052</v>
      </c>
      <c r="B1053" s="191" t="s">
        <v>3708</v>
      </c>
      <c r="C1053" s="191" t="s">
        <v>182</v>
      </c>
      <c r="D1053" s="191" t="s">
        <v>10738</v>
      </c>
      <c r="E1053" s="191" t="s">
        <v>151</v>
      </c>
      <c r="F1053" s="191" t="s">
        <v>151</v>
      </c>
      <c r="G1053" s="191" t="s">
        <v>165</v>
      </c>
      <c r="H1053" s="191" t="s">
        <v>10695</v>
      </c>
      <c r="I1053" s="191" t="s">
        <v>10739</v>
      </c>
      <c r="J1053" s="191" t="s">
        <v>10740</v>
      </c>
      <c r="K1053" s="191" t="s">
        <v>8847</v>
      </c>
      <c r="L1053" s="99">
        <v>-5.9737600000000002E-2</v>
      </c>
      <c r="M1053" s="99">
        <v>37.607885500000002</v>
      </c>
      <c r="N1053" s="191" t="s">
        <v>6967</v>
      </c>
      <c r="O1053" s="87">
        <v>45020</v>
      </c>
      <c r="P1053" s="87">
        <f t="shared" si="32"/>
        <v>45045</v>
      </c>
      <c r="Q1053" s="53">
        <f t="shared" si="33"/>
        <v>335</v>
      </c>
    </row>
    <row r="1054" spans="1:17" ht="32">
      <c r="A1054" s="6">
        <v>1053</v>
      </c>
      <c r="B1054" s="191" t="s">
        <v>3713</v>
      </c>
      <c r="C1054" s="191" t="s">
        <v>382</v>
      </c>
      <c r="D1054" s="191" t="s">
        <v>10741</v>
      </c>
      <c r="E1054" s="191" t="s">
        <v>108</v>
      </c>
      <c r="F1054" s="191" t="s">
        <v>108</v>
      </c>
      <c r="G1054" s="191" t="s">
        <v>7201</v>
      </c>
      <c r="H1054" s="191" t="s">
        <v>10742</v>
      </c>
      <c r="I1054" s="191" t="s">
        <v>10743</v>
      </c>
      <c r="J1054" s="191" t="s">
        <v>10744</v>
      </c>
      <c r="K1054" s="191" t="s">
        <v>6966</v>
      </c>
      <c r="L1054" s="99">
        <v>-1.1536633999999999</v>
      </c>
      <c r="M1054" s="99">
        <v>37.0132762</v>
      </c>
      <c r="N1054" s="191" t="s">
        <v>6967</v>
      </c>
      <c r="O1054" s="87">
        <v>45020</v>
      </c>
      <c r="P1054" s="87">
        <f t="shared" si="32"/>
        <v>45045</v>
      </c>
      <c r="Q1054" s="53">
        <f t="shared" si="33"/>
        <v>335</v>
      </c>
    </row>
    <row r="1055" spans="1:17" ht="16">
      <c r="A1055" s="6">
        <v>1054</v>
      </c>
      <c r="B1055" s="191" t="s">
        <v>3655</v>
      </c>
      <c r="C1055" s="191" t="s">
        <v>1313</v>
      </c>
      <c r="D1055" s="191" t="s">
        <v>10745</v>
      </c>
      <c r="E1055" s="191" t="s">
        <v>114</v>
      </c>
      <c r="F1055" s="191" t="s">
        <v>114</v>
      </c>
      <c r="G1055" s="191" t="s">
        <v>10224</v>
      </c>
      <c r="H1055" s="191" t="s">
        <v>10746</v>
      </c>
      <c r="I1055" s="191" t="s">
        <v>10747</v>
      </c>
      <c r="J1055" s="191" t="s">
        <v>10748</v>
      </c>
      <c r="K1055" s="191" t="s">
        <v>10197</v>
      </c>
      <c r="L1055" s="99">
        <v>-0.68735860000000004</v>
      </c>
      <c r="M1055" s="99">
        <v>36.892948199999999</v>
      </c>
      <c r="N1055" s="191" t="s">
        <v>6967</v>
      </c>
      <c r="O1055" s="87">
        <v>45021</v>
      </c>
      <c r="P1055" s="87">
        <f t="shared" si="32"/>
        <v>45046</v>
      </c>
      <c r="Q1055" s="53">
        <f t="shared" si="33"/>
        <v>335</v>
      </c>
    </row>
    <row r="1056" spans="1:17" ht="16">
      <c r="A1056" s="6">
        <v>1055</v>
      </c>
      <c r="B1056" s="191" t="s">
        <v>3706</v>
      </c>
      <c r="C1056" s="191" t="s">
        <v>303</v>
      </c>
      <c r="D1056" s="191" t="s">
        <v>10749</v>
      </c>
      <c r="E1056" s="191" t="s">
        <v>151</v>
      </c>
      <c r="F1056" s="191" t="s">
        <v>151</v>
      </c>
      <c r="G1056" s="191" t="s">
        <v>152</v>
      </c>
      <c r="H1056" s="191" t="s">
        <v>10551</v>
      </c>
      <c r="I1056" s="191" t="s">
        <v>10750</v>
      </c>
      <c r="J1056" s="191" t="s">
        <v>10751</v>
      </c>
      <c r="K1056" s="191" t="s">
        <v>10554</v>
      </c>
      <c r="L1056" s="99">
        <v>5.3030000000000001E-2</v>
      </c>
      <c r="M1056" s="99">
        <v>37.269255999999999</v>
      </c>
      <c r="N1056" s="191" t="s">
        <v>6967</v>
      </c>
      <c r="O1056" s="87">
        <v>45021</v>
      </c>
      <c r="P1056" s="87">
        <f t="shared" si="32"/>
        <v>45046</v>
      </c>
      <c r="Q1056" s="53">
        <f t="shared" si="33"/>
        <v>335</v>
      </c>
    </row>
    <row r="1057" spans="1:17" ht="16">
      <c r="A1057" s="6">
        <v>1056</v>
      </c>
      <c r="B1057" s="191" t="s">
        <v>3707</v>
      </c>
      <c r="C1057" s="191" t="s">
        <v>304</v>
      </c>
      <c r="D1057" s="191" t="s">
        <v>10752</v>
      </c>
      <c r="E1057" s="191" t="s">
        <v>151</v>
      </c>
      <c r="F1057" s="191" t="s">
        <v>151</v>
      </c>
      <c r="G1057" s="191" t="s">
        <v>152</v>
      </c>
      <c r="H1057" s="191" t="s">
        <v>10753</v>
      </c>
      <c r="I1057" s="191" t="s">
        <v>10754</v>
      </c>
      <c r="J1057" s="191" t="s">
        <v>10755</v>
      </c>
      <c r="K1057" s="191" t="s">
        <v>10554</v>
      </c>
      <c r="L1057" s="99">
        <v>9.4190999999999997E-2</v>
      </c>
      <c r="M1057" s="99">
        <v>37.550615999999998</v>
      </c>
      <c r="N1057" s="191" t="s">
        <v>6967</v>
      </c>
      <c r="O1057" s="87">
        <v>45021</v>
      </c>
      <c r="P1057" s="87">
        <f t="shared" si="32"/>
        <v>45046</v>
      </c>
      <c r="Q1057" s="53">
        <f t="shared" si="33"/>
        <v>335</v>
      </c>
    </row>
    <row r="1058" spans="1:17" ht="16">
      <c r="A1058" s="6">
        <v>1057</v>
      </c>
      <c r="B1058" s="191" t="s">
        <v>3731</v>
      </c>
      <c r="C1058" s="191" t="s">
        <v>1301</v>
      </c>
      <c r="D1058" s="191" t="s">
        <v>10756</v>
      </c>
      <c r="E1058" s="191" t="s">
        <v>108</v>
      </c>
      <c r="F1058" s="191" t="s">
        <v>108</v>
      </c>
      <c r="G1058" s="191" t="s">
        <v>111</v>
      </c>
      <c r="H1058" s="191" t="s">
        <v>10757</v>
      </c>
      <c r="I1058" s="191" t="s">
        <v>10758</v>
      </c>
      <c r="J1058" s="191" t="s">
        <v>10759</v>
      </c>
      <c r="K1058" s="191" t="s">
        <v>2840</v>
      </c>
      <c r="L1058" s="99">
        <v>-1.1624641</v>
      </c>
      <c r="M1058" s="99">
        <v>36.878837300000001</v>
      </c>
      <c r="N1058" s="191" t="s">
        <v>6967</v>
      </c>
      <c r="O1058" s="87">
        <v>45021</v>
      </c>
      <c r="P1058" s="87">
        <f t="shared" si="32"/>
        <v>45046</v>
      </c>
      <c r="Q1058" s="53">
        <f t="shared" si="33"/>
        <v>335</v>
      </c>
    </row>
    <row r="1059" spans="1:17" ht="16">
      <c r="A1059" s="6">
        <v>1058</v>
      </c>
      <c r="B1059" s="191" t="s">
        <v>3738</v>
      </c>
      <c r="C1059" s="191" t="s">
        <v>1307</v>
      </c>
      <c r="D1059" s="191" t="s">
        <v>10760</v>
      </c>
      <c r="E1059" s="191" t="s">
        <v>108</v>
      </c>
      <c r="F1059" s="191" t="s">
        <v>108</v>
      </c>
      <c r="G1059" s="191" t="s">
        <v>7023</v>
      </c>
      <c r="H1059" s="191" t="s">
        <v>10761</v>
      </c>
      <c r="I1059" s="191" t="s">
        <v>10762</v>
      </c>
      <c r="J1059" s="191" t="s">
        <v>10763</v>
      </c>
      <c r="K1059" s="191" t="s">
        <v>6966</v>
      </c>
      <c r="L1059" s="99">
        <v>-1.177</v>
      </c>
      <c r="M1059" s="99">
        <v>36.569361000000001</v>
      </c>
      <c r="N1059" s="191" t="s">
        <v>6967</v>
      </c>
      <c r="O1059" s="87">
        <v>45021</v>
      </c>
      <c r="P1059" s="87">
        <f t="shared" si="32"/>
        <v>45046</v>
      </c>
      <c r="Q1059" s="53">
        <f t="shared" si="33"/>
        <v>335</v>
      </c>
    </row>
    <row r="1060" spans="1:17" ht="16">
      <c r="A1060" s="6">
        <v>1059</v>
      </c>
      <c r="B1060" s="191" t="s">
        <v>3585</v>
      </c>
      <c r="C1060" s="191" t="s">
        <v>338</v>
      </c>
      <c r="D1060" s="191" t="s">
        <v>10764</v>
      </c>
      <c r="E1060" s="191" t="s">
        <v>114</v>
      </c>
      <c r="F1060" s="191" t="s">
        <v>114</v>
      </c>
      <c r="G1060" s="191" t="s">
        <v>156</v>
      </c>
      <c r="H1060" s="191" t="s">
        <v>10498</v>
      </c>
      <c r="I1060" s="191" t="s">
        <v>10765</v>
      </c>
      <c r="J1060" s="191" t="s">
        <v>10766</v>
      </c>
      <c r="K1060" s="191" t="s">
        <v>8335</v>
      </c>
      <c r="L1060" s="99">
        <v>-0.84666600000000003</v>
      </c>
      <c r="M1060" s="99">
        <v>36.880760000000002</v>
      </c>
      <c r="N1060" s="191" t="s">
        <v>6967</v>
      </c>
      <c r="O1060" s="87">
        <v>45022</v>
      </c>
      <c r="P1060" s="87">
        <f t="shared" si="32"/>
        <v>45047</v>
      </c>
      <c r="Q1060" s="53">
        <f t="shared" si="33"/>
        <v>335</v>
      </c>
    </row>
    <row r="1061" spans="1:17" ht="16">
      <c r="A1061" s="6">
        <v>1060</v>
      </c>
      <c r="B1061" s="191" t="s">
        <v>3673</v>
      </c>
      <c r="C1061" s="191" t="s">
        <v>1322</v>
      </c>
      <c r="D1061" s="191" t="s">
        <v>10767</v>
      </c>
      <c r="E1061" s="191" t="s">
        <v>151</v>
      </c>
      <c r="F1061" s="191" t="s">
        <v>151</v>
      </c>
      <c r="G1061" s="191" t="s">
        <v>165</v>
      </c>
      <c r="H1061" s="191" t="s">
        <v>10736</v>
      </c>
      <c r="I1061" s="191" t="s">
        <v>10768</v>
      </c>
      <c r="J1061" s="191"/>
      <c r="K1061" s="191" t="s">
        <v>8847</v>
      </c>
      <c r="L1061" s="99">
        <v>-4.7699699999999998E-2</v>
      </c>
      <c r="M1061" s="99">
        <v>37.625853999999997</v>
      </c>
      <c r="N1061" s="191" t="s">
        <v>6967</v>
      </c>
      <c r="O1061" s="87">
        <v>45022</v>
      </c>
      <c r="P1061" s="87">
        <f t="shared" si="32"/>
        <v>45047</v>
      </c>
      <c r="Q1061" s="53">
        <f t="shared" si="33"/>
        <v>335</v>
      </c>
    </row>
    <row r="1062" spans="1:17" ht="16">
      <c r="A1062" s="6">
        <v>1061</v>
      </c>
      <c r="B1062" s="191" t="s">
        <v>3674</v>
      </c>
      <c r="C1062" s="191" t="s">
        <v>1331</v>
      </c>
      <c r="D1062" s="191" t="s">
        <v>10769</v>
      </c>
      <c r="E1062" s="191" t="s">
        <v>114</v>
      </c>
      <c r="F1062" s="191" t="s">
        <v>114</v>
      </c>
      <c r="G1062" s="191" t="s">
        <v>10224</v>
      </c>
      <c r="H1062" s="191" t="s">
        <v>10539</v>
      </c>
      <c r="I1062" s="191" t="s">
        <v>10770</v>
      </c>
      <c r="J1062" s="191" t="s">
        <v>10771</v>
      </c>
      <c r="K1062" s="191" t="s">
        <v>10197</v>
      </c>
      <c r="L1062" s="99">
        <v>-0.70850440000000003</v>
      </c>
      <c r="M1062" s="99">
        <v>36.851093499999998</v>
      </c>
      <c r="N1062" s="191" t="s">
        <v>6967</v>
      </c>
      <c r="O1062" s="87">
        <v>45022</v>
      </c>
      <c r="P1062" s="87">
        <f t="shared" si="32"/>
        <v>45047</v>
      </c>
      <c r="Q1062" s="53">
        <f t="shared" si="33"/>
        <v>335</v>
      </c>
    </row>
    <row r="1063" spans="1:17" ht="32">
      <c r="A1063" s="6">
        <v>1062</v>
      </c>
      <c r="B1063" s="191" t="s">
        <v>3689</v>
      </c>
      <c r="C1063" s="191" t="s">
        <v>907</v>
      </c>
      <c r="D1063" s="191" t="s">
        <v>10772</v>
      </c>
      <c r="E1063" s="191" t="s">
        <v>8015</v>
      </c>
      <c r="F1063" s="191" t="s">
        <v>8015</v>
      </c>
      <c r="G1063" s="191" t="s">
        <v>142</v>
      </c>
      <c r="H1063" s="191" t="s">
        <v>10773</v>
      </c>
      <c r="I1063" s="191" t="s">
        <v>10774</v>
      </c>
      <c r="J1063" s="191" t="s">
        <v>10775</v>
      </c>
      <c r="K1063" s="191" t="s">
        <v>8856</v>
      </c>
      <c r="L1063" s="99">
        <v>-0.515065</v>
      </c>
      <c r="M1063" s="99">
        <v>37.448779999999999</v>
      </c>
      <c r="N1063" s="191" t="s">
        <v>8647</v>
      </c>
      <c r="O1063" s="87">
        <v>45022</v>
      </c>
      <c r="P1063" s="87">
        <f t="shared" si="32"/>
        <v>45047</v>
      </c>
      <c r="Q1063" s="53">
        <f t="shared" si="33"/>
        <v>335</v>
      </c>
    </row>
    <row r="1064" spans="1:17" ht="16">
      <c r="A1064" s="6">
        <v>1063</v>
      </c>
      <c r="B1064" s="191" t="s">
        <v>3720</v>
      </c>
      <c r="C1064" s="191" t="s">
        <v>1155</v>
      </c>
      <c r="D1064" s="191" t="s">
        <v>10776</v>
      </c>
      <c r="E1064" s="191" t="s">
        <v>151</v>
      </c>
      <c r="F1064" s="191" t="s">
        <v>151</v>
      </c>
      <c r="G1064" s="191" t="s">
        <v>152</v>
      </c>
      <c r="H1064" s="191" t="s">
        <v>10777</v>
      </c>
      <c r="I1064" s="191" t="s">
        <v>10778</v>
      </c>
      <c r="J1064" s="191" t="s">
        <v>10779</v>
      </c>
      <c r="K1064" s="191" t="s">
        <v>10554</v>
      </c>
      <c r="L1064" s="99">
        <v>0.13809399999999999</v>
      </c>
      <c r="M1064" s="99">
        <v>37.614798999999998</v>
      </c>
      <c r="N1064" s="191" t="s">
        <v>6967</v>
      </c>
      <c r="O1064" s="87">
        <v>45022</v>
      </c>
      <c r="P1064" s="87">
        <f t="shared" si="32"/>
        <v>45047</v>
      </c>
      <c r="Q1064" s="53">
        <f t="shared" si="33"/>
        <v>335</v>
      </c>
    </row>
    <row r="1065" spans="1:17" ht="16">
      <c r="A1065" s="6">
        <v>1064</v>
      </c>
      <c r="B1065" s="191" t="s">
        <v>3740</v>
      </c>
      <c r="C1065" s="191" t="s">
        <v>1302</v>
      </c>
      <c r="D1065" s="191" t="s">
        <v>10780</v>
      </c>
      <c r="E1065" s="191" t="s">
        <v>8015</v>
      </c>
      <c r="F1065" s="191" t="s">
        <v>8015</v>
      </c>
      <c r="G1065" s="191" t="s">
        <v>144</v>
      </c>
      <c r="H1065" s="191" t="s">
        <v>10781</v>
      </c>
      <c r="I1065" s="191" t="s">
        <v>10782</v>
      </c>
      <c r="J1065" s="191"/>
      <c r="K1065" s="191" t="s">
        <v>8856</v>
      </c>
      <c r="L1065" s="99">
        <v>-0.38090000000000002</v>
      </c>
      <c r="M1065" s="99">
        <v>37.516500000000001</v>
      </c>
      <c r="N1065" s="191" t="s">
        <v>6967</v>
      </c>
      <c r="O1065" s="87">
        <v>45022</v>
      </c>
      <c r="P1065" s="87">
        <f t="shared" si="32"/>
        <v>45047</v>
      </c>
      <c r="Q1065" s="53">
        <f t="shared" si="33"/>
        <v>335</v>
      </c>
    </row>
    <row r="1066" spans="1:17" ht="16">
      <c r="A1066" s="6">
        <v>1065</v>
      </c>
      <c r="B1066" s="191" t="s">
        <v>3743</v>
      </c>
      <c r="C1066" s="191" t="s">
        <v>223</v>
      </c>
      <c r="D1066" s="191" t="s">
        <v>10783</v>
      </c>
      <c r="E1066" s="191" t="s">
        <v>108</v>
      </c>
      <c r="F1066" s="191" t="s">
        <v>108</v>
      </c>
      <c r="G1066" s="191" t="s">
        <v>109</v>
      </c>
      <c r="H1066" s="191" t="s">
        <v>10784</v>
      </c>
      <c r="I1066" s="191" t="s">
        <v>10785</v>
      </c>
      <c r="J1066" s="191" t="s">
        <v>10786</v>
      </c>
      <c r="K1066" s="191" t="s">
        <v>6966</v>
      </c>
      <c r="L1066" s="99">
        <v>-1.05816</v>
      </c>
      <c r="M1066" s="99">
        <v>36.738019999999999</v>
      </c>
      <c r="N1066" s="191" t="s">
        <v>6967</v>
      </c>
      <c r="O1066" s="87">
        <v>45022</v>
      </c>
      <c r="P1066" s="87">
        <f t="shared" si="32"/>
        <v>45047</v>
      </c>
      <c r="Q1066" s="53">
        <f t="shared" si="33"/>
        <v>335</v>
      </c>
    </row>
    <row r="1067" spans="1:17" ht="16">
      <c r="A1067" s="6">
        <v>1066</v>
      </c>
      <c r="B1067" s="191" t="s">
        <v>3732</v>
      </c>
      <c r="C1067" s="191" t="s">
        <v>1304</v>
      </c>
      <c r="D1067" s="191" t="s">
        <v>10787</v>
      </c>
      <c r="E1067" s="191" t="s">
        <v>151</v>
      </c>
      <c r="F1067" s="191" t="s">
        <v>151</v>
      </c>
      <c r="G1067" s="191" t="s">
        <v>152</v>
      </c>
      <c r="H1067" s="191" t="s">
        <v>10788</v>
      </c>
      <c r="I1067" s="191" t="s">
        <v>10789</v>
      </c>
      <c r="J1067" s="191" t="s">
        <v>10790</v>
      </c>
      <c r="K1067" s="191" t="s">
        <v>10554</v>
      </c>
      <c r="L1067" s="99">
        <v>9.6936999999999995E-2</v>
      </c>
      <c r="M1067" s="99">
        <v>37.565407999999998</v>
      </c>
      <c r="N1067" s="191" t="s">
        <v>6967</v>
      </c>
      <c r="O1067" s="87">
        <v>45023</v>
      </c>
      <c r="P1067" s="87">
        <f t="shared" si="32"/>
        <v>45048</v>
      </c>
      <c r="Q1067" s="53">
        <f t="shared" si="33"/>
        <v>335</v>
      </c>
    </row>
    <row r="1068" spans="1:17" ht="32">
      <c r="A1068" s="6">
        <v>1067</v>
      </c>
      <c r="B1068" s="191" t="s">
        <v>3587</v>
      </c>
      <c r="C1068" s="191" t="s">
        <v>334</v>
      </c>
      <c r="D1068" s="191" t="s">
        <v>10791</v>
      </c>
      <c r="E1068" s="191" t="s">
        <v>8015</v>
      </c>
      <c r="F1068" s="191" t="s">
        <v>8015</v>
      </c>
      <c r="G1068" s="191" t="s">
        <v>144</v>
      </c>
      <c r="H1068" s="191" t="s">
        <v>10385</v>
      </c>
      <c r="I1068" s="191" t="s">
        <v>10792</v>
      </c>
      <c r="J1068" s="191" t="s">
        <v>10793</v>
      </c>
      <c r="K1068" s="191" t="s">
        <v>8856</v>
      </c>
      <c r="L1068" s="99">
        <v>-0.46862399999999999</v>
      </c>
      <c r="M1068" s="99">
        <v>37.595222</v>
      </c>
      <c r="N1068" s="191" t="s">
        <v>8647</v>
      </c>
      <c r="O1068" s="87">
        <v>45029</v>
      </c>
      <c r="P1068" s="87">
        <f t="shared" si="32"/>
        <v>45054</v>
      </c>
      <c r="Q1068" s="53">
        <f t="shared" si="33"/>
        <v>335</v>
      </c>
    </row>
    <row r="1069" spans="1:17" ht="16">
      <c r="A1069" s="6">
        <v>1068</v>
      </c>
      <c r="B1069" s="191" t="s">
        <v>3716</v>
      </c>
      <c r="C1069" s="191" t="s">
        <v>980</v>
      </c>
      <c r="D1069" s="191" t="s">
        <v>10794</v>
      </c>
      <c r="E1069" s="191" t="s">
        <v>108</v>
      </c>
      <c r="F1069" s="191" t="s">
        <v>108</v>
      </c>
      <c r="G1069" s="191" t="s">
        <v>175</v>
      </c>
      <c r="H1069" s="191" t="s">
        <v>10795</v>
      </c>
      <c r="I1069" s="191" t="s">
        <v>10796</v>
      </c>
      <c r="J1069" s="191" t="s">
        <v>10797</v>
      </c>
      <c r="K1069" s="191" t="s">
        <v>2840</v>
      </c>
      <c r="L1069" s="99">
        <v>-1.272818</v>
      </c>
      <c r="M1069" s="99">
        <v>36.605200799999999</v>
      </c>
      <c r="N1069" s="191" t="s">
        <v>6967</v>
      </c>
      <c r="O1069" s="87">
        <v>45029</v>
      </c>
      <c r="P1069" s="87">
        <f t="shared" si="32"/>
        <v>45054</v>
      </c>
      <c r="Q1069" s="53">
        <f t="shared" si="33"/>
        <v>335</v>
      </c>
    </row>
    <row r="1070" spans="1:17" ht="16">
      <c r="A1070" s="6">
        <v>1069</v>
      </c>
      <c r="B1070" s="191" t="s">
        <v>3725</v>
      </c>
      <c r="C1070" s="191" t="s">
        <v>1162</v>
      </c>
      <c r="D1070" s="191" t="s">
        <v>10798</v>
      </c>
      <c r="E1070" s="191" t="s">
        <v>114</v>
      </c>
      <c r="F1070" s="191" t="s">
        <v>114</v>
      </c>
      <c r="G1070" s="191" t="s">
        <v>156</v>
      </c>
      <c r="H1070" s="191" t="s">
        <v>10799</v>
      </c>
      <c r="I1070" s="191" t="s">
        <v>10800</v>
      </c>
      <c r="J1070" s="191"/>
      <c r="K1070" s="191" t="s">
        <v>8335</v>
      </c>
      <c r="L1070" s="99">
        <v>-0.86363999999999996</v>
      </c>
      <c r="M1070" s="99">
        <v>36.906230000000001</v>
      </c>
      <c r="N1070" s="191" t="s">
        <v>6967</v>
      </c>
      <c r="O1070" s="87">
        <v>45029</v>
      </c>
      <c r="P1070" s="87">
        <f t="shared" si="32"/>
        <v>45054</v>
      </c>
      <c r="Q1070" s="53">
        <f t="shared" si="33"/>
        <v>335</v>
      </c>
    </row>
    <row r="1071" spans="1:17" ht="32">
      <c r="A1071" s="6">
        <v>1070</v>
      </c>
      <c r="B1071" s="191" t="s">
        <v>3736</v>
      </c>
      <c r="C1071" s="191" t="s">
        <v>1303</v>
      </c>
      <c r="D1071" s="191" t="s">
        <v>10801</v>
      </c>
      <c r="E1071" s="191" t="s">
        <v>8015</v>
      </c>
      <c r="F1071" s="191" t="s">
        <v>8015</v>
      </c>
      <c r="G1071" s="191" t="s">
        <v>144</v>
      </c>
      <c r="H1071" s="191" t="s">
        <v>10802</v>
      </c>
      <c r="I1071" s="191" t="s">
        <v>10803</v>
      </c>
      <c r="J1071" s="191" t="s">
        <v>10804</v>
      </c>
      <c r="K1071" s="191" t="s">
        <v>8856</v>
      </c>
      <c r="L1071" s="99">
        <v>-0.37376399999999999</v>
      </c>
      <c r="M1071" s="99">
        <v>37.572499999999998</v>
      </c>
      <c r="N1071" s="191" t="s">
        <v>8647</v>
      </c>
      <c r="O1071" s="87">
        <v>45029</v>
      </c>
      <c r="P1071" s="87">
        <f t="shared" si="32"/>
        <v>45054</v>
      </c>
      <c r="Q1071" s="53">
        <f t="shared" si="33"/>
        <v>335</v>
      </c>
    </row>
    <row r="1072" spans="1:17" ht="16">
      <c r="A1072" s="6">
        <v>1071</v>
      </c>
      <c r="B1072" s="191" t="s">
        <v>3737</v>
      </c>
      <c r="C1072" s="191" t="s">
        <v>1299</v>
      </c>
      <c r="D1072" s="191" t="s">
        <v>10805</v>
      </c>
      <c r="E1072" s="191" t="s">
        <v>108</v>
      </c>
      <c r="F1072" s="191" t="s">
        <v>108</v>
      </c>
      <c r="G1072" s="191" t="s">
        <v>7201</v>
      </c>
      <c r="H1072" s="191" t="s">
        <v>10806</v>
      </c>
      <c r="I1072" s="191" t="s">
        <v>10807</v>
      </c>
      <c r="J1072" s="191" t="s">
        <v>10808</v>
      </c>
      <c r="K1072" s="191" t="s">
        <v>6975</v>
      </c>
      <c r="L1072" s="99">
        <v>-1.17089</v>
      </c>
      <c r="M1072" s="99">
        <v>37.001910000000002</v>
      </c>
      <c r="N1072" s="191" t="s">
        <v>6967</v>
      </c>
      <c r="O1072" s="87">
        <v>45029</v>
      </c>
      <c r="P1072" s="87">
        <f t="shared" si="32"/>
        <v>45054</v>
      </c>
      <c r="Q1072" s="53">
        <f t="shared" si="33"/>
        <v>335</v>
      </c>
    </row>
    <row r="1073" spans="1:17" ht="16">
      <c r="A1073" s="6">
        <v>1072</v>
      </c>
      <c r="B1073" s="191" t="s">
        <v>3745</v>
      </c>
      <c r="C1073" s="191" t="s">
        <v>3746</v>
      </c>
      <c r="D1073" s="191" t="s">
        <v>10809</v>
      </c>
      <c r="E1073" s="191" t="s">
        <v>108</v>
      </c>
      <c r="F1073" s="191" t="s">
        <v>108</v>
      </c>
      <c r="G1073" s="191" t="s">
        <v>7380</v>
      </c>
      <c r="H1073" s="191" t="s">
        <v>10810</v>
      </c>
      <c r="I1073" s="191" t="s">
        <v>10811</v>
      </c>
      <c r="J1073" s="191" t="s">
        <v>10812</v>
      </c>
      <c r="K1073" s="191"/>
      <c r="L1073" s="99">
        <v>-1.0637217000000001</v>
      </c>
      <c r="M1073" s="99">
        <v>37.168717800000003</v>
      </c>
      <c r="N1073" s="191" t="s">
        <v>6967</v>
      </c>
      <c r="O1073" s="87">
        <v>45029</v>
      </c>
      <c r="P1073" s="87">
        <f t="shared" si="32"/>
        <v>45054</v>
      </c>
      <c r="Q1073" s="53">
        <f t="shared" si="33"/>
        <v>335</v>
      </c>
    </row>
    <row r="1074" spans="1:17" ht="16">
      <c r="A1074" s="6">
        <v>1073</v>
      </c>
      <c r="B1074" s="191" t="s">
        <v>3754</v>
      </c>
      <c r="C1074" s="191" t="s">
        <v>170</v>
      </c>
      <c r="D1074" s="191" t="s">
        <v>10813</v>
      </c>
      <c r="E1074" s="191" t="s">
        <v>114</v>
      </c>
      <c r="F1074" s="191" t="s">
        <v>114</v>
      </c>
      <c r="G1074" s="191" t="s">
        <v>168</v>
      </c>
      <c r="H1074" s="191" t="s">
        <v>10814</v>
      </c>
      <c r="I1074" s="191" t="s">
        <v>10815</v>
      </c>
      <c r="J1074" s="191" t="s">
        <v>10816</v>
      </c>
      <c r="K1074" s="191" t="s">
        <v>7337</v>
      </c>
      <c r="L1074" s="99">
        <v>-0.86330600000000002</v>
      </c>
      <c r="M1074" s="99">
        <v>36.932277999999997</v>
      </c>
      <c r="N1074" s="191" t="s">
        <v>6967</v>
      </c>
      <c r="O1074" s="87">
        <v>45029</v>
      </c>
      <c r="P1074" s="87">
        <f t="shared" si="32"/>
        <v>45054</v>
      </c>
      <c r="Q1074" s="53">
        <f t="shared" si="33"/>
        <v>335</v>
      </c>
    </row>
    <row r="1075" spans="1:17" ht="16">
      <c r="A1075" s="6">
        <v>1074</v>
      </c>
      <c r="B1075" s="191" t="s">
        <v>3721</v>
      </c>
      <c r="C1075" s="191" t="s">
        <v>1152</v>
      </c>
      <c r="D1075" s="191" t="s">
        <v>10817</v>
      </c>
      <c r="E1075" s="191" t="s">
        <v>151</v>
      </c>
      <c r="F1075" s="191" t="s">
        <v>151</v>
      </c>
      <c r="G1075" s="191" t="s">
        <v>165</v>
      </c>
      <c r="H1075" s="191" t="s">
        <v>10818</v>
      </c>
      <c r="I1075" s="191" t="s">
        <v>10819</v>
      </c>
      <c r="J1075" s="191"/>
      <c r="K1075" s="191" t="s">
        <v>10090</v>
      </c>
      <c r="L1075" s="99">
        <v>-1.1624641</v>
      </c>
      <c r="M1075" s="99">
        <v>36.878837300000001</v>
      </c>
      <c r="N1075" s="191" t="s">
        <v>6967</v>
      </c>
      <c r="O1075" s="87">
        <v>45030</v>
      </c>
      <c r="P1075" s="87">
        <f t="shared" si="32"/>
        <v>45055</v>
      </c>
      <c r="Q1075" s="53">
        <f t="shared" si="33"/>
        <v>335</v>
      </c>
    </row>
    <row r="1076" spans="1:17" ht="32">
      <c r="A1076" s="6">
        <v>1075</v>
      </c>
      <c r="B1076" s="191" t="s">
        <v>3739</v>
      </c>
      <c r="C1076" s="191" t="s">
        <v>1300</v>
      </c>
      <c r="D1076" s="191" t="s">
        <v>10820</v>
      </c>
      <c r="E1076" s="191" t="s">
        <v>8015</v>
      </c>
      <c r="F1076" s="191" t="s">
        <v>8015</v>
      </c>
      <c r="G1076" s="191" t="s">
        <v>142</v>
      </c>
      <c r="H1076" s="191" t="s">
        <v>10821</v>
      </c>
      <c r="I1076" s="191" t="s">
        <v>10822</v>
      </c>
      <c r="J1076" s="191"/>
      <c r="K1076" s="191" t="s">
        <v>8856</v>
      </c>
      <c r="L1076" s="99">
        <v>-0.42385899999999999</v>
      </c>
      <c r="M1076" s="99">
        <v>37.473179000000002</v>
      </c>
      <c r="N1076" s="191" t="s">
        <v>8647</v>
      </c>
      <c r="O1076" s="87">
        <v>45030</v>
      </c>
      <c r="P1076" s="87">
        <f t="shared" si="32"/>
        <v>45055</v>
      </c>
      <c r="Q1076" s="53">
        <f t="shared" si="33"/>
        <v>335</v>
      </c>
    </row>
    <row r="1077" spans="1:17" ht="16">
      <c r="A1077" s="6">
        <v>1076</v>
      </c>
      <c r="B1077" s="191" t="s">
        <v>2607</v>
      </c>
      <c r="C1077" s="191" t="s">
        <v>302</v>
      </c>
      <c r="D1077" s="191" t="s">
        <v>10823</v>
      </c>
      <c r="E1077" s="191" t="s">
        <v>151</v>
      </c>
      <c r="F1077" s="191" t="s">
        <v>151</v>
      </c>
      <c r="G1077" s="191" t="s">
        <v>152</v>
      </c>
      <c r="H1077" s="191" t="s">
        <v>10551</v>
      </c>
      <c r="I1077" s="191" t="s">
        <v>10824</v>
      </c>
      <c r="J1077" s="191" t="s">
        <v>10825</v>
      </c>
      <c r="K1077" s="191" t="s">
        <v>10554</v>
      </c>
      <c r="L1077" s="99">
        <v>4.7025999999999998E-2</v>
      </c>
      <c r="M1077" s="99">
        <v>37.268168000000003</v>
      </c>
      <c r="N1077" s="191" t="s">
        <v>6967</v>
      </c>
      <c r="O1077" s="87">
        <v>45034</v>
      </c>
      <c r="P1077" s="87">
        <f t="shared" si="32"/>
        <v>45059</v>
      </c>
      <c r="Q1077" s="53">
        <f t="shared" si="33"/>
        <v>335</v>
      </c>
    </row>
    <row r="1078" spans="1:17" ht="16">
      <c r="A1078" s="6">
        <v>1077</v>
      </c>
      <c r="B1078" s="191" t="s">
        <v>3712</v>
      </c>
      <c r="C1078" s="191" t="s">
        <v>395</v>
      </c>
      <c r="D1078" s="191" t="s">
        <v>10826</v>
      </c>
      <c r="E1078" s="191" t="s">
        <v>8015</v>
      </c>
      <c r="F1078" s="191" t="s">
        <v>8015</v>
      </c>
      <c r="G1078" s="191" t="s">
        <v>142</v>
      </c>
      <c r="H1078" s="191" t="s">
        <v>10827</v>
      </c>
      <c r="I1078" s="191" t="s">
        <v>10828</v>
      </c>
      <c r="J1078" s="191" t="s">
        <v>10829</v>
      </c>
      <c r="K1078" s="191" t="s">
        <v>8856</v>
      </c>
      <c r="L1078" s="99">
        <v>-0.442</v>
      </c>
      <c r="M1078" s="99">
        <v>37.480800000000002</v>
      </c>
      <c r="N1078" s="191" t="s">
        <v>6967</v>
      </c>
      <c r="O1078" s="87">
        <v>45034</v>
      </c>
      <c r="P1078" s="87">
        <f t="shared" si="32"/>
        <v>45059</v>
      </c>
      <c r="Q1078" s="53">
        <f t="shared" si="33"/>
        <v>335</v>
      </c>
    </row>
    <row r="1079" spans="1:17" ht="16">
      <c r="A1079" s="6">
        <v>1078</v>
      </c>
      <c r="B1079" s="191" t="s">
        <v>3730</v>
      </c>
      <c r="C1079" s="191" t="s">
        <v>1306</v>
      </c>
      <c r="D1079" s="191" t="s">
        <v>10830</v>
      </c>
      <c r="E1079" s="191" t="s">
        <v>151</v>
      </c>
      <c r="F1079" s="191" t="s">
        <v>151</v>
      </c>
      <c r="G1079" s="191" t="s">
        <v>531</v>
      </c>
      <c r="H1079" s="191" t="s">
        <v>10831</v>
      </c>
      <c r="I1079" s="191" t="s">
        <v>10832</v>
      </c>
      <c r="J1079" s="191"/>
      <c r="K1079" s="191" t="s">
        <v>10641</v>
      </c>
      <c r="L1079" s="99">
        <v>0.21760370000000001</v>
      </c>
      <c r="M1079" s="99">
        <v>37.956985899999999</v>
      </c>
      <c r="N1079" s="191" t="s">
        <v>6967</v>
      </c>
      <c r="O1079" s="87">
        <v>45034</v>
      </c>
      <c r="P1079" s="87">
        <f t="shared" si="32"/>
        <v>45059</v>
      </c>
      <c r="Q1079" s="53">
        <f t="shared" si="33"/>
        <v>335</v>
      </c>
    </row>
    <row r="1080" spans="1:17" ht="16">
      <c r="A1080" s="6">
        <v>1079</v>
      </c>
      <c r="B1080" s="191" t="s">
        <v>2375</v>
      </c>
      <c r="C1080" s="191" t="s">
        <v>1363</v>
      </c>
      <c r="D1080" s="191" t="s">
        <v>10833</v>
      </c>
      <c r="E1080" s="191" t="s">
        <v>151</v>
      </c>
      <c r="F1080" s="191" t="s">
        <v>151</v>
      </c>
      <c r="G1080" s="191" t="s">
        <v>531</v>
      </c>
      <c r="H1080" s="191" t="s">
        <v>10834</v>
      </c>
      <c r="I1080" s="191" t="s">
        <v>10835</v>
      </c>
      <c r="J1080" s="191"/>
      <c r="K1080" s="191" t="s">
        <v>10641</v>
      </c>
      <c r="L1080" s="99">
        <v>0.20771600000000001</v>
      </c>
      <c r="M1080" s="99">
        <v>37.937503</v>
      </c>
      <c r="N1080" s="191" t="s">
        <v>6967</v>
      </c>
      <c r="O1080" s="87">
        <v>45034</v>
      </c>
      <c r="P1080" s="87">
        <f t="shared" si="32"/>
        <v>45059</v>
      </c>
      <c r="Q1080" s="53">
        <f t="shared" si="33"/>
        <v>335</v>
      </c>
    </row>
    <row r="1081" spans="1:17" ht="16">
      <c r="A1081" s="6">
        <v>1080</v>
      </c>
      <c r="B1081" s="191" t="s">
        <v>2608</v>
      </c>
      <c r="C1081" s="191" t="s">
        <v>1154</v>
      </c>
      <c r="D1081" s="191" t="s">
        <v>10836</v>
      </c>
      <c r="E1081" s="191" t="s">
        <v>151</v>
      </c>
      <c r="F1081" s="191" t="s">
        <v>151</v>
      </c>
      <c r="G1081" s="191" t="s">
        <v>173</v>
      </c>
      <c r="H1081" s="191" t="s">
        <v>10123</v>
      </c>
      <c r="I1081" s="191" t="s">
        <v>10837</v>
      </c>
      <c r="J1081" s="191" t="s">
        <v>10838</v>
      </c>
      <c r="K1081" s="191" t="s">
        <v>10106</v>
      </c>
      <c r="L1081" s="99">
        <v>2.7264400000000001E-2</v>
      </c>
      <c r="M1081" s="99">
        <v>37.620103700000001</v>
      </c>
      <c r="N1081" s="191" t="s">
        <v>6967</v>
      </c>
      <c r="O1081" s="87">
        <v>45035</v>
      </c>
      <c r="P1081" s="87">
        <f t="shared" si="32"/>
        <v>45060</v>
      </c>
      <c r="Q1081" s="53">
        <f t="shared" si="33"/>
        <v>335</v>
      </c>
    </row>
    <row r="1082" spans="1:17" ht="16">
      <c r="A1082" s="6">
        <v>1081</v>
      </c>
      <c r="B1082" s="191" t="s">
        <v>3722</v>
      </c>
      <c r="C1082" s="191" t="s">
        <v>1156</v>
      </c>
      <c r="D1082" s="191" t="s">
        <v>10839</v>
      </c>
      <c r="E1082" s="191" t="s">
        <v>114</v>
      </c>
      <c r="F1082" s="191" t="s">
        <v>114</v>
      </c>
      <c r="G1082" s="191" t="s">
        <v>163</v>
      </c>
      <c r="H1082" s="191" t="s">
        <v>10840</v>
      </c>
      <c r="I1082" s="191" t="s">
        <v>10841</v>
      </c>
      <c r="J1082" s="191" t="s">
        <v>10842</v>
      </c>
      <c r="K1082" s="191" t="s">
        <v>8335</v>
      </c>
      <c r="L1082" s="99">
        <v>-0.65161360000000002</v>
      </c>
      <c r="M1082" s="99">
        <v>37.0212304</v>
      </c>
      <c r="N1082" s="191" t="s">
        <v>6967</v>
      </c>
      <c r="O1082" s="87">
        <v>45035</v>
      </c>
      <c r="P1082" s="87">
        <f t="shared" si="32"/>
        <v>45060</v>
      </c>
      <c r="Q1082" s="53">
        <f t="shared" si="33"/>
        <v>335</v>
      </c>
    </row>
    <row r="1083" spans="1:17" ht="16">
      <c r="A1083" s="6">
        <v>1082</v>
      </c>
      <c r="B1083" s="191" t="s">
        <v>10843</v>
      </c>
      <c r="C1083" s="191" t="s">
        <v>1160</v>
      </c>
      <c r="D1083" s="191" t="s">
        <v>10844</v>
      </c>
      <c r="E1083" s="191" t="s">
        <v>8015</v>
      </c>
      <c r="F1083" s="191" t="s">
        <v>8015</v>
      </c>
      <c r="G1083" s="191" t="s">
        <v>142</v>
      </c>
      <c r="H1083" s="191" t="s">
        <v>2355</v>
      </c>
      <c r="I1083" s="191" t="s">
        <v>10845</v>
      </c>
      <c r="J1083" s="191" t="s">
        <v>10846</v>
      </c>
      <c r="K1083" s="191" t="s">
        <v>8856</v>
      </c>
      <c r="L1083" s="99">
        <v>-0.42880299999999999</v>
      </c>
      <c r="M1083" s="99">
        <v>37.446044000000001</v>
      </c>
      <c r="N1083" s="191" t="s">
        <v>6967</v>
      </c>
      <c r="O1083" s="87">
        <v>45035</v>
      </c>
      <c r="P1083" s="87">
        <f t="shared" si="32"/>
        <v>45060</v>
      </c>
      <c r="Q1083" s="53">
        <f t="shared" si="33"/>
        <v>335</v>
      </c>
    </row>
    <row r="1084" spans="1:17" ht="16">
      <c r="A1084" s="6">
        <v>1083</v>
      </c>
      <c r="B1084" s="191" t="s">
        <v>3728</v>
      </c>
      <c r="C1084" s="191" t="s">
        <v>633</v>
      </c>
      <c r="D1084" s="191" t="s">
        <v>10847</v>
      </c>
      <c r="E1084" s="191" t="s">
        <v>114</v>
      </c>
      <c r="F1084" s="191" t="s">
        <v>114</v>
      </c>
      <c r="G1084" s="191" t="s">
        <v>168</v>
      </c>
      <c r="H1084" s="191" t="s">
        <v>10848</v>
      </c>
      <c r="I1084" s="191" t="s">
        <v>10849</v>
      </c>
      <c r="J1084" s="191" t="s">
        <v>10850</v>
      </c>
      <c r="K1084" s="191"/>
      <c r="L1084" s="99">
        <v>-0.93810000000000004</v>
      </c>
      <c r="M1084" s="99">
        <v>37.106960000000001</v>
      </c>
      <c r="N1084" s="191" t="s">
        <v>6967</v>
      </c>
      <c r="O1084" s="87">
        <v>45035</v>
      </c>
      <c r="P1084" s="87">
        <f t="shared" si="32"/>
        <v>45060</v>
      </c>
      <c r="Q1084" s="53">
        <f t="shared" si="33"/>
        <v>335</v>
      </c>
    </row>
    <row r="1085" spans="1:17" ht="16">
      <c r="A1085" s="6">
        <v>1084</v>
      </c>
      <c r="B1085" s="191" t="s">
        <v>3729</v>
      </c>
      <c r="C1085" s="191" t="s">
        <v>1308</v>
      </c>
      <c r="D1085" s="191" t="s">
        <v>10851</v>
      </c>
      <c r="E1085" s="191" t="s">
        <v>151</v>
      </c>
      <c r="F1085" s="191" t="s">
        <v>151</v>
      </c>
      <c r="G1085" s="191" t="s">
        <v>222</v>
      </c>
      <c r="H1085" s="191" t="s">
        <v>10852</v>
      </c>
      <c r="I1085" s="191" t="s">
        <v>10853</v>
      </c>
      <c r="J1085" s="191" t="s">
        <v>10854</v>
      </c>
      <c r="K1085" s="191" t="s">
        <v>10106</v>
      </c>
      <c r="L1085" s="99">
        <v>1.3100000000000001E-2</v>
      </c>
      <c r="M1085" s="99">
        <v>37.611199999999997</v>
      </c>
      <c r="N1085" s="191" t="s">
        <v>6967</v>
      </c>
      <c r="O1085" s="87">
        <v>45035</v>
      </c>
      <c r="P1085" s="87">
        <f t="shared" si="32"/>
        <v>45060</v>
      </c>
      <c r="Q1085" s="53">
        <f t="shared" si="33"/>
        <v>335</v>
      </c>
    </row>
    <row r="1086" spans="1:17" ht="16">
      <c r="A1086" s="6">
        <v>1085</v>
      </c>
      <c r="B1086" s="191" t="s">
        <v>3750</v>
      </c>
      <c r="C1086" s="191" t="s">
        <v>164</v>
      </c>
      <c r="D1086" s="191" t="s">
        <v>10855</v>
      </c>
      <c r="E1086" s="191" t="s">
        <v>151</v>
      </c>
      <c r="F1086" s="191" t="s">
        <v>151</v>
      </c>
      <c r="G1086" s="191" t="s">
        <v>165</v>
      </c>
      <c r="H1086" s="191" t="s">
        <v>10695</v>
      </c>
      <c r="I1086" s="191" t="s">
        <v>10856</v>
      </c>
      <c r="J1086" s="191" t="s">
        <v>10857</v>
      </c>
      <c r="K1086" s="191" t="s">
        <v>8847</v>
      </c>
      <c r="L1086" s="99">
        <v>-5.5199999999999999E-2</v>
      </c>
      <c r="M1086" s="99">
        <v>37.6158</v>
      </c>
      <c r="N1086" s="191" t="s">
        <v>6967</v>
      </c>
      <c r="O1086" s="87">
        <v>45035</v>
      </c>
      <c r="P1086" s="87">
        <f t="shared" si="32"/>
        <v>45060</v>
      </c>
      <c r="Q1086" s="53">
        <f t="shared" si="33"/>
        <v>335</v>
      </c>
    </row>
    <row r="1087" spans="1:17" ht="16">
      <c r="A1087" s="6">
        <v>1086</v>
      </c>
      <c r="B1087" s="191" t="s">
        <v>3500</v>
      </c>
      <c r="C1087" s="191" t="s">
        <v>960</v>
      </c>
      <c r="D1087" s="191" t="s">
        <v>10858</v>
      </c>
      <c r="E1087" s="191" t="s">
        <v>114</v>
      </c>
      <c r="F1087" s="191" t="s">
        <v>114</v>
      </c>
      <c r="G1087" s="191" t="s">
        <v>156</v>
      </c>
      <c r="H1087" s="191" t="s">
        <v>10859</v>
      </c>
      <c r="I1087" s="191" t="s">
        <v>10860</v>
      </c>
      <c r="J1087" s="191" t="s">
        <v>10860</v>
      </c>
      <c r="K1087" s="191" t="s">
        <v>8335</v>
      </c>
      <c r="L1087" s="99">
        <v>-0.85294420000000004</v>
      </c>
      <c r="M1087" s="99">
        <v>36.884531600000003</v>
      </c>
      <c r="N1087" s="191" t="s">
        <v>6967</v>
      </c>
      <c r="O1087" s="87">
        <v>45036</v>
      </c>
      <c r="P1087" s="87">
        <f t="shared" si="32"/>
        <v>45061</v>
      </c>
      <c r="Q1087" s="53">
        <f t="shared" si="33"/>
        <v>335</v>
      </c>
    </row>
    <row r="1088" spans="1:17" ht="16">
      <c r="A1088" s="6">
        <v>1087</v>
      </c>
      <c r="B1088" s="191" t="s">
        <v>3628</v>
      </c>
      <c r="C1088" s="191" t="s">
        <v>368</v>
      </c>
      <c r="D1088" s="191" t="s">
        <v>10861</v>
      </c>
      <c r="E1088" s="191" t="s">
        <v>8015</v>
      </c>
      <c r="F1088" s="191" t="s">
        <v>2434</v>
      </c>
      <c r="G1088" s="191" t="s">
        <v>8679</v>
      </c>
      <c r="H1088" s="191" t="s">
        <v>10862</v>
      </c>
      <c r="I1088" s="191" t="s">
        <v>10863</v>
      </c>
      <c r="J1088" s="191" t="s">
        <v>10864</v>
      </c>
      <c r="K1088" s="191" t="s">
        <v>8856</v>
      </c>
      <c r="L1088" s="99">
        <v>-0.56798300000000002</v>
      </c>
      <c r="M1088" s="99">
        <v>37.232816999999997</v>
      </c>
      <c r="N1088" s="191" t="s">
        <v>6967</v>
      </c>
      <c r="O1088" s="87">
        <v>45036</v>
      </c>
      <c r="P1088" s="87">
        <f t="shared" si="32"/>
        <v>45061</v>
      </c>
      <c r="Q1088" s="53">
        <f t="shared" si="33"/>
        <v>335</v>
      </c>
    </row>
    <row r="1089" spans="1:17" ht="16">
      <c r="A1089" s="6">
        <v>1088</v>
      </c>
      <c r="B1089" s="191" t="s">
        <v>3648</v>
      </c>
      <c r="C1089" s="191" t="s">
        <v>788</v>
      </c>
      <c r="D1089" s="191" t="s">
        <v>10865</v>
      </c>
      <c r="E1089" s="191" t="s">
        <v>151</v>
      </c>
      <c r="F1089" s="191" t="s">
        <v>151</v>
      </c>
      <c r="G1089" s="191" t="s">
        <v>10866</v>
      </c>
      <c r="H1089" s="191" t="s">
        <v>10867</v>
      </c>
      <c r="I1089" s="191" t="s">
        <v>10868</v>
      </c>
      <c r="J1089" s="191" t="s">
        <v>10869</v>
      </c>
      <c r="K1089" s="191" t="s">
        <v>10090</v>
      </c>
      <c r="L1089" s="99">
        <v>0.15240000000000001</v>
      </c>
      <c r="M1089" s="99">
        <v>37.733699999999999</v>
      </c>
      <c r="N1089" s="191" t="s">
        <v>6967</v>
      </c>
      <c r="O1089" s="87">
        <v>45036</v>
      </c>
      <c r="P1089" s="87">
        <f t="shared" si="32"/>
        <v>45061</v>
      </c>
      <c r="Q1089" s="53">
        <f t="shared" si="33"/>
        <v>335</v>
      </c>
    </row>
    <row r="1090" spans="1:17" ht="16">
      <c r="A1090" s="6">
        <v>1089</v>
      </c>
      <c r="B1090" s="191" t="s">
        <v>3385</v>
      </c>
      <c r="C1090" s="191" t="s">
        <v>1349</v>
      </c>
      <c r="D1090" s="191" t="s">
        <v>10870</v>
      </c>
      <c r="E1090" s="191" t="s">
        <v>108</v>
      </c>
      <c r="F1090" s="191" t="s">
        <v>108</v>
      </c>
      <c r="G1090" s="191" t="s">
        <v>6972</v>
      </c>
      <c r="H1090" s="191" t="s">
        <v>7869</v>
      </c>
      <c r="I1090" s="191" t="s">
        <v>10871</v>
      </c>
      <c r="J1090" s="191" t="s">
        <v>10872</v>
      </c>
      <c r="K1090" s="191" t="s">
        <v>6975</v>
      </c>
      <c r="L1090" s="99">
        <v>-1.0049999999999999</v>
      </c>
      <c r="M1090" s="99">
        <v>36.871200000000002</v>
      </c>
      <c r="N1090" s="191" t="s">
        <v>6967</v>
      </c>
      <c r="O1090" s="87">
        <v>45036</v>
      </c>
      <c r="P1090" s="87">
        <f t="shared" si="32"/>
        <v>45061</v>
      </c>
      <c r="Q1090" s="53">
        <f t="shared" si="33"/>
        <v>335</v>
      </c>
    </row>
    <row r="1091" spans="1:17" ht="16">
      <c r="A1091" s="6">
        <v>1090</v>
      </c>
      <c r="B1091" s="191" t="s">
        <v>3723</v>
      </c>
      <c r="C1091" s="191" t="s">
        <v>1159</v>
      </c>
      <c r="D1091" s="191" t="s">
        <v>10873</v>
      </c>
      <c r="E1091" s="191" t="s">
        <v>151</v>
      </c>
      <c r="F1091" s="191" t="s">
        <v>151</v>
      </c>
      <c r="G1091" s="191" t="s">
        <v>222</v>
      </c>
      <c r="H1091" s="191" t="s">
        <v>10852</v>
      </c>
      <c r="I1091" s="191" t="s">
        <v>10874</v>
      </c>
      <c r="J1091" s="191" t="s">
        <v>10875</v>
      </c>
      <c r="K1091" s="191" t="s">
        <v>10106</v>
      </c>
      <c r="L1091" s="99">
        <v>-0.118869</v>
      </c>
      <c r="M1091" s="99">
        <v>37.570236999999999</v>
      </c>
      <c r="N1091" s="191" t="s">
        <v>6967</v>
      </c>
      <c r="O1091" s="87">
        <v>45036</v>
      </c>
      <c r="P1091" s="87">
        <f t="shared" ref="P1091:P1154" si="34">O1091+25</f>
        <v>45061</v>
      </c>
      <c r="Q1091" s="53">
        <f t="shared" ref="Q1091:Q1154" si="35">IF(P1091&lt;$T$2,$V$2,$U$2-P1091+1)</f>
        <v>335</v>
      </c>
    </row>
    <row r="1092" spans="1:17" ht="16">
      <c r="A1092" s="6">
        <v>1091</v>
      </c>
      <c r="B1092" s="191" t="s">
        <v>3756</v>
      </c>
      <c r="C1092" s="191" t="s">
        <v>174</v>
      </c>
      <c r="D1092" s="191" t="s">
        <v>10876</v>
      </c>
      <c r="E1092" s="191" t="s">
        <v>108</v>
      </c>
      <c r="F1092" s="191" t="s">
        <v>108</v>
      </c>
      <c r="G1092" s="191" t="s">
        <v>175</v>
      </c>
      <c r="H1092" s="191" t="s">
        <v>9985</v>
      </c>
      <c r="I1092" s="191" t="s">
        <v>10877</v>
      </c>
      <c r="J1092" s="191" t="s">
        <v>10878</v>
      </c>
      <c r="K1092" s="191" t="s">
        <v>2840</v>
      </c>
      <c r="L1092" s="99">
        <v>-1.19143</v>
      </c>
      <c r="M1092" s="99">
        <v>36.622169999999997</v>
      </c>
      <c r="N1092" s="191" t="s">
        <v>6967</v>
      </c>
      <c r="O1092" s="87">
        <v>45036</v>
      </c>
      <c r="P1092" s="87">
        <f t="shared" si="34"/>
        <v>45061</v>
      </c>
      <c r="Q1092" s="53">
        <f t="shared" si="35"/>
        <v>335</v>
      </c>
    </row>
    <row r="1093" spans="1:17" ht="32">
      <c r="A1093" s="6">
        <v>1092</v>
      </c>
      <c r="B1093" s="191" t="s">
        <v>3744</v>
      </c>
      <c r="C1093" s="191" t="s">
        <v>1362</v>
      </c>
      <c r="D1093" s="191" t="s">
        <v>10879</v>
      </c>
      <c r="E1093" s="191" t="s">
        <v>8015</v>
      </c>
      <c r="F1093" s="191" t="s">
        <v>8015</v>
      </c>
      <c r="G1093" s="191" t="s">
        <v>144</v>
      </c>
      <c r="H1093" s="191" t="s">
        <v>10880</v>
      </c>
      <c r="I1093" s="191" t="s">
        <v>10881</v>
      </c>
      <c r="J1093" s="191" t="s">
        <v>10882</v>
      </c>
      <c r="K1093" s="191" t="s">
        <v>7384</v>
      </c>
      <c r="L1093" s="99">
        <v>-1.1624641</v>
      </c>
      <c r="M1093" s="99">
        <v>36.878837400000002</v>
      </c>
      <c r="N1093" s="191" t="s">
        <v>8647</v>
      </c>
      <c r="O1093" s="87">
        <v>45037</v>
      </c>
      <c r="P1093" s="87">
        <f t="shared" si="34"/>
        <v>45062</v>
      </c>
      <c r="Q1093" s="53">
        <f t="shared" si="35"/>
        <v>335</v>
      </c>
    </row>
    <row r="1094" spans="1:17" ht="16">
      <c r="A1094" s="6">
        <v>1093</v>
      </c>
      <c r="B1094" s="191" t="s">
        <v>3734</v>
      </c>
      <c r="C1094" s="191" t="s">
        <v>1298</v>
      </c>
      <c r="D1094" s="191" t="s">
        <v>10883</v>
      </c>
      <c r="E1094" s="191" t="s">
        <v>114</v>
      </c>
      <c r="F1094" s="191" t="s">
        <v>114</v>
      </c>
      <c r="G1094" s="191" t="s">
        <v>158</v>
      </c>
      <c r="H1094" s="191" t="s">
        <v>10044</v>
      </c>
      <c r="I1094" s="191" t="s">
        <v>10884</v>
      </c>
      <c r="J1094" s="191" t="s">
        <v>10885</v>
      </c>
      <c r="K1094" s="191"/>
      <c r="L1094" s="99">
        <v>-0.78229349999999998</v>
      </c>
      <c r="M1094" s="99">
        <v>36.966112099999997</v>
      </c>
      <c r="N1094" s="191" t="s">
        <v>6967</v>
      </c>
      <c r="O1094" s="87">
        <v>45040</v>
      </c>
      <c r="P1094" s="87">
        <f t="shared" si="34"/>
        <v>45065</v>
      </c>
      <c r="Q1094" s="53">
        <f t="shared" si="35"/>
        <v>335</v>
      </c>
    </row>
    <row r="1095" spans="1:17" ht="16">
      <c r="A1095" s="6">
        <v>1094</v>
      </c>
      <c r="B1095" s="191" t="s">
        <v>3741</v>
      </c>
      <c r="C1095" s="191" t="s">
        <v>221</v>
      </c>
      <c r="D1095" s="191" t="s">
        <v>10886</v>
      </c>
      <c r="E1095" s="191" t="s">
        <v>151</v>
      </c>
      <c r="F1095" s="191" t="s">
        <v>151</v>
      </c>
      <c r="G1095" s="191" t="s">
        <v>222</v>
      </c>
      <c r="H1095" s="191" t="s">
        <v>10887</v>
      </c>
      <c r="I1095" s="191" t="s">
        <v>10888</v>
      </c>
      <c r="J1095" s="191" t="s">
        <v>10889</v>
      </c>
      <c r="K1095" s="191" t="s">
        <v>10106</v>
      </c>
      <c r="L1095" s="99">
        <v>3.97092E-2</v>
      </c>
      <c r="M1095" s="99">
        <v>37.656954800000001</v>
      </c>
      <c r="N1095" s="191" t="s">
        <v>6967</v>
      </c>
      <c r="O1095" s="87">
        <v>45040</v>
      </c>
      <c r="P1095" s="87">
        <f t="shared" si="34"/>
        <v>45065</v>
      </c>
      <c r="Q1095" s="53">
        <f t="shared" si="35"/>
        <v>335</v>
      </c>
    </row>
    <row r="1096" spans="1:17" ht="16">
      <c r="A1096" s="6">
        <v>1095</v>
      </c>
      <c r="B1096" s="191" t="s">
        <v>3766</v>
      </c>
      <c r="C1096" s="191" t="s">
        <v>564</v>
      </c>
      <c r="D1096" s="191" t="s">
        <v>10890</v>
      </c>
      <c r="E1096" s="191" t="s">
        <v>151</v>
      </c>
      <c r="F1096" s="191" t="s">
        <v>151</v>
      </c>
      <c r="G1096" s="191" t="s">
        <v>165</v>
      </c>
      <c r="H1096" s="191" t="s">
        <v>10891</v>
      </c>
      <c r="I1096" s="191" t="s">
        <v>10892</v>
      </c>
      <c r="J1096" s="191" t="s">
        <v>10893</v>
      </c>
      <c r="K1096" s="191" t="s">
        <v>8847</v>
      </c>
      <c r="L1096" s="99">
        <v>-5.3100000000000001E-2</v>
      </c>
      <c r="M1096" s="99">
        <v>37.599899999999998</v>
      </c>
      <c r="N1096" s="191" t="s">
        <v>6967</v>
      </c>
      <c r="O1096" s="87">
        <v>45040</v>
      </c>
      <c r="P1096" s="87">
        <f t="shared" si="34"/>
        <v>45065</v>
      </c>
      <c r="Q1096" s="53">
        <f t="shared" si="35"/>
        <v>335</v>
      </c>
    </row>
    <row r="1097" spans="1:17" ht="16">
      <c r="A1097" s="6">
        <v>1096</v>
      </c>
      <c r="B1097" s="191" t="s">
        <v>3784</v>
      </c>
      <c r="C1097" s="191" t="s">
        <v>986</v>
      </c>
      <c r="D1097" s="191" t="s">
        <v>10894</v>
      </c>
      <c r="E1097" s="191" t="s">
        <v>114</v>
      </c>
      <c r="F1097" s="191" t="s">
        <v>114</v>
      </c>
      <c r="G1097" s="191" t="s">
        <v>158</v>
      </c>
      <c r="H1097" s="191" t="s">
        <v>10895</v>
      </c>
      <c r="I1097" s="191" t="s">
        <v>10896</v>
      </c>
      <c r="J1097" s="191" t="s">
        <v>10896</v>
      </c>
      <c r="K1097" s="191"/>
      <c r="L1097" s="99">
        <v>-0.73360999999999998</v>
      </c>
      <c r="M1097" s="99">
        <v>36.875390000000003</v>
      </c>
      <c r="N1097" s="191" t="s">
        <v>6967</v>
      </c>
      <c r="O1097" s="87">
        <v>45040</v>
      </c>
      <c r="P1097" s="87">
        <f t="shared" si="34"/>
        <v>45065</v>
      </c>
      <c r="Q1097" s="53">
        <f t="shared" si="35"/>
        <v>335</v>
      </c>
    </row>
    <row r="1098" spans="1:17" ht="16">
      <c r="A1098" s="6">
        <v>1097</v>
      </c>
      <c r="B1098" s="191" t="s">
        <v>3733</v>
      </c>
      <c r="C1098" s="191" t="s">
        <v>1305</v>
      </c>
      <c r="D1098" s="191" t="s">
        <v>10897</v>
      </c>
      <c r="E1098" s="191" t="s">
        <v>151</v>
      </c>
      <c r="F1098" s="191" t="s">
        <v>10898</v>
      </c>
      <c r="G1098" s="191" t="s">
        <v>1578</v>
      </c>
      <c r="H1098" s="191" t="s">
        <v>10899</v>
      </c>
      <c r="I1098" s="191" t="s">
        <v>10900</v>
      </c>
      <c r="J1098" s="191" t="s">
        <v>10901</v>
      </c>
      <c r="K1098" s="191" t="s">
        <v>10554</v>
      </c>
      <c r="L1098" s="99">
        <v>-0.26385399999999998</v>
      </c>
      <c r="M1098" s="99">
        <v>37.633673999999999</v>
      </c>
      <c r="N1098" s="191" t="s">
        <v>6967</v>
      </c>
      <c r="O1098" s="87">
        <v>45041</v>
      </c>
      <c r="P1098" s="87">
        <f t="shared" si="34"/>
        <v>45066</v>
      </c>
      <c r="Q1098" s="53">
        <f t="shared" si="35"/>
        <v>335</v>
      </c>
    </row>
    <row r="1099" spans="1:17" ht="16">
      <c r="A1099" s="6">
        <v>1098</v>
      </c>
      <c r="B1099" s="191" t="s">
        <v>3747</v>
      </c>
      <c r="C1099" s="191" t="s">
        <v>1368</v>
      </c>
      <c r="D1099" s="191" t="s">
        <v>10902</v>
      </c>
      <c r="E1099" s="191" t="s">
        <v>151</v>
      </c>
      <c r="F1099" s="191" t="s">
        <v>151</v>
      </c>
      <c r="G1099" s="191" t="s">
        <v>612</v>
      </c>
      <c r="H1099" s="191" t="s">
        <v>10903</v>
      </c>
      <c r="I1099" s="191" t="s">
        <v>10904</v>
      </c>
      <c r="J1099" s="191" t="s">
        <v>10904</v>
      </c>
      <c r="K1099" s="191" t="s">
        <v>10641</v>
      </c>
      <c r="L1099" s="99">
        <v>-0.26293899999999998</v>
      </c>
      <c r="M1099" s="99">
        <v>37.593823999999998</v>
      </c>
      <c r="N1099" s="191" t="s">
        <v>6967</v>
      </c>
      <c r="O1099" s="87">
        <v>45041</v>
      </c>
      <c r="P1099" s="87">
        <f t="shared" si="34"/>
        <v>45066</v>
      </c>
      <c r="Q1099" s="53">
        <f t="shared" si="35"/>
        <v>335</v>
      </c>
    </row>
    <row r="1100" spans="1:17" ht="16">
      <c r="A1100" s="6">
        <v>1099</v>
      </c>
      <c r="B1100" s="191" t="s">
        <v>3761</v>
      </c>
      <c r="C1100" s="191" t="s">
        <v>490</v>
      </c>
      <c r="D1100" s="191" t="s">
        <v>10905</v>
      </c>
      <c r="E1100" s="191" t="s">
        <v>151</v>
      </c>
      <c r="F1100" s="191" t="s">
        <v>151</v>
      </c>
      <c r="G1100" s="191" t="s">
        <v>165</v>
      </c>
      <c r="H1100" s="191" t="s">
        <v>10906</v>
      </c>
      <c r="I1100" s="191" t="s">
        <v>10907</v>
      </c>
      <c r="J1100" s="191" t="s">
        <v>10908</v>
      </c>
      <c r="K1100" s="191" t="s">
        <v>10090</v>
      </c>
      <c r="L1100" s="99">
        <v>-9.35E-2</v>
      </c>
      <c r="M1100" s="99">
        <v>37.705800000000004</v>
      </c>
      <c r="N1100" s="191" t="s">
        <v>6967</v>
      </c>
      <c r="O1100" s="87">
        <v>45041</v>
      </c>
      <c r="P1100" s="87">
        <f t="shared" si="34"/>
        <v>45066</v>
      </c>
      <c r="Q1100" s="53">
        <f t="shared" si="35"/>
        <v>335</v>
      </c>
    </row>
    <row r="1101" spans="1:17" ht="16">
      <c r="A1101" s="6">
        <v>1100</v>
      </c>
      <c r="B1101" s="191" t="s">
        <v>3765</v>
      </c>
      <c r="C1101" s="191" t="s">
        <v>554</v>
      </c>
      <c r="D1101" s="191" t="s">
        <v>10909</v>
      </c>
      <c r="E1101" s="191" t="s">
        <v>151</v>
      </c>
      <c r="F1101" s="191" t="s">
        <v>151</v>
      </c>
      <c r="G1101" s="191" t="s">
        <v>165</v>
      </c>
      <c r="H1101" s="191" t="s">
        <v>10906</v>
      </c>
      <c r="I1101" s="191" t="s">
        <v>10910</v>
      </c>
      <c r="J1101" s="191" t="s">
        <v>10911</v>
      </c>
      <c r="K1101" s="191" t="s">
        <v>8847</v>
      </c>
      <c r="L1101" s="99">
        <v>-9.2000999999999999E-2</v>
      </c>
      <c r="M1101" s="99">
        <v>37.705500000000001</v>
      </c>
      <c r="N1101" s="191" t="s">
        <v>6967</v>
      </c>
      <c r="O1101" s="87">
        <v>45041</v>
      </c>
      <c r="P1101" s="87">
        <f t="shared" si="34"/>
        <v>45066</v>
      </c>
      <c r="Q1101" s="53">
        <f t="shared" si="35"/>
        <v>335</v>
      </c>
    </row>
    <row r="1102" spans="1:17" ht="16">
      <c r="A1102" s="6">
        <v>1101</v>
      </c>
      <c r="B1102" s="191" t="s">
        <v>3726</v>
      </c>
      <c r="C1102" s="191" t="s">
        <v>1161</v>
      </c>
      <c r="D1102" s="191" t="s">
        <v>10912</v>
      </c>
      <c r="E1102" s="191" t="s">
        <v>151</v>
      </c>
      <c r="F1102" s="191" t="s">
        <v>151</v>
      </c>
      <c r="G1102" s="191" t="s">
        <v>173</v>
      </c>
      <c r="H1102" s="191" t="s">
        <v>10913</v>
      </c>
      <c r="I1102" s="191" t="s">
        <v>10914</v>
      </c>
      <c r="J1102" s="191" t="s">
        <v>10915</v>
      </c>
      <c r="K1102" s="191" t="s">
        <v>10106</v>
      </c>
      <c r="L1102" s="99">
        <v>2.00094E-2</v>
      </c>
      <c r="M1102" s="99">
        <v>37.6300022</v>
      </c>
      <c r="N1102" s="191" t="s">
        <v>6967</v>
      </c>
      <c r="O1102" s="87">
        <v>45042</v>
      </c>
      <c r="P1102" s="87">
        <f t="shared" si="34"/>
        <v>45067</v>
      </c>
      <c r="Q1102" s="53">
        <f t="shared" si="35"/>
        <v>335</v>
      </c>
    </row>
    <row r="1103" spans="1:17" ht="16">
      <c r="A1103" s="6">
        <v>1102</v>
      </c>
      <c r="B1103" s="191" t="s">
        <v>3748</v>
      </c>
      <c r="C1103" s="191" t="s">
        <v>1369</v>
      </c>
      <c r="D1103" s="191" t="s">
        <v>10916</v>
      </c>
      <c r="E1103" s="191" t="s">
        <v>114</v>
      </c>
      <c r="F1103" s="191" t="s">
        <v>114</v>
      </c>
      <c r="G1103" s="191" t="s">
        <v>160</v>
      </c>
      <c r="H1103" s="191" t="s">
        <v>10917</v>
      </c>
      <c r="I1103" s="191" t="s">
        <v>10918</v>
      </c>
      <c r="J1103" s="191"/>
      <c r="K1103" s="191" t="s">
        <v>10197</v>
      </c>
      <c r="L1103" s="99">
        <v>-1.1624639999999999</v>
      </c>
      <c r="M1103" s="99">
        <v>36.878837300000001</v>
      </c>
      <c r="N1103" s="191" t="s">
        <v>6967</v>
      </c>
      <c r="O1103" s="87">
        <v>45042</v>
      </c>
      <c r="P1103" s="87">
        <f t="shared" si="34"/>
        <v>45067</v>
      </c>
      <c r="Q1103" s="53">
        <f t="shared" si="35"/>
        <v>335</v>
      </c>
    </row>
    <row r="1104" spans="1:17" ht="16">
      <c r="A1104" s="6">
        <v>1103</v>
      </c>
      <c r="B1104" s="191" t="s">
        <v>10919</v>
      </c>
      <c r="C1104" s="191" t="s">
        <v>560</v>
      </c>
      <c r="D1104" s="191" t="s">
        <v>10920</v>
      </c>
      <c r="E1104" s="191" t="s">
        <v>151</v>
      </c>
      <c r="F1104" s="191" t="s">
        <v>151</v>
      </c>
      <c r="G1104" s="191" t="s">
        <v>10866</v>
      </c>
      <c r="H1104" s="191" t="s">
        <v>10921</v>
      </c>
      <c r="I1104" s="191" t="s">
        <v>10922</v>
      </c>
      <c r="J1104" s="191"/>
      <c r="K1104" s="191" t="s">
        <v>10641</v>
      </c>
      <c r="L1104" s="99">
        <v>0.141544</v>
      </c>
      <c r="M1104" s="99">
        <v>37.791105000000002</v>
      </c>
      <c r="N1104" s="191" t="s">
        <v>6967</v>
      </c>
      <c r="O1104" s="87">
        <v>45042</v>
      </c>
      <c r="P1104" s="87">
        <f t="shared" si="34"/>
        <v>45067</v>
      </c>
      <c r="Q1104" s="53">
        <f t="shared" si="35"/>
        <v>335</v>
      </c>
    </row>
    <row r="1105" spans="1:17" ht="16">
      <c r="A1105" s="6">
        <v>1104</v>
      </c>
      <c r="B1105" s="191" t="s">
        <v>3751</v>
      </c>
      <c r="C1105" s="191" t="s">
        <v>169</v>
      </c>
      <c r="D1105" s="191" t="s">
        <v>10923</v>
      </c>
      <c r="E1105" s="191" t="s">
        <v>151</v>
      </c>
      <c r="F1105" s="191" t="s">
        <v>151</v>
      </c>
      <c r="G1105" s="191" t="s">
        <v>165</v>
      </c>
      <c r="H1105" s="191" t="s">
        <v>9649</v>
      </c>
      <c r="I1105" s="191" t="s">
        <v>10924</v>
      </c>
      <c r="J1105" s="191"/>
      <c r="K1105" s="191" t="s">
        <v>8847</v>
      </c>
      <c r="L1105" s="99">
        <v>-0.10267270000000001</v>
      </c>
      <c r="M1105" s="99">
        <v>37.580715900000001</v>
      </c>
      <c r="N1105" s="191" t="s">
        <v>6967</v>
      </c>
      <c r="O1105" s="87">
        <v>45043</v>
      </c>
      <c r="P1105" s="87">
        <f t="shared" si="34"/>
        <v>45068</v>
      </c>
      <c r="Q1105" s="53">
        <f t="shared" si="35"/>
        <v>335</v>
      </c>
    </row>
    <row r="1106" spans="1:17" ht="16">
      <c r="A1106" s="6">
        <v>1105</v>
      </c>
      <c r="B1106" s="191" t="s">
        <v>3752</v>
      </c>
      <c r="C1106" s="191" t="s">
        <v>162</v>
      </c>
      <c r="D1106" s="191" t="s">
        <v>10925</v>
      </c>
      <c r="E1106" s="191" t="s">
        <v>114</v>
      </c>
      <c r="F1106" s="191" t="s">
        <v>114</v>
      </c>
      <c r="G1106" s="191" t="s">
        <v>163</v>
      </c>
      <c r="H1106" s="191" t="s">
        <v>10926</v>
      </c>
      <c r="I1106" s="191" t="s">
        <v>10927</v>
      </c>
      <c r="J1106" s="191" t="s">
        <v>10928</v>
      </c>
      <c r="K1106" s="191" t="s">
        <v>10197</v>
      </c>
      <c r="L1106" s="99">
        <v>-0.63861999999999997</v>
      </c>
      <c r="M1106" s="99">
        <v>36.928968300000001</v>
      </c>
      <c r="N1106" s="191" t="s">
        <v>6967</v>
      </c>
      <c r="O1106" s="87">
        <v>45043</v>
      </c>
      <c r="P1106" s="87">
        <f t="shared" si="34"/>
        <v>45068</v>
      </c>
      <c r="Q1106" s="53">
        <f t="shared" si="35"/>
        <v>335</v>
      </c>
    </row>
    <row r="1107" spans="1:17" ht="16">
      <c r="A1107" s="6">
        <v>1106</v>
      </c>
      <c r="B1107" s="191" t="s">
        <v>3768</v>
      </c>
      <c r="C1107" s="191" t="s">
        <v>610</v>
      </c>
      <c r="D1107" s="191" t="s">
        <v>10929</v>
      </c>
      <c r="E1107" s="191" t="s">
        <v>151</v>
      </c>
      <c r="F1107" s="191" t="s">
        <v>151</v>
      </c>
      <c r="G1107" s="191" t="s">
        <v>165</v>
      </c>
      <c r="H1107" s="191" t="s">
        <v>10718</v>
      </c>
      <c r="I1107" s="191" t="s">
        <v>10930</v>
      </c>
      <c r="J1107" s="191" t="s">
        <v>10931</v>
      </c>
      <c r="K1107" s="191" t="s">
        <v>8847</v>
      </c>
      <c r="L1107" s="99">
        <v>-0.14093800000000001</v>
      </c>
      <c r="M1107" s="99">
        <v>37.598520000000001</v>
      </c>
      <c r="N1107" s="191" t="s">
        <v>6967</v>
      </c>
      <c r="O1107" s="87">
        <v>45043</v>
      </c>
      <c r="P1107" s="87">
        <f t="shared" si="34"/>
        <v>45068</v>
      </c>
      <c r="Q1107" s="53">
        <f t="shared" si="35"/>
        <v>335</v>
      </c>
    </row>
    <row r="1108" spans="1:17" ht="16">
      <c r="A1108" s="6">
        <v>1107</v>
      </c>
      <c r="B1108" s="191" t="s">
        <v>3782</v>
      </c>
      <c r="C1108" s="191" t="s">
        <v>990</v>
      </c>
      <c r="D1108" s="191" t="s">
        <v>10932</v>
      </c>
      <c r="E1108" s="191" t="s">
        <v>114</v>
      </c>
      <c r="F1108" s="191" t="s">
        <v>114</v>
      </c>
      <c r="G1108" s="191" t="s">
        <v>168</v>
      </c>
      <c r="H1108" s="191" t="s">
        <v>10933</v>
      </c>
      <c r="I1108" s="191" t="s">
        <v>10934</v>
      </c>
      <c r="J1108" s="191"/>
      <c r="K1108" s="191" t="s">
        <v>7337</v>
      </c>
      <c r="L1108" s="99">
        <v>-0.96420887</v>
      </c>
      <c r="M1108" s="99">
        <v>37.100807269999997</v>
      </c>
      <c r="N1108" s="191" t="s">
        <v>6967</v>
      </c>
      <c r="O1108" s="87">
        <v>45043</v>
      </c>
      <c r="P1108" s="87">
        <f t="shared" si="34"/>
        <v>45068</v>
      </c>
      <c r="Q1108" s="53">
        <f t="shared" si="35"/>
        <v>335</v>
      </c>
    </row>
    <row r="1109" spans="1:17" ht="16">
      <c r="A1109" s="6">
        <v>1108</v>
      </c>
      <c r="B1109" s="191" t="s">
        <v>3493</v>
      </c>
      <c r="C1109" s="191" t="s">
        <v>1082</v>
      </c>
      <c r="D1109" s="191" t="s">
        <v>10935</v>
      </c>
      <c r="E1109" s="191" t="s">
        <v>114</v>
      </c>
      <c r="F1109" s="191" t="s">
        <v>114</v>
      </c>
      <c r="G1109" s="191" t="s">
        <v>168</v>
      </c>
      <c r="H1109" s="191" t="s">
        <v>9917</v>
      </c>
      <c r="I1109" s="191" t="s">
        <v>10936</v>
      </c>
      <c r="J1109" s="191" t="s">
        <v>10937</v>
      </c>
      <c r="K1109" s="191" t="s">
        <v>7337</v>
      </c>
      <c r="L1109" s="99">
        <v>-0.95766910000000005</v>
      </c>
      <c r="M1109" s="99">
        <v>37.030024900000001</v>
      </c>
      <c r="N1109" s="191" t="s">
        <v>6967</v>
      </c>
      <c r="O1109" s="87">
        <v>45044</v>
      </c>
      <c r="P1109" s="87">
        <f t="shared" si="34"/>
        <v>45069</v>
      </c>
      <c r="Q1109" s="53">
        <f t="shared" si="35"/>
        <v>335</v>
      </c>
    </row>
    <row r="1110" spans="1:17" ht="16">
      <c r="A1110" s="6">
        <v>1109</v>
      </c>
      <c r="B1110" s="191" t="s">
        <v>3755</v>
      </c>
      <c r="C1110" s="191" t="s">
        <v>167</v>
      </c>
      <c r="D1110" s="191" t="s">
        <v>10938</v>
      </c>
      <c r="E1110" s="191" t="s">
        <v>114</v>
      </c>
      <c r="F1110" s="191" t="s">
        <v>114</v>
      </c>
      <c r="G1110" s="191" t="s">
        <v>168</v>
      </c>
      <c r="H1110" s="191" t="s">
        <v>10095</v>
      </c>
      <c r="I1110" s="191" t="s">
        <v>10939</v>
      </c>
      <c r="J1110" s="191"/>
      <c r="K1110" s="191" t="s">
        <v>7337</v>
      </c>
      <c r="L1110" s="99">
        <v>-0.82317929000000001</v>
      </c>
      <c r="M1110" s="99">
        <v>36.957168600000003</v>
      </c>
      <c r="N1110" s="191" t="s">
        <v>6967</v>
      </c>
      <c r="O1110" s="87">
        <v>45044</v>
      </c>
      <c r="P1110" s="87">
        <f t="shared" si="34"/>
        <v>45069</v>
      </c>
      <c r="Q1110" s="53">
        <f t="shared" si="35"/>
        <v>335</v>
      </c>
    </row>
    <row r="1111" spans="1:17" ht="16">
      <c r="A1111" s="6">
        <v>1110</v>
      </c>
      <c r="B1111" s="191" t="s">
        <v>3785</v>
      </c>
      <c r="C1111" s="191" t="s">
        <v>291</v>
      </c>
      <c r="D1111" s="191" t="s">
        <v>10940</v>
      </c>
      <c r="E1111" s="191" t="s">
        <v>114</v>
      </c>
      <c r="F1111" s="191" t="s">
        <v>114</v>
      </c>
      <c r="G1111" s="191" t="s">
        <v>10224</v>
      </c>
      <c r="H1111" s="191" t="s">
        <v>10941</v>
      </c>
      <c r="I1111" s="191" t="s">
        <v>10942</v>
      </c>
      <c r="J1111" s="191"/>
      <c r="K1111" s="191" t="s">
        <v>10197</v>
      </c>
      <c r="L1111" s="99">
        <v>-0.71432830000000003</v>
      </c>
      <c r="M1111" s="99">
        <v>36.833931700000001</v>
      </c>
      <c r="N1111" s="191" t="s">
        <v>6967</v>
      </c>
      <c r="O1111" s="87">
        <v>45044</v>
      </c>
      <c r="P1111" s="87">
        <f t="shared" si="34"/>
        <v>45069</v>
      </c>
      <c r="Q1111" s="53">
        <f t="shared" si="35"/>
        <v>335</v>
      </c>
    </row>
    <row r="1112" spans="1:17" ht="16">
      <c r="A1112" s="6">
        <v>1111</v>
      </c>
      <c r="B1112" s="191" t="s">
        <v>3767</v>
      </c>
      <c r="C1112" s="191" t="s">
        <v>611</v>
      </c>
      <c r="D1112" s="191" t="s">
        <v>10943</v>
      </c>
      <c r="E1112" s="191" t="s">
        <v>151</v>
      </c>
      <c r="F1112" s="191" t="s">
        <v>151</v>
      </c>
      <c r="G1112" s="191" t="s">
        <v>612</v>
      </c>
      <c r="H1112" s="191" t="s">
        <v>10944</v>
      </c>
      <c r="I1112" s="191" t="s">
        <v>10945</v>
      </c>
      <c r="J1112" s="191" t="s">
        <v>10946</v>
      </c>
      <c r="K1112" s="191" t="s">
        <v>10641</v>
      </c>
      <c r="L1112" s="99">
        <v>-1.1624641</v>
      </c>
      <c r="M1112" s="99">
        <v>36.878837300000001</v>
      </c>
      <c r="N1112" s="191" t="s">
        <v>6967</v>
      </c>
      <c r="O1112" s="87">
        <v>45048</v>
      </c>
      <c r="P1112" s="87">
        <f t="shared" si="34"/>
        <v>45073</v>
      </c>
      <c r="Q1112" s="53">
        <f t="shared" si="35"/>
        <v>335</v>
      </c>
    </row>
    <row r="1113" spans="1:17" ht="16">
      <c r="A1113" s="6">
        <v>1112</v>
      </c>
      <c r="B1113" s="191" t="s">
        <v>3771</v>
      </c>
      <c r="C1113" s="191" t="s">
        <v>635</v>
      </c>
      <c r="D1113" s="191" t="s">
        <v>10947</v>
      </c>
      <c r="E1113" s="191" t="s">
        <v>161</v>
      </c>
      <c r="F1113" s="191" t="s">
        <v>161</v>
      </c>
      <c r="G1113" s="191" t="s">
        <v>10948</v>
      </c>
      <c r="H1113" s="191" t="s">
        <v>10949</v>
      </c>
      <c r="I1113" s="191" t="s">
        <v>10950</v>
      </c>
      <c r="J1113" s="191" t="s">
        <v>10951</v>
      </c>
      <c r="K1113" s="191" t="s">
        <v>10952</v>
      </c>
      <c r="L1113" s="99">
        <v>-0.40425</v>
      </c>
      <c r="M1113" s="99">
        <v>37.135390000000001</v>
      </c>
      <c r="N1113" s="191" t="s">
        <v>6967</v>
      </c>
      <c r="O1113" s="87">
        <v>45048</v>
      </c>
      <c r="P1113" s="87">
        <f t="shared" si="34"/>
        <v>45073</v>
      </c>
      <c r="Q1113" s="53">
        <f t="shared" si="35"/>
        <v>335</v>
      </c>
    </row>
    <row r="1114" spans="1:17" ht="16">
      <c r="A1114" s="6">
        <v>1113</v>
      </c>
      <c r="B1114" s="191" t="s">
        <v>3775</v>
      </c>
      <c r="C1114" s="191" t="s">
        <v>984</v>
      </c>
      <c r="D1114" s="191" t="s">
        <v>10953</v>
      </c>
      <c r="E1114" s="191" t="s">
        <v>8015</v>
      </c>
      <c r="F1114" s="191" t="s">
        <v>8015</v>
      </c>
      <c r="G1114" s="191" t="s">
        <v>142</v>
      </c>
      <c r="H1114" s="191" t="s">
        <v>10954</v>
      </c>
      <c r="I1114" s="191" t="s">
        <v>10955</v>
      </c>
      <c r="J1114" s="191" t="s">
        <v>10956</v>
      </c>
      <c r="K1114" s="191" t="s">
        <v>8856</v>
      </c>
      <c r="L1114" s="99">
        <v>-0.47189999999999999</v>
      </c>
      <c r="M1114" s="99">
        <v>37.530299999999997</v>
      </c>
      <c r="N1114" s="191" t="s">
        <v>6967</v>
      </c>
      <c r="O1114" s="87">
        <v>45048</v>
      </c>
      <c r="P1114" s="87">
        <f t="shared" si="34"/>
        <v>45073</v>
      </c>
      <c r="Q1114" s="53">
        <f t="shared" si="35"/>
        <v>335</v>
      </c>
    </row>
    <row r="1115" spans="1:17" ht="16">
      <c r="A1115" s="6">
        <v>1114</v>
      </c>
      <c r="B1115" s="191" t="s">
        <v>3783</v>
      </c>
      <c r="C1115" s="191" t="s">
        <v>985</v>
      </c>
      <c r="D1115" s="191" t="s">
        <v>10957</v>
      </c>
      <c r="E1115" s="191" t="s">
        <v>151</v>
      </c>
      <c r="F1115" s="191" t="s">
        <v>151</v>
      </c>
      <c r="G1115" s="191" t="s">
        <v>165</v>
      </c>
      <c r="H1115" s="191" t="s">
        <v>10736</v>
      </c>
      <c r="I1115" s="191" t="s">
        <v>10958</v>
      </c>
      <c r="J1115" s="191"/>
      <c r="K1115" s="191" t="s">
        <v>8847</v>
      </c>
      <c r="L1115" s="99">
        <v>-5.3999999999999999E-2</v>
      </c>
      <c r="M1115" s="99">
        <v>37.623600000000003</v>
      </c>
      <c r="N1115" s="191" t="s">
        <v>6967</v>
      </c>
      <c r="O1115" s="87">
        <v>45048</v>
      </c>
      <c r="P1115" s="87">
        <f t="shared" si="34"/>
        <v>45073</v>
      </c>
      <c r="Q1115" s="53">
        <f t="shared" si="35"/>
        <v>335</v>
      </c>
    </row>
    <row r="1116" spans="1:17" ht="16">
      <c r="A1116" s="6">
        <v>1115</v>
      </c>
      <c r="B1116" s="191" t="s">
        <v>3749</v>
      </c>
      <c r="C1116" s="191" t="s">
        <v>166</v>
      </c>
      <c r="D1116" s="191" t="s">
        <v>10959</v>
      </c>
      <c r="E1116" s="191" t="s">
        <v>8015</v>
      </c>
      <c r="F1116" s="191" t="s">
        <v>2434</v>
      </c>
      <c r="G1116" s="191" t="s">
        <v>7481</v>
      </c>
      <c r="H1116" s="191" t="s">
        <v>10960</v>
      </c>
      <c r="I1116" s="191" t="s">
        <v>10961</v>
      </c>
      <c r="J1116" s="191" t="s">
        <v>10962</v>
      </c>
      <c r="K1116" s="191" t="s">
        <v>8856</v>
      </c>
      <c r="L1116" s="99">
        <v>-0.58340000000000003</v>
      </c>
      <c r="M1116" s="99">
        <v>37.305199999999999</v>
      </c>
      <c r="N1116" s="191" t="s">
        <v>6967</v>
      </c>
      <c r="O1116" s="87">
        <v>45049</v>
      </c>
      <c r="P1116" s="87">
        <f t="shared" si="34"/>
        <v>45074</v>
      </c>
      <c r="Q1116" s="53">
        <f t="shared" si="35"/>
        <v>335</v>
      </c>
    </row>
    <row r="1117" spans="1:17" ht="16">
      <c r="A1117" s="6">
        <v>1116</v>
      </c>
      <c r="B1117" s="191" t="s">
        <v>3760</v>
      </c>
      <c r="C1117" s="191" t="s">
        <v>495</v>
      </c>
      <c r="D1117" s="191" t="s">
        <v>10963</v>
      </c>
      <c r="E1117" s="191" t="s">
        <v>114</v>
      </c>
      <c r="F1117" s="191" t="s">
        <v>114</v>
      </c>
      <c r="G1117" s="191" t="s">
        <v>158</v>
      </c>
      <c r="H1117" s="191" t="s">
        <v>10964</v>
      </c>
      <c r="I1117" s="191" t="s">
        <v>10965</v>
      </c>
      <c r="J1117" s="191"/>
      <c r="K1117" s="191"/>
      <c r="L1117" s="99">
        <v>-0.84709999999999996</v>
      </c>
      <c r="M1117" s="99">
        <v>37.11439</v>
      </c>
      <c r="N1117" s="191" t="s">
        <v>6967</v>
      </c>
      <c r="O1117" s="87">
        <v>45049</v>
      </c>
      <c r="P1117" s="87">
        <f t="shared" si="34"/>
        <v>45074</v>
      </c>
      <c r="Q1117" s="53">
        <f t="shared" si="35"/>
        <v>335</v>
      </c>
    </row>
    <row r="1118" spans="1:17" ht="16">
      <c r="A1118" s="6">
        <v>1117</v>
      </c>
      <c r="B1118" s="191" t="s">
        <v>3770</v>
      </c>
      <c r="C1118" s="191" t="s">
        <v>613</v>
      </c>
      <c r="D1118" s="191" t="s">
        <v>10966</v>
      </c>
      <c r="E1118" s="191" t="s">
        <v>161</v>
      </c>
      <c r="F1118" s="191" t="s">
        <v>161</v>
      </c>
      <c r="G1118" s="191" t="s">
        <v>10948</v>
      </c>
      <c r="H1118" s="191" t="s">
        <v>10967</v>
      </c>
      <c r="I1118" s="191" t="s">
        <v>10968</v>
      </c>
      <c r="J1118" s="191" t="s">
        <v>10969</v>
      </c>
      <c r="K1118" s="191" t="s">
        <v>10952</v>
      </c>
      <c r="L1118" s="99">
        <v>-0.39174959999999998</v>
      </c>
      <c r="M1118" s="99">
        <v>37.136179900000002</v>
      </c>
      <c r="N1118" s="191" t="s">
        <v>6967</v>
      </c>
      <c r="O1118" s="87">
        <v>45049</v>
      </c>
      <c r="P1118" s="87">
        <f t="shared" si="34"/>
        <v>45074</v>
      </c>
      <c r="Q1118" s="53">
        <f t="shared" si="35"/>
        <v>335</v>
      </c>
    </row>
    <row r="1119" spans="1:17" ht="16">
      <c r="A1119" s="6">
        <v>1118</v>
      </c>
      <c r="B1119" s="191" t="s">
        <v>3772</v>
      </c>
      <c r="C1119" s="191" t="s">
        <v>634</v>
      </c>
      <c r="D1119" s="191" t="s">
        <v>10970</v>
      </c>
      <c r="E1119" s="191" t="s">
        <v>8015</v>
      </c>
      <c r="F1119" s="191" t="s">
        <v>8015</v>
      </c>
      <c r="G1119" s="191" t="s">
        <v>142</v>
      </c>
      <c r="H1119" s="191" t="s">
        <v>10971</v>
      </c>
      <c r="I1119" s="191" t="s">
        <v>10972</v>
      </c>
      <c r="J1119" s="191" t="s">
        <v>10973</v>
      </c>
      <c r="K1119" s="191" t="s">
        <v>7384</v>
      </c>
      <c r="L1119" s="99">
        <v>-1.1624641</v>
      </c>
      <c r="M1119" s="99">
        <v>36.878837400000002</v>
      </c>
      <c r="N1119" s="191" t="s">
        <v>6967</v>
      </c>
      <c r="O1119" s="87">
        <v>45049</v>
      </c>
      <c r="P1119" s="87">
        <f t="shared" si="34"/>
        <v>45074</v>
      </c>
      <c r="Q1119" s="53">
        <f t="shared" si="35"/>
        <v>335</v>
      </c>
    </row>
    <row r="1120" spans="1:17" ht="16">
      <c r="A1120" s="6">
        <v>1119</v>
      </c>
      <c r="B1120" s="191" t="s">
        <v>3778</v>
      </c>
      <c r="C1120" s="191" t="s">
        <v>991</v>
      </c>
      <c r="D1120" s="191" t="s">
        <v>10974</v>
      </c>
      <c r="E1120" s="191" t="s">
        <v>8015</v>
      </c>
      <c r="F1120" s="191" t="s">
        <v>2434</v>
      </c>
      <c r="G1120" s="191" t="s">
        <v>9507</v>
      </c>
      <c r="H1120" s="191" t="s">
        <v>10975</v>
      </c>
      <c r="I1120" s="191" t="s">
        <v>10976</v>
      </c>
      <c r="J1120" s="191" t="s">
        <v>10977</v>
      </c>
      <c r="K1120" s="191" t="s">
        <v>10952</v>
      </c>
      <c r="L1120" s="99">
        <v>-0.39241350000000003</v>
      </c>
      <c r="M1120" s="99">
        <v>37.135688299999998</v>
      </c>
      <c r="N1120" s="191" t="s">
        <v>6967</v>
      </c>
      <c r="O1120" s="87">
        <v>45049</v>
      </c>
      <c r="P1120" s="87">
        <f t="shared" si="34"/>
        <v>45074</v>
      </c>
      <c r="Q1120" s="53">
        <f t="shared" si="35"/>
        <v>335</v>
      </c>
    </row>
    <row r="1121" spans="1:17" ht="16">
      <c r="A1121" s="6">
        <v>1120</v>
      </c>
      <c r="B1121" s="191" t="s">
        <v>3781</v>
      </c>
      <c r="C1121" s="191" t="s">
        <v>993</v>
      </c>
      <c r="D1121" s="191" t="s">
        <v>10978</v>
      </c>
      <c r="E1121" s="191" t="s">
        <v>108</v>
      </c>
      <c r="F1121" s="191" t="s">
        <v>108</v>
      </c>
      <c r="G1121" s="191" t="s">
        <v>7023</v>
      </c>
      <c r="H1121" s="191" t="s">
        <v>9798</v>
      </c>
      <c r="I1121" s="191" t="s">
        <v>10979</v>
      </c>
      <c r="J1121" s="191" t="s">
        <v>10980</v>
      </c>
      <c r="K1121" s="191" t="s">
        <v>2840</v>
      </c>
      <c r="L1121" s="99">
        <v>-1.1974100000000001</v>
      </c>
      <c r="M1121" s="99">
        <v>36.600560000000002</v>
      </c>
      <c r="N1121" s="191" t="s">
        <v>6967</v>
      </c>
      <c r="O1121" s="87">
        <v>45049</v>
      </c>
      <c r="P1121" s="87">
        <f t="shared" si="34"/>
        <v>45074</v>
      </c>
      <c r="Q1121" s="53">
        <f t="shared" si="35"/>
        <v>335</v>
      </c>
    </row>
    <row r="1122" spans="1:17" ht="16">
      <c r="A1122" s="6">
        <v>1121</v>
      </c>
      <c r="B1122" s="191" t="s">
        <v>3807</v>
      </c>
      <c r="C1122" s="191" t="s">
        <v>1090</v>
      </c>
      <c r="D1122" s="191" t="s">
        <v>10981</v>
      </c>
      <c r="E1122" s="191" t="s">
        <v>114</v>
      </c>
      <c r="F1122" s="191" t="s">
        <v>114</v>
      </c>
      <c r="G1122" s="191" t="s">
        <v>158</v>
      </c>
      <c r="H1122" s="191" t="s">
        <v>10982</v>
      </c>
      <c r="I1122" s="191" t="s">
        <v>10983</v>
      </c>
      <c r="J1122" s="191" t="s">
        <v>10984</v>
      </c>
      <c r="K1122" s="191"/>
      <c r="L1122" s="99">
        <v>-0.81449000000000005</v>
      </c>
      <c r="M1122" s="99">
        <v>36.860619999999997</v>
      </c>
      <c r="N1122" s="191" t="s">
        <v>6967</v>
      </c>
      <c r="O1122" s="87">
        <v>45049</v>
      </c>
      <c r="P1122" s="87">
        <f t="shared" si="34"/>
        <v>45074</v>
      </c>
      <c r="Q1122" s="53">
        <f t="shared" si="35"/>
        <v>335</v>
      </c>
    </row>
    <row r="1123" spans="1:17" ht="16">
      <c r="A1123" s="6">
        <v>1122</v>
      </c>
      <c r="B1123" s="191" t="s">
        <v>3776</v>
      </c>
      <c r="C1123" s="191" t="s">
        <v>987</v>
      </c>
      <c r="D1123" s="191" t="s">
        <v>10985</v>
      </c>
      <c r="E1123" s="191" t="s">
        <v>8015</v>
      </c>
      <c r="F1123" s="191" t="s">
        <v>2434</v>
      </c>
      <c r="G1123" s="191" t="s">
        <v>9507</v>
      </c>
      <c r="H1123" s="191" t="s">
        <v>10986</v>
      </c>
      <c r="I1123" s="191" t="s">
        <v>10987</v>
      </c>
      <c r="J1123" s="191" t="s">
        <v>10988</v>
      </c>
      <c r="K1123" s="191" t="s">
        <v>7384</v>
      </c>
      <c r="L1123" s="99">
        <v>-0.43290000000000001</v>
      </c>
      <c r="M1123" s="99">
        <v>37.244300000000003</v>
      </c>
      <c r="N1123" s="191" t="s">
        <v>6967</v>
      </c>
      <c r="O1123" s="87">
        <v>45050</v>
      </c>
      <c r="P1123" s="87">
        <f t="shared" si="34"/>
        <v>45075</v>
      </c>
      <c r="Q1123" s="53">
        <f t="shared" si="35"/>
        <v>335</v>
      </c>
    </row>
    <row r="1124" spans="1:17" ht="16">
      <c r="A1124" s="6">
        <v>1123</v>
      </c>
      <c r="B1124" s="191" t="s">
        <v>3779</v>
      </c>
      <c r="C1124" s="191" t="s">
        <v>983</v>
      </c>
      <c r="D1124" s="191" t="s">
        <v>10989</v>
      </c>
      <c r="E1124" s="191" t="s">
        <v>8015</v>
      </c>
      <c r="F1124" s="191" t="s">
        <v>2434</v>
      </c>
      <c r="G1124" s="191" t="s">
        <v>9507</v>
      </c>
      <c r="H1124" s="191" t="s">
        <v>10975</v>
      </c>
      <c r="I1124" s="191" t="s">
        <v>10990</v>
      </c>
      <c r="J1124" s="191" t="s">
        <v>10991</v>
      </c>
      <c r="K1124" s="191" t="s">
        <v>10952</v>
      </c>
      <c r="L1124" s="99">
        <v>-0.38891989999999999</v>
      </c>
      <c r="M1124" s="99">
        <v>37.131213899999999</v>
      </c>
      <c r="N1124" s="191" t="s">
        <v>6967</v>
      </c>
      <c r="O1124" s="87">
        <v>45050</v>
      </c>
      <c r="P1124" s="87">
        <f t="shared" si="34"/>
        <v>45075</v>
      </c>
      <c r="Q1124" s="53">
        <f t="shared" si="35"/>
        <v>335</v>
      </c>
    </row>
    <row r="1125" spans="1:17" ht="16">
      <c r="A1125" s="6">
        <v>1124</v>
      </c>
      <c r="B1125" s="191" t="s">
        <v>3780</v>
      </c>
      <c r="C1125" s="191" t="s">
        <v>988</v>
      </c>
      <c r="D1125" s="191" t="s">
        <v>10992</v>
      </c>
      <c r="E1125" s="191" t="s">
        <v>151</v>
      </c>
      <c r="F1125" s="191" t="s">
        <v>151</v>
      </c>
      <c r="G1125" s="191" t="s">
        <v>222</v>
      </c>
      <c r="H1125" s="191" t="s">
        <v>10852</v>
      </c>
      <c r="I1125" s="191" t="s">
        <v>10993</v>
      </c>
      <c r="J1125" s="191" t="s">
        <v>10874</v>
      </c>
      <c r="K1125" s="191" t="s">
        <v>10106</v>
      </c>
      <c r="L1125" s="99">
        <v>2.6374499999999999E-2</v>
      </c>
      <c r="M1125" s="99">
        <v>37.5710671</v>
      </c>
      <c r="N1125" s="191" t="s">
        <v>6967</v>
      </c>
      <c r="O1125" s="87">
        <v>45050</v>
      </c>
      <c r="P1125" s="87">
        <f t="shared" si="34"/>
        <v>45075</v>
      </c>
      <c r="Q1125" s="53">
        <f t="shared" si="35"/>
        <v>335</v>
      </c>
    </row>
    <row r="1126" spans="1:17" ht="16">
      <c r="A1126" s="6">
        <v>1125</v>
      </c>
      <c r="B1126" s="191" t="s">
        <v>3786</v>
      </c>
      <c r="C1126" s="191" t="s">
        <v>292</v>
      </c>
      <c r="D1126" s="191" t="s">
        <v>10994</v>
      </c>
      <c r="E1126" s="191" t="s">
        <v>161</v>
      </c>
      <c r="F1126" s="191" t="s">
        <v>161</v>
      </c>
      <c r="G1126" s="191" t="s">
        <v>10948</v>
      </c>
      <c r="H1126" s="191" t="s">
        <v>10967</v>
      </c>
      <c r="I1126" s="191" t="s">
        <v>10995</v>
      </c>
      <c r="J1126" s="191" t="s">
        <v>10996</v>
      </c>
      <c r="K1126" s="191" t="s">
        <v>10952</v>
      </c>
      <c r="L1126" s="99">
        <v>-0.38986999999999999</v>
      </c>
      <c r="M1126" s="99">
        <v>37.135469999999998</v>
      </c>
      <c r="N1126" s="191" t="s">
        <v>6967</v>
      </c>
      <c r="O1126" s="87">
        <v>45050</v>
      </c>
      <c r="P1126" s="87">
        <f t="shared" si="34"/>
        <v>45075</v>
      </c>
      <c r="Q1126" s="53">
        <f t="shared" si="35"/>
        <v>335</v>
      </c>
    </row>
    <row r="1127" spans="1:17" ht="16">
      <c r="A1127" s="6">
        <v>1126</v>
      </c>
      <c r="B1127" s="191" t="s">
        <v>3806</v>
      </c>
      <c r="C1127" s="191" t="s">
        <v>1087</v>
      </c>
      <c r="D1127" s="191" t="s">
        <v>10997</v>
      </c>
      <c r="E1127" s="191" t="s">
        <v>114</v>
      </c>
      <c r="F1127" s="191" t="s">
        <v>114</v>
      </c>
      <c r="G1127" s="191" t="s">
        <v>158</v>
      </c>
      <c r="H1127" s="191" t="s">
        <v>10112</v>
      </c>
      <c r="I1127" s="191" t="s">
        <v>10998</v>
      </c>
      <c r="J1127" s="191" t="s">
        <v>10999</v>
      </c>
      <c r="K1127" s="191"/>
      <c r="L1127" s="99">
        <v>-0.78844309999999995</v>
      </c>
      <c r="M1127" s="99">
        <v>36.868574199999998</v>
      </c>
      <c r="N1127" s="191" t="s">
        <v>6967</v>
      </c>
      <c r="O1127" s="87">
        <v>45050</v>
      </c>
      <c r="P1127" s="87">
        <f t="shared" si="34"/>
        <v>45075</v>
      </c>
      <c r="Q1127" s="53">
        <f t="shared" si="35"/>
        <v>335</v>
      </c>
    </row>
    <row r="1128" spans="1:17" ht="16">
      <c r="A1128" s="6">
        <v>1127</v>
      </c>
      <c r="B1128" s="191" t="s">
        <v>3727</v>
      </c>
      <c r="C1128" s="191" t="s">
        <v>629</v>
      </c>
      <c r="D1128" s="191" t="s">
        <v>11000</v>
      </c>
      <c r="E1128" s="191" t="s">
        <v>151</v>
      </c>
      <c r="F1128" s="191" t="s">
        <v>151</v>
      </c>
      <c r="G1128" s="191" t="s">
        <v>152</v>
      </c>
      <c r="H1128" s="191" t="s">
        <v>11001</v>
      </c>
      <c r="I1128" s="191" t="s">
        <v>11002</v>
      </c>
      <c r="J1128" s="191"/>
      <c r="K1128" s="191" t="s">
        <v>8847</v>
      </c>
      <c r="L1128" s="99">
        <v>2.3400000000000001E-2</v>
      </c>
      <c r="M1128" s="99">
        <v>37.062100000000001</v>
      </c>
      <c r="N1128" s="191" t="s">
        <v>6967</v>
      </c>
      <c r="O1128" s="87">
        <v>45051</v>
      </c>
      <c r="P1128" s="87">
        <f t="shared" si="34"/>
        <v>45076</v>
      </c>
      <c r="Q1128" s="53">
        <f t="shared" si="35"/>
        <v>335</v>
      </c>
    </row>
    <row r="1129" spans="1:17" ht="16">
      <c r="A1129" s="6">
        <v>1128</v>
      </c>
      <c r="B1129" s="191" t="s">
        <v>2609</v>
      </c>
      <c r="C1129" s="191" t="s">
        <v>992</v>
      </c>
      <c r="D1129" s="191" t="s">
        <v>11003</v>
      </c>
      <c r="E1129" s="191" t="s">
        <v>8015</v>
      </c>
      <c r="F1129" s="191" t="s">
        <v>2434</v>
      </c>
      <c r="G1129" s="191" t="s">
        <v>9507</v>
      </c>
      <c r="H1129" s="191" t="s">
        <v>11004</v>
      </c>
      <c r="I1129" s="191" t="s">
        <v>11005</v>
      </c>
      <c r="J1129" s="191" t="s">
        <v>11006</v>
      </c>
      <c r="K1129" s="191" t="s">
        <v>10952</v>
      </c>
      <c r="L1129" s="99">
        <v>-0.39149</v>
      </c>
      <c r="M1129" s="99">
        <v>37.138759999999998</v>
      </c>
      <c r="N1129" s="191" t="s">
        <v>6967</v>
      </c>
      <c r="O1129" s="87">
        <v>45051</v>
      </c>
      <c r="P1129" s="87">
        <f t="shared" si="34"/>
        <v>45076</v>
      </c>
      <c r="Q1129" s="53">
        <f t="shared" si="35"/>
        <v>335</v>
      </c>
    </row>
    <row r="1130" spans="1:17" ht="16">
      <c r="A1130" s="6">
        <v>1129</v>
      </c>
      <c r="B1130" s="191" t="s">
        <v>3793</v>
      </c>
      <c r="C1130" s="191" t="s">
        <v>1004</v>
      </c>
      <c r="D1130" s="191" t="s">
        <v>11007</v>
      </c>
      <c r="E1130" s="191" t="s">
        <v>8015</v>
      </c>
      <c r="F1130" s="191" t="s">
        <v>2434</v>
      </c>
      <c r="G1130" s="191" t="s">
        <v>8679</v>
      </c>
      <c r="H1130" s="191" t="s">
        <v>11008</v>
      </c>
      <c r="I1130" s="191" t="s">
        <v>11009</v>
      </c>
      <c r="J1130" s="191" t="s">
        <v>11010</v>
      </c>
      <c r="K1130" s="191" t="s">
        <v>8856</v>
      </c>
      <c r="L1130" s="99">
        <v>-0.60940000000000005</v>
      </c>
      <c r="M1130" s="99">
        <v>37.223300000000002</v>
      </c>
      <c r="N1130" s="191" t="s">
        <v>6967</v>
      </c>
      <c r="O1130" s="87">
        <v>45051</v>
      </c>
      <c r="P1130" s="87">
        <f t="shared" si="34"/>
        <v>45076</v>
      </c>
      <c r="Q1130" s="53">
        <f t="shared" si="35"/>
        <v>335</v>
      </c>
    </row>
    <row r="1131" spans="1:17" ht="16">
      <c r="A1131" s="6">
        <v>1130</v>
      </c>
      <c r="B1131" s="191" t="s">
        <v>3803</v>
      </c>
      <c r="C1131" s="191" t="s">
        <v>1022</v>
      </c>
      <c r="D1131" s="191" t="s">
        <v>11011</v>
      </c>
      <c r="E1131" s="191" t="s">
        <v>108</v>
      </c>
      <c r="F1131" s="191" t="s">
        <v>108</v>
      </c>
      <c r="G1131" s="191" t="s">
        <v>7380</v>
      </c>
      <c r="H1131" s="191" t="s">
        <v>11012</v>
      </c>
      <c r="I1131" s="191" t="s">
        <v>11013</v>
      </c>
      <c r="J1131" s="191" t="s">
        <v>11014</v>
      </c>
      <c r="K1131" s="191" t="s">
        <v>6966</v>
      </c>
      <c r="L1131" s="99">
        <v>-1.0956539999999999</v>
      </c>
      <c r="M1131" s="99">
        <v>37.154407999999997</v>
      </c>
      <c r="N1131" s="191" t="s">
        <v>6967</v>
      </c>
      <c r="O1131" s="87">
        <v>45051</v>
      </c>
      <c r="P1131" s="87">
        <f t="shared" si="34"/>
        <v>45076</v>
      </c>
      <c r="Q1131" s="53">
        <f t="shared" si="35"/>
        <v>335</v>
      </c>
    </row>
    <row r="1132" spans="1:17" ht="16">
      <c r="A1132" s="6">
        <v>1131</v>
      </c>
      <c r="B1132" s="191" t="s">
        <v>3759</v>
      </c>
      <c r="C1132" s="191" t="s">
        <v>493</v>
      </c>
      <c r="D1132" s="191" t="s">
        <v>11015</v>
      </c>
      <c r="E1132" s="191" t="s">
        <v>114</v>
      </c>
      <c r="F1132" s="191" t="s">
        <v>114</v>
      </c>
      <c r="G1132" s="191" t="s">
        <v>158</v>
      </c>
      <c r="H1132" s="191" t="s">
        <v>10631</v>
      </c>
      <c r="I1132" s="191" t="s">
        <v>11016</v>
      </c>
      <c r="J1132" s="191" t="s">
        <v>11017</v>
      </c>
      <c r="K1132" s="191"/>
      <c r="L1132" s="99">
        <v>-0.80820000000000003</v>
      </c>
      <c r="M1132" s="99">
        <v>37.01643</v>
      </c>
      <c r="N1132" s="191" t="s">
        <v>6967</v>
      </c>
      <c r="O1132" s="87">
        <v>45052</v>
      </c>
      <c r="P1132" s="87">
        <f t="shared" si="34"/>
        <v>45077</v>
      </c>
      <c r="Q1132" s="53">
        <f t="shared" si="35"/>
        <v>335</v>
      </c>
    </row>
    <row r="1133" spans="1:17" ht="16">
      <c r="A1133" s="6">
        <v>1132</v>
      </c>
      <c r="B1133" s="191" t="s">
        <v>3762</v>
      </c>
      <c r="C1133" s="191" t="s">
        <v>491</v>
      </c>
      <c r="D1133" s="191" t="s">
        <v>11018</v>
      </c>
      <c r="E1133" s="191" t="s">
        <v>151</v>
      </c>
      <c r="F1133" s="191" t="s">
        <v>151</v>
      </c>
      <c r="G1133" s="191" t="s">
        <v>173</v>
      </c>
      <c r="H1133" s="191" t="s">
        <v>11019</v>
      </c>
      <c r="I1133" s="191" t="s">
        <v>11020</v>
      </c>
      <c r="J1133" s="191" t="s">
        <v>11021</v>
      </c>
      <c r="K1133" s="191" t="s">
        <v>10106</v>
      </c>
      <c r="L1133" s="99">
        <v>3.3861700000000002E-2</v>
      </c>
      <c r="M1133" s="99">
        <v>37.6019954</v>
      </c>
      <c r="N1133" s="191" t="s">
        <v>6967</v>
      </c>
      <c r="O1133" s="87">
        <v>45054</v>
      </c>
      <c r="P1133" s="87">
        <f t="shared" si="34"/>
        <v>45079</v>
      </c>
      <c r="Q1133" s="53">
        <f t="shared" si="35"/>
        <v>335</v>
      </c>
    </row>
    <row r="1134" spans="1:17" ht="16">
      <c r="A1134" s="6">
        <v>1133</v>
      </c>
      <c r="B1134" s="191" t="s">
        <v>3764</v>
      </c>
      <c r="C1134" s="191" t="s">
        <v>552</v>
      </c>
      <c r="D1134" s="191" t="s">
        <v>11022</v>
      </c>
      <c r="E1134" s="191" t="s">
        <v>108</v>
      </c>
      <c r="F1134" s="191" t="s">
        <v>108</v>
      </c>
      <c r="G1134" s="191" t="s">
        <v>6972</v>
      </c>
      <c r="H1134" s="191" t="s">
        <v>7136</v>
      </c>
      <c r="I1134" s="191" t="s">
        <v>11023</v>
      </c>
      <c r="J1134" s="191" t="s">
        <v>11024</v>
      </c>
      <c r="K1134" s="191" t="s">
        <v>6975</v>
      </c>
      <c r="L1134" s="99">
        <v>-0.93140999999999996</v>
      </c>
      <c r="M1134" s="99">
        <v>36.770650000000003</v>
      </c>
      <c r="N1134" s="191" t="s">
        <v>6967</v>
      </c>
      <c r="O1134" s="87">
        <v>45054</v>
      </c>
      <c r="P1134" s="87">
        <f t="shared" si="34"/>
        <v>45079</v>
      </c>
      <c r="Q1134" s="53">
        <f t="shared" si="35"/>
        <v>335</v>
      </c>
    </row>
    <row r="1135" spans="1:17" ht="16">
      <c r="A1135" s="6">
        <v>1134</v>
      </c>
      <c r="B1135" s="191" t="s">
        <v>3795</v>
      </c>
      <c r="C1135" s="191" t="s">
        <v>1007</v>
      </c>
      <c r="D1135" s="191" t="s">
        <v>11025</v>
      </c>
      <c r="E1135" s="191" t="s">
        <v>108</v>
      </c>
      <c r="F1135" s="191" t="s">
        <v>108</v>
      </c>
      <c r="G1135" s="191" t="s">
        <v>6972</v>
      </c>
      <c r="H1135" s="191" t="s">
        <v>11026</v>
      </c>
      <c r="I1135" s="191" t="s">
        <v>11027</v>
      </c>
      <c r="J1135" s="191" t="s">
        <v>11028</v>
      </c>
      <c r="K1135" s="191" t="s">
        <v>6975</v>
      </c>
      <c r="L1135" s="99">
        <v>-1.022</v>
      </c>
      <c r="M1135" s="99">
        <v>36.918799999999997</v>
      </c>
      <c r="N1135" s="191" t="s">
        <v>6967</v>
      </c>
      <c r="O1135" s="87">
        <v>45054</v>
      </c>
      <c r="P1135" s="87">
        <f t="shared" si="34"/>
        <v>45079</v>
      </c>
      <c r="Q1135" s="53">
        <f t="shared" si="35"/>
        <v>335</v>
      </c>
    </row>
    <row r="1136" spans="1:17" ht="16">
      <c r="A1136" s="6">
        <v>1135</v>
      </c>
      <c r="B1136" s="191" t="s">
        <v>3801</v>
      </c>
      <c r="C1136" s="191" t="s">
        <v>938</v>
      </c>
      <c r="D1136" s="191" t="s">
        <v>11029</v>
      </c>
      <c r="E1136" s="191" t="s">
        <v>151</v>
      </c>
      <c r="F1136" s="191" t="s">
        <v>151</v>
      </c>
      <c r="G1136" s="191" t="s">
        <v>173</v>
      </c>
      <c r="H1136" s="191" t="s">
        <v>10123</v>
      </c>
      <c r="I1136" s="191" t="s">
        <v>11030</v>
      </c>
      <c r="J1136" s="191" t="s">
        <v>11031</v>
      </c>
      <c r="K1136" s="191" t="s">
        <v>10106</v>
      </c>
      <c r="L1136" s="99">
        <v>2.9899999999999999E-2</v>
      </c>
      <c r="M1136" s="99">
        <v>37.628900000000002</v>
      </c>
      <c r="N1136" s="191" t="s">
        <v>6967</v>
      </c>
      <c r="O1136" s="87">
        <v>45054</v>
      </c>
      <c r="P1136" s="87">
        <f t="shared" si="34"/>
        <v>45079</v>
      </c>
      <c r="Q1136" s="53">
        <f t="shared" si="35"/>
        <v>335</v>
      </c>
    </row>
    <row r="1137" spans="1:17" ht="16">
      <c r="A1137" s="6">
        <v>1136</v>
      </c>
      <c r="B1137" s="191" t="s">
        <v>3820</v>
      </c>
      <c r="C1137" s="191" t="s">
        <v>1112</v>
      </c>
      <c r="D1137" s="191" t="s">
        <v>11032</v>
      </c>
      <c r="E1137" s="191" t="s">
        <v>151</v>
      </c>
      <c r="F1137" s="191" t="s">
        <v>151</v>
      </c>
      <c r="G1137" s="191" t="s">
        <v>222</v>
      </c>
      <c r="H1137" s="191" t="s">
        <v>11033</v>
      </c>
      <c r="I1137" s="191" t="s">
        <v>11034</v>
      </c>
      <c r="J1137" s="191" t="s">
        <v>11035</v>
      </c>
      <c r="K1137" s="191" t="s">
        <v>10106</v>
      </c>
      <c r="L1137" s="99">
        <v>-1.1000000000000001E-3</v>
      </c>
      <c r="M1137" s="99">
        <v>37.576060099999999</v>
      </c>
      <c r="N1137" s="191" t="s">
        <v>6967</v>
      </c>
      <c r="O1137" s="87">
        <v>45054</v>
      </c>
      <c r="P1137" s="87">
        <f t="shared" si="34"/>
        <v>45079</v>
      </c>
      <c r="Q1137" s="53">
        <f t="shared" si="35"/>
        <v>335</v>
      </c>
    </row>
    <row r="1138" spans="1:17" ht="16">
      <c r="A1138" s="6">
        <v>1137</v>
      </c>
      <c r="B1138" s="191" t="s">
        <v>3758</v>
      </c>
      <c r="C1138" s="191" t="s">
        <v>494</v>
      </c>
      <c r="D1138" s="191" t="s">
        <v>11036</v>
      </c>
      <c r="E1138" s="191" t="s">
        <v>151</v>
      </c>
      <c r="F1138" s="191" t="s">
        <v>151</v>
      </c>
      <c r="G1138" s="191" t="s">
        <v>152</v>
      </c>
      <c r="H1138" s="191" t="s">
        <v>11037</v>
      </c>
      <c r="I1138" s="191" t="s">
        <v>11038</v>
      </c>
      <c r="J1138" s="191" t="s">
        <v>11039</v>
      </c>
      <c r="K1138" s="191" t="s">
        <v>10554</v>
      </c>
      <c r="L1138" s="99">
        <v>8.8415999999999995E-2</v>
      </c>
      <c r="M1138" s="99">
        <v>37.551139999999997</v>
      </c>
      <c r="N1138" s="191" t="s">
        <v>6967</v>
      </c>
      <c r="O1138" s="87">
        <v>45055</v>
      </c>
      <c r="P1138" s="87">
        <f t="shared" si="34"/>
        <v>45080</v>
      </c>
      <c r="Q1138" s="53">
        <f t="shared" si="35"/>
        <v>335</v>
      </c>
    </row>
    <row r="1139" spans="1:17" ht="16">
      <c r="A1139" s="6">
        <v>1138</v>
      </c>
      <c r="B1139" s="191" t="s">
        <v>3790</v>
      </c>
      <c r="C1139" s="191" t="s">
        <v>1003</v>
      </c>
      <c r="D1139" s="191" t="s">
        <v>11040</v>
      </c>
      <c r="E1139" s="191" t="s">
        <v>108</v>
      </c>
      <c r="F1139" s="191" t="s">
        <v>108</v>
      </c>
      <c r="G1139" s="191" t="s">
        <v>7380</v>
      </c>
      <c r="H1139" s="191" t="s">
        <v>10519</v>
      </c>
      <c r="I1139" s="191" t="s">
        <v>11041</v>
      </c>
      <c r="J1139" s="191" t="s">
        <v>11042</v>
      </c>
      <c r="K1139" s="191" t="s">
        <v>2840</v>
      </c>
      <c r="L1139" s="99">
        <v>-1.05053</v>
      </c>
      <c r="M1139" s="99">
        <v>37.151780000000002</v>
      </c>
      <c r="N1139" s="191" t="s">
        <v>6967</v>
      </c>
      <c r="O1139" s="87">
        <v>45055</v>
      </c>
      <c r="P1139" s="87">
        <f t="shared" si="34"/>
        <v>45080</v>
      </c>
      <c r="Q1139" s="53">
        <f t="shared" si="35"/>
        <v>335</v>
      </c>
    </row>
    <row r="1140" spans="1:17" ht="16">
      <c r="A1140" s="6">
        <v>1139</v>
      </c>
      <c r="B1140" s="191" t="s">
        <v>3796</v>
      </c>
      <c r="C1140" s="191" t="s">
        <v>1006</v>
      </c>
      <c r="D1140" s="191" t="s">
        <v>11043</v>
      </c>
      <c r="E1140" s="191" t="s">
        <v>108</v>
      </c>
      <c r="F1140" s="191" t="s">
        <v>108</v>
      </c>
      <c r="G1140" s="191" t="s">
        <v>7201</v>
      </c>
      <c r="H1140" s="191" t="s">
        <v>11044</v>
      </c>
      <c r="I1140" s="191" t="s">
        <v>11045</v>
      </c>
      <c r="J1140" s="191" t="s">
        <v>11046</v>
      </c>
      <c r="K1140" s="191" t="s">
        <v>6975</v>
      </c>
      <c r="L1140" s="99">
        <v>-1.16492</v>
      </c>
      <c r="M1140" s="99">
        <v>36.992240000000002</v>
      </c>
      <c r="N1140" s="191" t="s">
        <v>6967</v>
      </c>
      <c r="O1140" s="87">
        <v>45055</v>
      </c>
      <c r="P1140" s="87">
        <f t="shared" si="34"/>
        <v>45080</v>
      </c>
      <c r="Q1140" s="53">
        <f t="shared" si="35"/>
        <v>335</v>
      </c>
    </row>
    <row r="1141" spans="1:17" ht="16">
      <c r="A1141" s="6">
        <v>1140</v>
      </c>
      <c r="B1141" s="191" t="s">
        <v>3797</v>
      </c>
      <c r="C1141" s="191" t="s">
        <v>939</v>
      </c>
      <c r="D1141" s="191" t="s">
        <v>11047</v>
      </c>
      <c r="E1141" s="191" t="s">
        <v>8015</v>
      </c>
      <c r="F1141" s="191" t="s">
        <v>8015</v>
      </c>
      <c r="G1141" s="191" t="s">
        <v>144</v>
      </c>
      <c r="H1141" s="191" t="s">
        <v>11048</v>
      </c>
      <c r="I1141" s="191" t="s">
        <v>11049</v>
      </c>
      <c r="J1141" s="191" t="s">
        <v>11050</v>
      </c>
      <c r="K1141" s="191" t="s">
        <v>7384</v>
      </c>
      <c r="L1141" s="99">
        <v>-0.35883749999999998</v>
      </c>
      <c r="M1141" s="99">
        <v>37.504046899999999</v>
      </c>
      <c r="N1141" s="191" t="s">
        <v>6967</v>
      </c>
      <c r="O1141" s="87">
        <v>45055</v>
      </c>
      <c r="P1141" s="87">
        <f t="shared" si="34"/>
        <v>45080</v>
      </c>
      <c r="Q1141" s="53">
        <f t="shared" si="35"/>
        <v>335</v>
      </c>
    </row>
    <row r="1142" spans="1:17" ht="16">
      <c r="A1142" s="6">
        <v>1141</v>
      </c>
      <c r="B1142" s="191" t="s">
        <v>3822</v>
      </c>
      <c r="C1142" s="191" t="s">
        <v>1111</v>
      </c>
      <c r="D1142" s="191" t="s">
        <v>11051</v>
      </c>
      <c r="E1142" s="191" t="s">
        <v>151</v>
      </c>
      <c r="F1142" s="191" t="s">
        <v>151</v>
      </c>
      <c r="G1142" s="191" t="s">
        <v>165</v>
      </c>
      <c r="H1142" s="191" t="s">
        <v>11052</v>
      </c>
      <c r="I1142" s="191" t="s">
        <v>11053</v>
      </c>
      <c r="J1142" s="191"/>
      <c r="K1142" s="191" t="s">
        <v>8758</v>
      </c>
      <c r="L1142" s="99">
        <v>-0.1158</v>
      </c>
      <c r="M1142" s="99">
        <v>37.5899</v>
      </c>
      <c r="N1142" s="191" t="s">
        <v>6967</v>
      </c>
      <c r="O1142" s="87">
        <v>45055</v>
      </c>
      <c r="P1142" s="87">
        <f t="shared" si="34"/>
        <v>45080</v>
      </c>
      <c r="Q1142" s="53">
        <f t="shared" si="35"/>
        <v>335</v>
      </c>
    </row>
    <row r="1143" spans="1:17" ht="16">
      <c r="A1143" s="6">
        <v>1142</v>
      </c>
      <c r="B1143" s="191" t="s">
        <v>3824</v>
      </c>
      <c r="C1143" s="191" t="s">
        <v>1114</v>
      </c>
      <c r="D1143" s="191" t="s">
        <v>11054</v>
      </c>
      <c r="E1143" s="191" t="s">
        <v>108</v>
      </c>
      <c r="F1143" s="191" t="s">
        <v>108</v>
      </c>
      <c r="G1143" s="191" t="s">
        <v>109</v>
      </c>
      <c r="H1143" s="191" t="s">
        <v>11055</v>
      </c>
      <c r="I1143" s="191" t="s">
        <v>11056</v>
      </c>
      <c r="J1143" s="191" t="s">
        <v>11057</v>
      </c>
      <c r="K1143" s="191" t="s">
        <v>6966</v>
      </c>
      <c r="L1143" s="99">
        <v>-1.0359685999999999</v>
      </c>
      <c r="M1143" s="99">
        <v>36.7512635</v>
      </c>
      <c r="N1143" s="191" t="s">
        <v>6967</v>
      </c>
      <c r="O1143" s="87">
        <v>45055</v>
      </c>
      <c r="P1143" s="87">
        <f t="shared" si="34"/>
        <v>45080</v>
      </c>
      <c r="Q1143" s="53">
        <f t="shared" si="35"/>
        <v>335</v>
      </c>
    </row>
    <row r="1144" spans="1:17" ht="16">
      <c r="A1144" s="6">
        <v>1143</v>
      </c>
      <c r="B1144" s="191" t="s">
        <v>3763</v>
      </c>
      <c r="C1144" s="191" t="s">
        <v>492</v>
      </c>
      <c r="D1144" s="191" t="s">
        <v>11058</v>
      </c>
      <c r="E1144" s="191" t="s">
        <v>114</v>
      </c>
      <c r="F1144" s="191" t="s">
        <v>114</v>
      </c>
      <c r="G1144" s="191" t="s">
        <v>156</v>
      </c>
      <c r="H1144" s="191" t="s">
        <v>11059</v>
      </c>
      <c r="I1144" s="191" t="s">
        <v>11060</v>
      </c>
      <c r="J1144" s="191"/>
      <c r="K1144" s="191" t="s">
        <v>8335</v>
      </c>
      <c r="L1144" s="99">
        <v>-0.91905999999999999</v>
      </c>
      <c r="M1144" s="99">
        <v>36.960990000000002</v>
      </c>
      <c r="N1144" s="191" t="s">
        <v>6967</v>
      </c>
      <c r="O1144" s="87">
        <v>45056</v>
      </c>
      <c r="P1144" s="87">
        <f t="shared" si="34"/>
        <v>45081</v>
      </c>
      <c r="Q1144" s="53">
        <f t="shared" si="35"/>
        <v>335</v>
      </c>
    </row>
    <row r="1145" spans="1:17" ht="16">
      <c r="A1145" s="6">
        <v>1144</v>
      </c>
      <c r="B1145" s="191" t="s">
        <v>3814</v>
      </c>
      <c r="C1145" s="191" t="s">
        <v>1094</v>
      </c>
      <c r="D1145" s="191" t="s">
        <v>11061</v>
      </c>
      <c r="E1145" s="191" t="s">
        <v>8015</v>
      </c>
      <c r="F1145" s="191" t="s">
        <v>8015</v>
      </c>
      <c r="G1145" s="191" t="s">
        <v>144</v>
      </c>
      <c r="H1145" s="191" t="s">
        <v>11062</v>
      </c>
      <c r="I1145" s="191" t="s">
        <v>11063</v>
      </c>
      <c r="J1145" s="191" t="s">
        <v>11064</v>
      </c>
      <c r="K1145" s="191" t="s">
        <v>7384</v>
      </c>
      <c r="L1145" s="99">
        <v>-1.2156928</v>
      </c>
      <c r="M1145" s="99">
        <v>36.8934912</v>
      </c>
      <c r="N1145" s="191" t="s">
        <v>6967</v>
      </c>
      <c r="O1145" s="87">
        <v>45056</v>
      </c>
      <c r="P1145" s="87">
        <f t="shared" si="34"/>
        <v>45081</v>
      </c>
      <c r="Q1145" s="53">
        <f t="shared" si="35"/>
        <v>335</v>
      </c>
    </row>
    <row r="1146" spans="1:17" ht="16">
      <c r="A1146" s="6">
        <v>1145</v>
      </c>
      <c r="B1146" s="191" t="s">
        <v>3818</v>
      </c>
      <c r="C1146" s="191" t="s">
        <v>1026</v>
      </c>
      <c r="D1146" s="191" t="s">
        <v>11065</v>
      </c>
      <c r="E1146" s="191" t="s">
        <v>8015</v>
      </c>
      <c r="F1146" s="191" t="s">
        <v>8015</v>
      </c>
      <c r="G1146" s="191" t="s">
        <v>144</v>
      </c>
      <c r="H1146" s="191" t="s">
        <v>11066</v>
      </c>
      <c r="I1146" s="191" t="s">
        <v>11067</v>
      </c>
      <c r="J1146" s="191" t="s">
        <v>11068</v>
      </c>
      <c r="K1146" s="191" t="s">
        <v>7384</v>
      </c>
      <c r="L1146" s="99">
        <v>-1.2713984</v>
      </c>
      <c r="M1146" s="99">
        <v>36.837785599999997</v>
      </c>
      <c r="N1146" s="191" t="s">
        <v>6967</v>
      </c>
      <c r="O1146" s="87">
        <v>45056</v>
      </c>
      <c r="P1146" s="87">
        <f t="shared" si="34"/>
        <v>45081</v>
      </c>
      <c r="Q1146" s="53">
        <f t="shared" si="35"/>
        <v>335</v>
      </c>
    </row>
    <row r="1147" spans="1:17" ht="16">
      <c r="A1147" s="6">
        <v>1146</v>
      </c>
      <c r="B1147" s="191" t="s">
        <v>3835</v>
      </c>
      <c r="C1147" s="191" t="s">
        <v>962</v>
      </c>
      <c r="D1147" s="191" t="s">
        <v>11069</v>
      </c>
      <c r="E1147" s="191" t="s">
        <v>108</v>
      </c>
      <c r="F1147" s="191" t="s">
        <v>108</v>
      </c>
      <c r="G1147" s="191" t="s">
        <v>6972</v>
      </c>
      <c r="H1147" s="191" t="s">
        <v>11070</v>
      </c>
      <c r="I1147" s="191" t="s">
        <v>11071</v>
      </c>
      <c r="J1147" s="191" t="s">
        <v>11072</v>
      </c>
      <c r="K1147" s="191" t="s">
        <v>6975</v>
      </c>
      <c r="L1147" s="99">
        <v>-1.0047600000000001</v>
      </c>
      <c r="M1147" s="99">
        <v>36.90719</v>
      </c>
      <c r="N1147" s="191" t="s">
        <v>6967</v>
      </c>
      <c r="O1147" s="87">
        <v>45056</v>
      </c>
      <c r="P1147" s="87">
        <f t="shared" si="34"/>
        <v>45081</v>
      </c>
      <c r="Q1147" s="53">
        <f t="shared" si="35"/>
        <v>335</v>
      </c>
    </row>
    <row r="1148" spans="1:17" ht="16">
      <c r="A1148" s="6">
        <v>1147</v>
      </c>
      <c r="B1148" s="191" t="s">
        <v>3840</v>
      </c>
      <c r="C1148" s="191" t="s">
        <v>1223</v>
      </c>
      <c r="D1148" s="191" t="s">
        <v>11073</v>
      </c>
      <c r="E1148" s="191" t="s">
        <v>161</v>
      </c>
      <c r="F1148" s="191" t="s">
        <v>161</v>
      </c>
      <c r="G1148" s="191" t="s">
        <v>10948</v>
      </c>
      <c r="H1148" s="191" t="s">
        <v>10967</v>
      </c>
      <c r="I1148" s="191" t="s">
        <v>11074</v>
      </c>
      <c r="J1148" s="191" t="s">
        <v>11075</v>
      </c>
      <c r="K1148" s="191" t="s">
        <v>10952</v>
      </c>
      <c r="L1148" s="99">
        <v>-0.39058999999999999</v>
      </c>
      <c r="M1148" s="99">
        <v>37.139000000000003</v>
      </c>
      <c r="N1148" s="191" t="s">
        <v>6967</v>
      </c>
      <c r="O1148" s="87">
        <v>45056</v>
      </c>
      <c r="P1148" s="87">
        <f t="shared" si="34"/>
        <v>45081</v>
      </c>
      <c r="Q1148" s="53">
        <f t="shared" si="35"/>
        <v>335</v>
      </c>
    </row>
    <row r="1149" spans="1:17" ht="16">
      <c r="A1149" s="6">
        <v>1148</v>
      </c>
      <c r="B1149" s="191" t="s">
        <v>3849</v>
      </c>
      <c r="C1149" s="191" t="s">
        <v>1123</v>
      </c>
      <c r="D1149" s="191" t="s">
        <v>11076</v>
      </c>
      <c r="E1149" s="191" t="s">
        <v>161</v>
      </c>
      <c r="F1149" s="191" t="s">
        <v>161</v>
      </c>
      <c r="G1149" s="191" t="s">
        <v>10948</v>
      </c>
      <c r="H1149" s="191" t="s">
        <v>10967</v>
      </c>
      <c r="I1149" s="191" t="s">
        <v>11077</v>
      </c>
      <c r="J1149" s="191" t="s">
        <v>11078</v>
      </c>
      <c r="K1149" s="191" t="s">
        <v>10952</v>
      </c>
      <c r="L1149" s="99">
        <v>-0.39463999999999999</v>
      </c>
      <c r="M1149" s="99">
        <v>37.135339999999999</v>
      </c>
      <c r="N1149" s="191" t="s">
        <v>6967</v>
      </c>
      <c r="O1149" s="87">
        <v>45056</v>
      </c>
      <c r="P1149" s="87">
        <f t="shared" si="34"/>
        <v>45081</v>
      </c>
      <c r="Q1149" s="53">
        <f t="shared" si="35"/>
        <v>335</v>
      </c>
    </row>
    <row r="1150" spans="1:17" ht="16">
      <c r="A1150" s="6">
        <v>1149</v>
      </c>
      <c r="B1150" s="191" t="s">
        <v>3850</v>
      </c>
      <c r="C1150" s="191" t="s">
        <v>1126</v>
      </c>
      <c r="D1150" s="191" t="s">
        <v>11079</v>
      </c>
      <c r="E1150" s="191" t="s">
        <v>161</v>
      </c>
      <c r="F1150" s="191" t="s">
        <v>161</v>
      </c>
      <c r="G1150" s="191" t="s">
        <v>10948</v>
      </c>
      <c r="H1150" s="191" t="s">
        <v>11080</v>
      </c>
      <c r="I1150" s="191" t="s">
        <v>11081</v>
      </c>
      <c r="J1150" s="191" t="s">
        <v>11082</v>
      </c>
      <c r="K1150" s="191" t="s">
        <v>10952</v>
      </c>
      <c r="L1150" s="99">
        <v>-0.39267999999999997</v>
      </c>
      <c r="M1150" s="99">
        <v>37.135069999999999</v>
      </c>
      <c r="N1150" s="191" t="s">
        <v>6967</v>
      </c>
      <c r="O1150" s="87">
        <v>45056</v>
      </c>
      <c r="P1150" s="87">
        <f t="shared" si="34"/>
        <v>45081</v>
      </c>
      <c r="Q1150" s="53">
        <f t="shared" si="35"/>
        <v>335</v>
      </c>
    </row>
    <row r="1151" spans="1:17" ht="16">
      <c r="A1151" s="6">
        <v>1150</v>
      </c>
      <c r="B1151" s="191" t="s">
        <v>3816</v>
      </c>
      <c r="C1151" s="191" t="s">
        <v>1024</v>
      </c>
      <c r="D1151" s="191" t="s">
        <v>11083</v>
      </c>
      <c r="E1151" s="191" t="s">
        <v>8015</v>
      </c>
      <c r="F1151" s="191" t="s">
        <v>8015</v>
      </c>
      <c r="G1151" s="191" t="s">
        <v>144</v>
      </c>
      <c r="H1151" s="191" t="s">
        <v>11084</v>
      </c>
      <c r="I1151" s="191" t="s">
        <v>11085</v>
      </c>
      <c r="J1151" s="191" t="s">
        <v>11086</v>
      </c>
      <c r="K1151" s="191" t="s">
        <v>7384</v>
      </c>
      <c r="L1151" s="99">
        <v>-0.47992810000000002</v>
      </c>
      <c r="M1151" s="99">
        <v>37.559217699999998</v>
      </c>
      <c r="N1151" s="191" t="s">
        <v>6967</v>
      </c>
      <c r="O1151" s="87">
        <v>45057</v>
      </c>
      <c r="P1151" s="87">
        <f t="shared" si="34"/>
        <v>45082</v>
      </c>
      <c r="Q1151" s="53">
        <f t="shared" si="35"/>
        <v>335</v>
      </c>
    </row>
    <row r="1152" spans="1:17" ht="16">
      <c r="A1152" s="6">
        <v>1151</v>
      </c>
      <c r="B1152" s="191" t="s">
        <v>3819</v>
      </c>
      <c r="C1152" s="191" t="s">
        <v>1093</v>
      </c>
      <c r="D1152" s="191" t="s">
        <v>11087</v>
      </c>
      <c r="E1152" s="191" t="s">
        <v>161</v>
      </c>
      <c r="F1152" s="191" t="s">
        <v>161</v>
      </c>
      <c r="G1152" s="191" t="s">
        <v>10948</v>
      </c>
      <c r="H1152" s="191" t="s">
        <v>10949</v>
      </c>
      <c r="I1152" s="191" t="s">
        <v>11088</v>
      </c>
      <c r="J1152" s="191" t="s">
        <v>11089</v>
      </c>
      <c r="K1152" s="191" t="s">
        <v>10952</v>
      </c>
      <c r="L1152" s="99">
        <v>-0.3952</v>
      </c>
      <c r="M1152" s="99">
        <v>37.137009999999997</v>
      </c>
      <c r="N1152" s="191" t="s">
        <v>6967</v>
      </c>
      <c r="O1152" s="87">
        <v>45057</v>
      </c>
      <c r="P1152" s="87">
        <f t="shared" si="34"/>
        <v>45082</v>
      </c>
      <c r="Q1152" s="53">
        <f t="shared" si="35"/>
        <v>335</v>
      </c>
    </row>
    <row r="1153" spans="1:17" ht="16">
      <c r="A1153" s="6">
        <v>1152</v>
      </c>
      <c r="B1153" s="191" t="s">
        <v>11090</v>
      </c>
      <c r="C1153" s="191" t="s">
        <v>1203</v>
      </c>
      <c r="D1153" s="191" t="s">
        <v>11091</v>
      </c>
      <c r="E1153" s="191" t="s">
        <v>161</v>
      </c>
      <c r="F1153" s="191" t="s">
        <v>161</v>
      </c>
      <c r="G1153" s="191" t="s">
        <v>10948</v>
      </c>
      <c r="H1153" s="191" t="s">
        <v>10967</v>
      </c>
      <c r="I1153" s="191" t="s">
        <v>11092</v>
      </c>
      <c r="J1153" s="191" t="s">
        <v>11093</v>
      </c>
      <c r="K1153" s="191" t="s">
        <v>10952</v>
      </c>
      <c r="L1153" s="99">
        <v>-0.3952</v>
      </c>
      <c r="M1153" s="99">
        <v>37.137009999999997</v>
      </c>
      <c r="N1153" s="191" t="s">
        <v>6967</v>
      </c>
      <c r="O1153" s="87">
        <v>45057</v>
      </c>
      <c r="P1153" s="87">
        <f t="shared" si="34"/>
        <v>45082</v>
      </c>
      <c r="Q1153" s="53">
        <f t="shared" si="35"/>
        <v>335</v>
      </c>
    </row>
    <row r="1154" spans="1:17" ht="16">
      <c r="A1154" s="6">
        <v>1153</v>
      </c>
      <c r="B1154" s="191" t="s">
        <v>3612</v>
      </c>
      <c r="C1154" s="191" t="s">
        <v>1015</v>
      </c>
      <c r="D1154" s="191" t="s">
        <v>11094</v>
      </c>
      <c r="E1154" s="191" t="s">
        <v>114</v>
      </c>
      <c r="F1154" s="191" t="s">
        <v>114</v>
      </c>
      <c r="G1154" s="191" t="s">
        <v>160</v>
      </c>
      <c r="H1154" s="191" t="s">
        <v>11095</v>
      </c>
      <c r="I1154" s="191" t="s">
        <v>11096</v>
      </c>
      <c r="J1154" s="191" t="s">
        <v>11097</v>
      </c>
      <c r="K1154" s="191" t="s">
        <v>10197</v>
      </c>
      <c r="L1154" s="99">
        <v>-0.72506479999999995</v>
      </c>
      <c r="M1154" s="99">
        <v>36.994996800000003</v>
      </c>
      <c r="N1154" s="191" t="s">
        <v>6967</v>
      </c>
      <c r="O1154" s="87">
        <v>45058</v>
      </c>
      <c r="P1154" s="87">
        <f t="shared" si="34"/>
        <v>45083</v>
      </c>
      <c r="Q1154" s="53">
        <f t="shared" si="35"/>
        <v>335</v>
      </c>
    </row>
    <row r="1155" spans="1:17" ht="16">
      <c r="A1155" s="6">
        <v>1154</v>
      </c>
      <c r="B1155" s="191" t="s">
        <v>3753</v>
      </c>
      <c r="C1155" s="191" t="s">
        <v>159</v>
      </c>
      <c r="D1155" s="191" t="s">
        <v>11098</v>
      </c>
      <c r="E1155" s="191" t="s">
        <v>114</v>
      </c>
      <c r="F1155" s="191" t="s">
        <v>114</v>
      </c>
      <c r="G1155" s="191" t="s">
        <v>160</v>
      </c>
      <c r="H1155" s="191" t="s">
        <v>10477</v>
      </c>
      <c r="I1155" s="191" t="s">
        <v>11099</v>
      </c>
      <c r="J1155" s="191" t="s">
        <v>11100</v>
      </c>
      <c r="K1155" s="191" t="s">
        <v>10197</v>
      </c>
      <c r="L1155" s="99">
        <v>-0.72329100000000002</v>
      </c>
      <c r="M1155" s="99">
        <v>37.009118000000001</v>
      </c>
      <c r="N1155" s="191" t="s">
        <v>6967</v>
      </c>
      <c r="O1155" s="87">
        <v>45058</v>
      </c>
      <c r="P1155" s="87">
        <f t="shared" ref="P1155:P1218" si="36">O1155+25</f>
        <v>45083</v>
      </c>
      <c r="Q1155" s="53">
        <f t="shared" ref="Q1155:Q1218" si="37">IF(P1155&lt;$T$2,$V$2,$U$2-P1155+1)</f>
        <v>335</v>
      </c>
    </row>
    <row r="1156" spans="1:17" ht="16">
      <c r="A1156" s="6">
        <v>1155</v>
      </c>
      <c r="B1156" s="191" t="s">
        <v>3798</v>
      </c>
      <c r="C1156" s="191" t="s">
        <v>937</v>
      </c>
      <c r="D1156" s="191" t="s">
        <v>11101</v>
      </c>
      <c r="E1156" s="191" t="s">
        <v>8015</v>
      </c>
      <c r="F1156" s="191" t="s">
        <v>2434</v>
      </c>
      <c r="G1156" s="191" t="s">
        <v>9507</v>
      </c>
      <c r="H1156" s="191" t="s">
        <v>11102</v>
      </c>
      <c r="I1156" s="191" t="s">
        <v>11103</v>
      </c>
      <c r="J1156" s="191" t="s">
        <v>11104</v>
      </c>
      <c r="K1156" s="191" t="s">
        <v>7384</v>
      </c>
      <c r="L1156" s="99">
        <v>-1.2156928</v>
      </c>
      <c r="M1156" s="99">
        <v>36.8934912</v>
      </c>
      <c r="N1156" s="191" t="s">
        <v>6967</v>
      </c>
      <c r="O1156" s="87">
        <v>45058</v>
      </c>
      <c r="P1156" s="87">
        <f t="shared" si="36"/>
        <v>45083</v>
      </c>
      <c r="Q1156" s="53">
        <f t="shared" si="37"/>
        <v>335</v>
      </c>
    </row>
    <row r="1157" spans="1:17" ht="16">
      <c r="A1157" s="6">
        <v>1156</v>
      </c>
      <c r="B1157" s="191" t="s">
        <v>3812</v>
      </c>
      <c r="C1157" s="191" t="s">
        <v>1091</v>
      </c>
      <c r="D1157" s="191" t="s">
        <v>11105</v>
      </c>
      <c r="E1157" s="191" t="s">
        <v>108</v>
      </c>
      <c r="F1157" s="191" t="s">
        <v>108</v>
      </c>
      <c r="G1157" s="191" t="s">
        <v>226</v>
      </c>
      <c r="H1157" s="191" t="s">
        <v>11106</v>
      </c>
      <c r="I1157" s="191" t="s">
        <v>11107</v>
      </c>
      <c r="J1157" s="191" t="s">
        <v>11108</v>
      </c>
      <c r="K1157" s="191" t="s">
        <v>2840</v>
      </c>
      <c r="L1157" s="99">
        <v>-1.1366419999999999</v>
      </c>
      <c r="M1157" s="99">
        <v>36.760159000000002</v>
      </c>
      <c r="N1157" s="191" t="s">
        <v>6967</v>
      </c>
      <c r="O1157" s="87">
        <v>45058</v>
      </c>
      <c r="P1157" s="87">
        <f t="shared" si="36"/>
        <v>45083</v>
      </c>
      <c r="Q1157" s="53">
        <f t="shared" si="37"/>
        <v>335</v>
      </c>
    </row>
    <row r="1158" spans="1:17" ht="16">
      <c r="A1158" s="6">
        <v>1157</v>
      </c>
      <c r="B1158" s="191" t="s">
        <v>3827</v>
      </c>
      <c r="C1158" s="191" t="s">
        <v>1212</v>
      </c>
      <c r="D1158" s="191" t="s">
        <v>11109</v>
      </c>
      <c r="E1158" s="191" t="s">
        <v>108</v>
      </c>
      <c r="F1158" s="191" t="s">
        <v>108</v>
      </c>
      <c r="G1158" s="191" t="s">
        <v>6972</v>
      </c>
      <c r="H1158" s="191" t="s">
        <v>11110</v>
      </c>
      <c r="I1158" s="191" t="s">
        <v>11111</v>
      </c>
      <c r="J1158" s="191" t="s">
        <v>11112</v>
      </c>
      <c r="K1158" s="191" t="s">
        <v>6975</v>
      </c>
      <c r="L1158" s="99">
        <v>-1.0194000000000001</v>
      </c>
      <c r="M1158" s="99">
        <v>36.91037</v>
      </c>
      <c r="N1158" s="191" t="s">
        <v>6967</v>
      </c>
      <c r="O1158" s="87">
        <v>45058</v>
      </c>
      <c r="P1158" s="87">
        <f t="shared" si="36"/>
        <v>45083</v>
      </c>
      <c r="Q1158" s="53">
        <f t="shared" si="37"/>
        <v>335</v>
      </c>
    </row>
    <row r="1159" spans="1:17" ht="16">
      <c r="A1159" s="6">
        <v>1158</v>
      </c>
      <c r="B1159" s="191" t="s">
        <v>3834</v>
      </c>
      <c r="C1159" s="191" t="s">
        <v>1001</v>
      </c>
      <c r="D1159" s="191" t="s">
        <v>11113</v>
      </c>
      <c r="E1159" s="191" t="s">
        <v>161</v>
      </c>
      <c r="F1159" s="191" t="s">
        <v>161</v>
      </c>
      <c r="G1159" s="191" t="s">
        <v>10948</v>
      </c>
      <c r="H1159" s="191" t="s">
        <v>11114</v>
      </c>
      <c r="I1159" s="191" t="s">
        <v>11115</v>
      </c>
      <c r="J1159" s="191" t="s">
        <v>11116</v>
      </c>
      <c r="K1159" s="191" t="s">
        <v>10952</v>
      </c>
      <c r="L1159" s="99">
        <v>-0.38651999999999997</v>
      </c>
      <c r="M1159" s="99">
        <v>37.128500000000003</v>
      </c>
      <c r="N1159" s="191" t="s">
        <v>6967</v>
      </c>
      <c r="O1159" s="87">
        <v>45058</v>
      </c>
      <c r="P1159" s="87">
        <f t="shared" si="36"/>
        <v>45083</v>
      </c>
      <c r="Q1159" s="53">
        <f t="shared" si="37"/>
        <v>335</v>
      </c>
    </row>
    <row r="1160" spans="1:17" ht="16">
      <c r="A1160" s="6">
        <v>1159</v>
      </c>
      <c r="B1160" s="191" t="s">
        <v>3773</v>
      </c>
      <c r="C1160" s="191" t="s">
        <v>707</v>
      </c>
      <c r="D1160" s="191" t="s">
        <v>11117</v>
      </c>
      <c r="E1160" s="191" t="s">
        <v>8015</v>
      </c>
      <c r="F1160" s="191" t="s">
        <v>8015</v>
      </c>
      <c r="G1160" s="191" t="s">
        <v>142</v>
      </c>
      <c r="H1160" s="191" t="s">
        <v>11118</v>
      </c>
      <c r="I1160" s="191" t="s">
        <v>11119</v>
      </c>
      <c r="J1160" s="191" t="s">
        <v>11120</v>
      </c>
      <c r="K1160" s="191" t="s">
        <v>7384</v>
      </c>
      <c r="L1160" s="99">
        <v>-0.42941760000000001</v>
      </c>
      <c r="M1160" s="99">
        <v>37.478259799999996</v>
      </c>
      <c r="N1160" s="191" t="s">
        <v>6967</v>
      </c>
      <c r="O1160" s="87">
        <v>45061</v>
      </c>
      <c r="P1160" s="87">
        <f t="shared" si="36"/>
        <v>45086</v>
      </c>
      <c r="Q1160" s="53">
        <f t="shared" si="37"/>
        <v>335</v>
      </c>
    </row>
    <row r="1161" spans="1:17" ht="16">
      <c r="A1161" s="6">
        <v>1160</v>
      </c>
      <c r="B1161" s="191" t="s">
        <v>3808</v>
      </c>
      <c r="C1161" s="191" t="s">
        <v>1089</v>
      </c>
      <c r="D1161" s="191" t="s">
        <v>11121</v>
      </c>
      <c r="E1161" s="191" t="s">
        <v>114</v>
      </c>
      <c r="F1161" s="191" t="s">
        <v>114</v>
      </c>
      <c r="G1161" s="191" t="s">
        <v>158</v>
      </c>
      <c r="H1161" s="191" t="s">
        <v>11122</v>
      </c>
      <c r="I1161" s="191" t="s">
        <v>11123</v>
      </c>
      <c r="J1161" s="191" t="s">
        <v>11124</v>
      </c>
      <c r="K1161" s="191"/>
      <c r="L1161" s="99">
        <v>-0.83462000000000003</v>
      </c>
      <c r="M1161" s="99">
        <v>37.015749999999997</v>
      </c>
      <c r="N1161" s="191" t="s">
        <v>6967</v>
      </c>
      <c r="O1161" s="87">
        <v>45061</v>
      </c>
      <c r="P1161" s="87">
        <f t="shared" si="36"/>
        <v>45086</v>
      </c>
      <c r="Q1161" s="53">
        <f t="shared" si="37"/>
        <v>335</v>
      </c>
    </row>
    <row r="1162" spans="1:17" ht="16">
      <c r="A1162" s="6">
        <v>1161</v>
      </c>
      <c r="B1162" s="191" t="s">
        <v>3810</v>
      </c>
      <c r="C1162" s="191" t="s">
        <v>1088</v>
      </c>
      <c r="D1162" s="191" t="s">
        <v>11125</v>
      </c>
      <c r="E1162" s="191" t="s">
        <v>114</v>
      </c>
      <c r="F1162" s="191" t="s">
        <v>114</v>
      </c>
      <c r="G1162" s="191" t="s">
        <v>156</v>
      </c>
      <c r="H1162" s="191" t="s">
        <v>8562</v>
      </c>
      <c r="I1162" s="191" t="s">
        <v>11126</v>
      </c>
      <c r="J1162" s="191" t="s">
        <v>11127</v>
      </c>
      <c r="K1162" s="191" t="s">
        <v>10197</v>
      </c>
      <c r="L1162" s="99">
        <v>-0.89614269999999996</v>
      </c>
      <c r="M1162" s="99">
        <v>36.960991499999999</v>
      </c>
      <c r="N1162" s="191" t="s">
        <v>6967</v>
      </c>
      <c r="O1162" s="87">
        <v>45061</v>
      </c>
      <c r="P1162" s="87">
        <f t="shared" si="36"/>
        <v>45086</v>
      </c>
      <c r="Q1162" s="53">
        <f t="shared" si="37"/>
        <v>335</v>
      </c>
    </row>
    <row r="1163" spans="1:17" ht="16">
      <c r="A1163" s="6">
        <v>1162</v>
      </c>
      <c r="B1163" s="191" t="s">
        <v>3811</v>
      </c>
      <c r="C1163" s="191" t="s">
        <v>1092</v>
      </c>
      <c r="D1163" s="191" t="s">
        <v>11128</v>
      </c>
      <c r="E1163" s="191" t="s">
        <v>114</v>
      </c>
      <c r="F1163" s="191" t="s">
        <v>114</v>
      </c>
      <c r="G1163" s="191" t="s">
        <v>156</v>
      </c>
      <c r="H1163" s="191" t="s">
        <v>11129</v>
      </c>
      <c r="I1163" s="191" t="s">
        <v>11130</v>
      </c>
      <c r="J1163" s="191" t="s">
        <v>11131</v>
      </c>
      <c r="K1163" s="191" t="s">
        <v>8335</v>
      </c>
      <c r="L1163" s="99">
        <v>-0.96534989999999998</v>
      </c>
      <c r="M1163" s="99">
        <v>36.999600399999999</v>
      </c>
      <c r="N1163" s="191" t="s">
        <v>6967</v>
      </c>
      <c r="O1163" s="87">
        <v>45061</v>
      </c>
      <c r="P1163" s="87">
        <f t="shared" si="36"/>
        <v>45086</v>
      </c>
      <c r="Q1163" s="53">
        <f t="shared" si="37"/>
        <v>335</v>
      </c>
    </row>
    <row r="1164" spans="1:17" ht="16">
      <c r="A1164" s="6">
        <v>1163</v>
      </c>
      <c r="B1164" s="191" t="s">
        <v>3823</v>
      </c>
      <c r="C1164" s="191" t="s">
        <v>1207</v>
      </c>
      <c r="D1164" s="191" t="s">
        <v>11132</v>
      </c>
      <c r="E1164" s="191" t="s">
        <v>151</v>
      </c>
      <c r="F1164" s="191" t="s">
        <v>151</v>
      </c>
      <c r="G1164" s="191" t="s">
        <v>173</v>
      </c>
      <c r="H1164" s="191" t="s">
        <v>11133</v>
      </c>
      <c r="I1164" s="191" t="s">
        <v>11134</v>
      </c>
      <c r="J1164" s="191" t="s">
        <v>11135</v>
      </c>
      <c r="K1164" s="191" t="s">
        <v>8758</v>
      </c>
      <c r="L1164" s="99">
        <v>0.1152</v>
      </c>
      <c r="M1164" s="99">
        <v>37.673999999999999</v>
      </c>
      <c r="N1164" s="191" t="s">
        <v>6967</v>
      </c>
      <c r="O1164" s="87">
        <v>45061</v>
      </c>
      <c r="P1164" s="87">
        <f t="shared" si="36"/>
        <v>45086</v>
      </c>
      <c r="Q1164" s="53">
        <f t="shared" si="37"/>
        <v>335</v>
      </c>
    </row>
    <row r="1165" spans="1:17" ht="16">
      <c r="A1165" s="6">
        <v>1164</v>
      </c>
      <c r="B1165" s="191" t="s">
        <v>3848</v>
      </c>
      <c r="C1165" s="191" t="s">
        <v>1227</v>
      </c>
      <c r="D1165" s="191" t="s">
        <v>11136</v>
      </c>
      <c r="E1165" s="191" t="s">
        <v>108</v>
      </c>
      <c r="F1165" s="191" t="s">
        <v>108</v>
      </c>
      <c r="G1165" s="191" t="s">
        <v>109</v>
      </c>
      <c r="H1165" s="191" t="s">
        <v>11137</v>
      </c>
      <c r="I1165" s="191" t="s">
        <v>11138</v>
      </c>
      <c r="J1165" s="191" t="s">
        <v>11139</v>
      </c>
      <c r="K1165" s="191" t="s">
        <v>2840</v>
      </c>
      <c r="L1165" s="99">
        <v>-1.1052599999999999</v>
      </c>
      <c r="M1165" s="99">
        <v>36.844459999999998</v>
      </c>
      <c r="N1165" s="191" t="s">
        <v>6967</v>
      </c>
      <c r="O1165" s="87">
        <v>45061</v>
      </c>
      <c r="P1165" s="87">
        <f t="shared" si="36"/>
        <v>45086</v>
      </c>
      <c r="Q1165" s="53">
        <f t="shared" si="37"/>
        <v>335</v>
      </c>
    </row>
    <row r="1166" spans="1:17" ht="16">
      <c r="A1166" s="6">
        <v>1165</v>
      </c>
      <c r="B1166" s="191" t="s">
        <v>3788</v>
      </c>
      <c r="C1166" s="191" t="s">
        <v>1384</v>
      </c>
      <c r="D1166" s="191" t="s">
        <v>11140</v>
      </c>
      <c r="E1166" s="191" t="s">
        <v>114</v>
      </c>
      <c r="F1166" s="191" t="s">
        <v>114</v>
      </c>
      <c r="G1166" s="191" t="s">
        <v>163</v>
      </c>
      <c r="H1166" s="191" t="s">
        <v>11141</v>
      </c>
      <c r="I1166" s="191" t="s">
        <v>11142</v>
      </c>
      <c r="J1166" s="191" t="s">
        <v>11143</v>
      </c>
      <c r="K1166" s="191" t="s">
        <v>10197</v>
      </c>
      <c r="L1166" s="99">
        <v>-0.62826283000000005</v>
      </c>
      <c r="M1166" s="99">
        <v>36.883628299999998</v>
      </c>
      <c r="N1166" s="191" t="s">
        <v>6967</v>
      </c>
      <c r="O1166" s="87">
        <v>45062</v>
      </c>
      <c r="P1166" s="87">
        <f t="shared" si="36"/>
        <v>45087</v>
      </c>
      <c r="Q1166" s="53">
        <f t="shared" si="37"/>
        <v>335</v>
      </c>
    </row>
    <row r="1167" spans="1:17" ht="16">
      <c r="A1167" s="6">
        <v>1166</v>
      </c>
      <c r="B1167" s="191" t="s">
        <v>3789</v>
      </c>
      <c r="C1167" s="191" t="s">
        <v>926</v>
      </c>
      <c r="D1167" s="191" t="s">
        <v>11144</v>
      </c>
      <c r="E1167" s="191" t="s">
        <v>108</v>
      </c>
      <c r="F1167" s="191" t="s">
        <v>9568</v>
      </c>
      <c r="G1167" s="191" t="s">
        <v>11145</v>
      </c>
      <c r="H1167" s="191" t="s">
        <v>11146</v>
      </c>
      <c r="I1167" s="191" t="s">
        <v>11147</v>
      </c>
      <c r="J1167" s="191" t="s">
        <v>11148</v>
      </c>
      <c r="K1167" s="191"/>
      <c r="L1167" s="99"/>
      <c r="M1167" s="99"/>
      <c r="N1167" s="191" t="s">
        <v>6967</v>
      </c>
      <c r="O1167" s="87">
        <v>45062</v>
      </c>
      <c r="P1167" s="87">
        <f t="shared" si="36"/>
        <v>45087</v>
      </c>
      <c r="Q1167" s="53">
        <f t="shared" si="37"/>
        <v>335</v>
      </c>
    </row>
    <row r="1168" spans="1:17" ht="16">
      <c r="A1168" s="6">
        <v>1167</v>
      </c>
      <c r="B1168" s="191" t="s">
        <v>3802</v>
      </c>
      <c r="C1168" s="191" t="s">
        <v>1013</v>
      </c>
      <c r="D1168" s="191" t="s">
        <v>11149</v>
      </c>
      <c r="E1168" s="191" t="s">
        <v>151</v>
      </c>
      <c r="F1168" s="191" t="s">
        <v>151</v>
      </c>
      <c r="G1168" s="191" t="s">
        <v>165</v>
      </c>
      <c r="H1168" s="191" t="s">
        <v>10891</v>
      </c>
      <c r="I1168" s="191" t="s">
        <v>11150</v>
      </c>
      <c r="J1168" s="191" t="s">
        <v>11151</v>
      </c>
      <c r="K1168" s="191" t="s">
        <v>10106</v>
      </c>
      <c r="L1168" s="99">
        <v>-5.30599E-2</v>
      </c>
      <c r="M1168" s="99">
        <v>37.639609399999998</v>
      </c>
      <c r="N1168" s="191" t="s">
        <v>6967</v>
      </c>
      <c r="O1168" s="87">
        <v>45062</v>
      </c>
      <c r="P1168" s="87">
        <f t="shared" si="36"/>
        <v>45087</v>
      </c>
      <c r="Q1168" s="53">
        <f t="shared" si="37"/>
        <v>335</v>
      </c>
    </row>
    <row r="1169" spans="1:17" ht="16">
      <c r="A1169" s="6">
        <v>1168</v>
      </c>
      <c r="B1169" s="191" t="s">
        <v>3825</v>
      </c>
      <c r="C1169" s="191" t="s">
        <v>1205</v>
      </c>
      <c r="D1169" s="191" t="s">
        <v>11152</v>
      </c>
      <c r="E1169" s="191" t="s">
        <v>108</v>
      </c>
      <c r="F1169" s="191" t="s">
        <v>108</v>
      </c>
      <c r="G1169" s="191" t="s">
        <v>175</v>
      </c>
      <c r="H1169" s="191" t="s">
        <v>11153</v>
      </c>
      <c r="I1169" s="191" t="s">
        <v>11154</v>
      </c>
      <c r="J1169" s="191" t="s">
        <v>11155</v>
      </c>
      <c r="K1169" s="191" t="s">
        <v>2840</v>
      </c>
      <c r="L1169" s="99">
        <v>-1.1886000000000001</v>
      </c>
      <c r="M1169" s="99">
        <v>36.625830000000001</v>
      </c>
      <c r="N1169" s="191" t="s">
        <v>6967</v>
      </c>
      <c r="O1169" s="87">
        <v>45062</v>
      </c>
      <c r="P1169" s="87">
        <f t="shared" si="36"/>
        <v>45087</v>
      </c>
      <c r="Q1169" s="53">
        <f t="shared" si="37"/>
        <v>335</v>
      </c>
    </row>
    <row r="1170" spans="1:17" ht="16">
      <c r="A1170" s="6">
        <v>1169</v>
      </c>
      <c r="B1170" s="191" t="s">
        <v>3826</v>
      </c>
      <c r="C1170" s="191" t="s">
        <v>1209</v>
      </c>
      <c r="D1170" s="191" t="s">
        <v>11156</v>
      </c>
      <c r="E1170" s="191" t="s">
        <v>108</v>
      </c>
      <c r="F1170" s="191" t="s">
        <v>108</v>
      </c>
      <c r="G1170" s="191" t="s">
        <v>6972</v>
      </c>
      <c r="H1170" s="191" t="s">
        <v>11157</v>
      </c>
      <c r="I1170" s="191" t="s">
        <v>11158</v>
      </c>
      <c r="J1170" s="191" t="s">
        <v>11159</v>
      </c>
      <c r="K1170" s="191" t="s">
        <v>6975</v>
      </c>
      <c r="L1170" s="99">
        <v>-1.0035700000000001</v>
      </c>
      <c r="M1170" s="99">
        <v>36.809669999999997</v>
      </c>
      <c r="N1170" s="191" t="s">
        <v>6967</v>
      </c>
      <c r="O1170" s="87">
        <v>45062</v>
      </c>
      <c r="P1170" s="87">
        <f t="shared" si="36"/>
        <v>45087</v>
      </c>
      <c r="Q1170" s="53">
        <f t="shared" si="37"/>
        <v>335</v>
      </c>
    </row>
    <row r="1171" spans="1:17" ht="16">
      <c r="A1171" s="6">
        <v>1170</v>
      </c>
      <c r="B1171" s="191" t="s">
        <v>3787</v>
      </c>
      <c r="C1171" s="191" t="s">
        <v>925</v>
      </c>
      <c r="D1171" s="191" t="s">
        <v>11160</v>
      </c>
      <c r="E1171" s="191" t="s">
        <v>114</v>
      </c>
      <c r="F1171" s="191" t="s">
        <v>114</v>
      </c>
      <c r="G1171" s="191" t="s">
        <v>156</v>
      </c>
      <c r="H1171" s="191" t="s">
        <v>8992</v>
      </c>
      <c r="I1171" s="191" t="s">
        <v>11161</v>
      </c>
      <c r="J1171" s="191" t="s">
        <v>11162</v>
      </c>
      <c r="K1171" s="191" t="s">
        <v>8335</v>
      </c>
      <c r="L1171" s="99">
        <v>-0.98826999999999998</v>
      </c>
      <c r="M1171" s="99">
        <v>37.027410000000003</v>
      </c>
      <c r="N1171" s="191" t="s">
        <v>6967</v>
      </c>
      <c r="O1171" s="87">
        <v>45063</v>
      </c>
      <c r="P1171" s="87">
        <f t="shared" si="36"/>
        <v>45088</v>
      </c>
      <c r="Q1171" s="53">
        <f t="shared" si="37"/>
        <v>335</v>
      </c>
    </row>
    <row r="1172" spans="1:17" ht="16">
      <c r="A1172" s="6">
        <v>1171</v>
      </c>
      <c r="B1172" s="191" t="s">
        <v>3161</v>
      </c>
      <c r="C1172" s="191" t="s">
        <v>935</v>
      </c>
      <c r="D1172" s="191" t="s">
        <v>11163</v>
      </c>
      <c r="E1172" s="191" t="s">
        <v>151</v>
      </c>
      <c r="F1172" s="191" t="s">
        <v>151</v>
      </c>
      <c r="G1172" s="191" t="s">
        <v>152</v>
      </c>
      <c r="H1172" s="191" t="s">
        <v>11164</v>
      </c>
      <c r="I1172" s="191" t="s">
        <v>11165</v>
      </c>
      <c r="J1172" s="191" t="s">
        <v>11166</v>
      </c>
      <c r="K1172" s="191" t="s">
        <v>8758</v>
      </c>
      <c r="L1172" s="99">
        <v>2.93E-2</v>
      </c>
      <c r="M1172" s="99">
        <v>37.139299999999999</v>
      </c>
      <c r="N1172" s="191" t="s">
        <v>6967</v>
      </c>
      <c r="O1172" s="87">
        <v>45063</v>
      </c>
      <c r="P1172" s="87">
        <f t="shared" si="36"/>
        <v>45088</v>
      </c>
      <c r="Q1172" s="53">
        <f t="shared" si="37"/>
        <v>335</v>
      </c>
    </row>
    <row r="1173" spans="1:17" ht="16">
      <c r="A1173" s="6">
        <v>1172</v>
      </c>
      <c r="B1173" s="191" t="s">
        <v>3804</v>
      </c>
      <c r="C1173" s="191" t="s">
        <v>1385</v>
      </c>
      <c r="D1173" s="191" t="s">
        <v>11167</v>
      </c>
      <c r="E1173" s="191" t="s">
        <v>114</v>
      </c>
      <c r="F1173" s="191" t="s">
        <v>114</v>
      </c>
      <c r="G1173" s="191" t="s">
        <v>160</v>
      </c>
      <c r="H1173" s="191" t="s">
        <v>10477</v>
      </c>
      <c r="I1173" s="191" t="s">
        <v>11168</v>
      </c>
      <c r="J1173" s="191" t="s">
        <v>11169</v>
      </c>
      <c r="K1173" s="191" t="s">
        <v>10197</v>
      </c>
      <c r="L1173" s="99">
        <v>-0.72385999999999995</v>
      </c>
      <c r="M1173" s="99">
        <v>37.0030383</v>
      </c>
      <c r="N1173" s="191" t="s">
        <v>6967</v>
      </c>
      <c r="O1173" s="87">
        <v>45063</v>
      </c>
      <c r="P1173" s="87">
        <f t="shared" si="36"/>
        <v>45088</v>
      </c>
      <c r="Q1173" s="53">
        <f t="shared" si="37"/>
        <v>335</v>
      </c>
    </row>
    <row r="1174" spans="1:17" ht="16">
      <c r="A1174" s="6">
        <v>1173</v>
      </c>
      <c r="B1174" s="191" t="s">
        <v>3815</v>
      </c>
      <c r="C1174" s="191" t="s">
        <v>1095</v>
      </c>
      <c r="D1174" s="191" t="s">
        <v>11170</v>
      </c>
      <c r="E1174" s="191" t="s">
        <v>8015</v>
      </c>
      <c r="F1174" s="191" t="s">
        <v>2434</v>
      </c>
      <c r="G1174" s="191" t="s">
        <v>7481</v>
      </c>
      <c r="H1174" s="191" t="s">
        <v>11171</v>
      </c>
      <c r="I1174" s="191" t="s">
        <v>11172</v>
      </c>
      <c r="J1174" s="191" t="s">
        <v>11173</v>
      </c>
      <c r="K1174" s="191" t="s">
        <v>8856</v>
      </c>
      <c r="L1174" s="99">
        <v>-0.56620000000000004</v>
      </c>
      <c r="M1174" s="99">
        <v>37.344200000000001</v>
      </c>
      <c r="N1174" s="191" t="s">
        <v>6967</v>
      </c>
      <c r="O1174" s="87">
        <v>45063</v>
      </c>
      <c r="P1174" s="87">
        <f t="shared" si="36"/>
        <v>45088</v>
      </c>
      <c r="Q1174" s="53">
        <f t="shared" si="37"/>
        <v>335</v>
      </c>
    </row>
    <row r="1175" spans="1:17" ht="16">
      <c r="A1175" s="6">
        <v>1174</v>
      </c>
      <c r="B1175" s="191" t="s">
        <v>3838</v>
      </c>
      <c r="C1175" s="191" t="s">
        <v>1124</v>
      </c>
      <c r="D1175" s="191" t="s">
        <v>11174</v>
      </c>
      <c r="E1175" s="191" t="s">
        <v>108</v>
      </c>
      <c r="F1175" s="191" t="s">
        <v>108</v>
      </c>
      <c r="G1175" s="191" t="s">
        <v>175</v>
      </c>
      <c r="H1175" s="191" t="s">
        <v>11175</v>
      </c>
      <c r="I1175" s="191" t="s">
        <v>11176</v>
      </c>
      <c r="J1175" s="191" t="s">
        <v>11177</v>
      </c>
      <c r="K1175" s="191" t="s">
        <v>2840</v>
      </c>
      <c r="L1175" s="99">
        <v>-1.18038</v>
      </c>
      <c r="M1175" s="99">
        <v>36.619239999999998</v>
      </c>
      <c r="N1175" s="191" t="s">
        <v>6967</v>
      </c>
      <c r="O1175" s="87">
        <v>45063</v>
      </c>
      <c r="P1175" s="87">
        <f t="shared" si="36"/>
        <v>45088</v>
      </c>
      <c r="Q1175" s="53">
        <f t="shared" si="37"/>
        <v>335</v>
      </c>
    </row>
    <row r="1176" spans="1:17" ht="16">
      <c r="A1176" s="6">
        <v>1175</v>
      </c>
      <c r="B1176" s="191" t="s">
        <v>3845</v>
      </c>
      <c r="C1176" s="191" t="s">
        <v>1121</v>
      </c>
      <c r="D1176" s="191" t="s">
        <v>11178</v>
      </c>
      <c r="E1176" s="191" t="s">
        <v>151</v>
      </c>
      <c r="F1176" s="191" t="s">
        <v>151</v>
      </c>
      <c r="G1176" s="191" t="s">
        <v>152</v>
      </c>
      <c r="H1176" s="191" t="s">
        <v>11179</v>
      </c>
      <c r="I1176" s="191" t="s">
        <v>11180</v>
      </c>
      <c r="J1176" s="191" t="s">
        <v>11181</v>
      </c>
      <c r="K1176" s="191" t="s">
        <v>8847</v>
      </c>
      <c r="L1176" s="99">
        <v>-1.2713984</v>
      </c>
      <c r="M1176" s="99">
        <v>36.837785599999997</v>
      </c>
      <c r="N1176" s="191" t="s">
        <v>6967</v>
      </c>
      <c r="O1176" s="87">
        <v>45063</v>
      </c>
      <c r="P1176" s="87">
        <f t="shared" si="36"/>
        <v>45088</v>
      </c>
      <c r="Q1176" s="53">
        <f t="shared" si="37"/>
        <v>335</v>
      </c>
    </row>
    <row r="1177" spans="1:17" ht="16">
      <c r="A1177" s="6">
        <v>1176</v>
      </c>
      <c r="B1177" s="191" t="s">
        <v>3769</v>
      </c>
      <c r="C1177" s="191" t="s">
        <v>609</v>
      </c>
      <c r="D1177" s="191" t="s">
        <v>11182</v>
      </c>
      <c r="E1177" s="191" t="s">
        <v>8015</v>
      </c>
      <c r="F1177" s="191" t="s">
        <v>8015</v>
      </c>
      <c r="G1177" s="191" t="s">
        <v>11183</v>
      </c>
      <c r="H1177" s="191" t="s">
        <v>11184</v>
      </c>
      <c r="I1177" s="191" t="s">
        <v>11185</v>
      </c>
      <c r="J1177" s="191" t="s">
        <v>11186</v>
      </c>
      <c r="K1177" s="191" t="s">
        <v>8856</v>
      </c>
      <c r="L1177" s="99">
        <v>-0.59660000000000002</v>
      </c>
      <c r="M1177" s="99">
        <v>37.631999999999998</v>
      </c>
      <c r="N1177" s="191" t="s">
        <v>6967</v>
      </c>
      <c r="O1177" s="87">
        <v>45064</v>
      </c>
      <c r="P1177" s="87">
        <f t="shared" si="36"/>
        <v>45089</v>
      </c>
      <c r="Q1177" s="53">
        <f t="shared" si="37"/>
        <v>335</v>
      </c>
    </row>
    <row r="1178" spans="1:17" ht="16">
      <c r="A1178" s="6">
        <v>1177</v>
      </c>
      <c r="B1178" s="191" t="s">
        <v>3794</v>
      </c>
      <c r="C1178" s="191" t="s">
        <v>1005</v>
      </c>
      <c r="D1178" s="191" t="s">
        <v>11187</v>
      </c>
      <c r="E1178" s="191" t="s">
        <v>8015</v>
      </c>
      <c r="F1178" s="191" t="s">
        <v>8015</v>
      </c>
      <c r="G1178" s="191" t="s">
        <v>9292</v>
      </c>
      <c r="H1178" s="191" t="s">
        <v>11188</v>
      </c>
      <c r="I1178" s="191" t="s">
        <v>11189</v>
      </c>
      <c r="J1178" s="191" t="s">
        <v>11190</v>
      </c>
      <c r="K1178" s="191" t="s">
        <v>8856</v>
      </c>
      <c r="L1178" s="99">
        <v>-0.61665999999999999</v>
      </c>
      <c r="M1178" s="99">
        <v>37.533329999999999</v>
      </c>
      <c r="N1178" s="191" t="s">
        <v>6967</v>
      </c>
      <c r="O1178" s="87">
        <v>45064</v>
      </c>
      <c r="P1178" s="87">
        <f t="shared" si="36"/>
        <v>45089</v>
      </c>
      <c r="Q1178" s="53">
        <f t="shared" si="37"/>
        <v>335</v>
      </c>
    </row>
    <row r="1179" spans="1:17" ht="16">
      <c r="A1179" s="6">
        <v>1178</v>
      </c>
      <c r="B1179" s="191" t="s">
        <v>3800</v>
      </c>
      <c r="C1179" s="191" t="s">
        <v>940</v>
      </c>
      <c r="D1179" s="191" t="s">
        <v>11191</v>
      </c>
      <c r="E1179" s="191" t="s">
        <v>151</v>
      </c>
      <c r="F1179" s="191" t="s">
        <v>151</v>
      </c>
      <c r="G1179" s="191" t="s">
        <v>222</v>
      </c>
      <c r="H1179" s="191" t="s">
        <v>10852</v>
      </c>
      <c r="I1179" s="191" t="s">
        <v>11192</v>
      </c>
      <c r="J1179" s="191" t="s">
        <v>11193</v>
      </c>
      <c r="K1179" s="191" t="s">
        <v>10106</v>
      </c>
      <c r="L1179" s="99">
        <v>2.5134E-2</v>
      </c>
      <c r="M1179" s="99">
        <v>37.572873000000001</v>
      </c>
      <c r="N1179" s="191" t="s">
        <v>6967</v>
      </c>
      <c r="O1179" s="87">
        <v>45064</v>
      </c>
      <c r="P1179" s="87">
        <f t="shared" si="36"/>
        <v>45089</v>
      </c>
      <c r="Q1179" s="53">
        <f t="shared" si="37"/>
        <v>335</v>
      </c>
    </row>
    <row r="1180" spans="1:17" ht="16">
      <c r="A1180" s="6">
        <v>1179</v>
      </c>
      <c r="B1180" s="191" t="s">
        <v>3828</v>
      </c>
      <c r="C1180" s="191" t="s">
        <v>963</v>
      </c>
      <c r="D1180" s="191" t="s">
        <v>11194</v>
      </c>
      <c r="E1180" s="191" t="s">
        <v>108</v>
      </c>
      <c r="F1180" s="191" t="s">
        <v>108</v>
      </c>
      <c r="G1180" s="191" t="s">
        <v>108</v>
      </c>
      <c r="H1180" s="191" t="s">
        <v>11195</v>
      </c>
      <c r="I1180" s="191" t="s">
        <v>11196</v>
      </c>
      <c r="J1180" s="191" t="s">
        <v>11197</v>
      </c>
      <c r="K1180" s="191" t="s">
        <v>7157</v>
      </c>
      <c r="L1180" s="99">
        <v>-1.3742125999999999</v>
      </c>
      <c r="M1180" s="99">
        <v>37.326105200000001</v>
      </c>
      <c r="N1180" s="191" t="s">
        <v>6967</v>
      </c>
      <c r="O1180" s="87">
        <v>45064</v>
      </c>
      <c r="P1180" s="87">
        <f t="shared" si="36"/>
        <v>45089</v>
      </c>
      <c r="Q1180" s="53">
        <f t="shared" si="37"/>
        <v>335</v>
      </c>
    </row>
    <row r="1181" spans="1:17" ht="16">
      <c r="A1181" s="6">
        <v>1180</v>
      </c>
      <c r="B1181" s="191" t="s">
        <v>3846</v>
      </c>
      <c r="C1181" s="191" t="s">
        <v>1228</v>
      </c>
      <c r="D1181" s="191" t="s">
        <v>11198</v>
      </c>
      <c r="E1181" s="191" t="s">
        <v>151</v>
      </c>
      <c r="F1181" s="191" t="s">
        <v>151</v>
      </c>
      <c r="G1181" s="191" t="s">
        <v>222</v>
      </c>
      <c r="H1181" s="191" t="s">
        <v>11199</v>
      </c>
      <c r="I1181" s="191" t="s">
        <v>11200</v>
      </c>
      <c r="J1181" s="191" t="s">
        <v>11201</v>
      </c>
      <c r="K1181" s="191" t="s">
        <v>10106</v>
      </c>
      <c r="L1181" s="99">
        <v>5.7799999999999997E-2</v>
      </c>
      <c r="M1181" s="99">
        <v>37.636400000000002</v>
      </c>
      <c r="N1181" s="191" t="s">
        <v>6967</v>
      </c>
      <c r="O1181" s="87">
        <v>45064</v>
      </c>
      <c r="P1181" s="87">
        <f t="shared" si="36"/>
        <v>45089</v>
      </c>
      <c r="Q1181" s="53">
        <f t="shared" si="37"/>
        <v>335</v>
      </c>
    </row>
    <row r="1182" spans="1:17" ht="16">
      <c r="A1182" s="6">
        <v>1181</v>
      </c>
      <c r="B1182" s="191" t="s">
        <v>3847</v>
      </c>
      <c r="C1182" s="191" t="s">
        <v>1230</v>
      </c>
      <c r="D1182" s="191" t="s">
        <v>11202</v>
      </c>
      <c r="E1182" s="191" t="s">
        <v>151</v>
      </c>
      <c r="F1182" s="191" t="s">
        <v>151</v>
      </c>
      <c r="G1182" s="191" t="s">
        <v>222</v>
      </c>
      <c r="H1182" s="191" t="s">
        <v>11203</v>
      </c>
      <c r="I1182" s="191" t="s">
        <v>11204</v>
      </c>
      <c r="J1182" s="191" t="s">
        <v>11205</v>
      </c>
      <c r="K1182" s="191" t="s">
        <v>10106</v>
      </c>
      <c r="L1182" s="99">
        <v>5.7799999999999997E-2</v>
      </c>
      <c r="M1182" s="99">
        <v>37.636400000000002</v>
      </c>
      <c r="N1182" s="191" t="s">
        <v>6967</v>
      </c>
      <c r="O1182" s="87">
        <v>45064</v>
      </c>
      <c r="P1182" s="87">
        <f t="shared" si="36"/>
        <v>45089</v>
      </c>
      <c r="Q1182" s="53">
        <f t="shared" si="37"/>
        <v>335</v>
      </c>
    </row>
    <row r="1183" spans="1:17" ht="16">
      <c r="A1183" s="6">
        <v>1182</v>
      </c>
      <c r="B1183" s="191" t="s">
        <v>3854</v>
      </c>
      <c r="C1183" s="191" t="s">
        <v>1128</v>
      </c>
      <c r="D1183" s="191" t="s">
        <v>11206</v>
      </c>
      <c r="E1183" s="191" t="s">
        <v>114</v>
      </c>
      <c r="F1183" s="191" t="s">
        <v>114</v>
      </c>
      <c r="G1183" s="191" t="s">
        <v>160</v>
      </c>
      <c r="H1183" s="191" t="s">
        <v>11207</v>
      </c>
      <c r="I1183" s="191" t="s">
        <v>11208</v>
      </c>
      <c r="J1183" s="191" t="s">
        <v>11209</v>
      </c>
      <c r="K1183" s="191" t="s">
        <v>10197</v>
      </c>
      <c r="L1183" s="99">
        <v>-0.72754779999999997</v>
      </c>
      <c r="M1183" s="99">
        <v>36.989729599999997</v>
      </c>
      <c r="N1183" s="191" t="s">
        <v>6967</v>
      </c>
      <c r="O1183" s="87">
        <v>45064</v>
      </c>
      <c r="P1183" s="87">
        <f t="shared" si="36"/>
        <v>45089</v>
      </c>
      <c r="Q1183" s="53">
        <f t="shared" si="37"/>
        <v>335</v>
      </c>
    </row>
    <row r="1184" spans="1:17" ht="16">
      <c r="A1184" s="6">
        <v>1183</v>
      </c>
      <c r="B1184" s="191" t="s">
        <v>3857</v>
      </c>
      <c r="C1184" s="191" t="s">
        <v>1233</v>
      </c>
      <c r="D1184" s="191" t="s">
        <v>11210</v>
      </c>
      <c r="E1184" s="191" t="s">
        <v>114</v>
      </c>
      <c r="F1184" s="191" t="s">
        <v>114</v>
      </c>
      <c r="G1184" s="191" t="s">
        <v>160</v>
      </c>
      <c r="H1184" s="191" t="s">
        <v>11211</v>
      </c>
      <c r="I1184" s="191" t="s">
        <v>11212</v>
      </c>
      <c r="J1184" s="191" t="s">
        <v>11213</v>
      </c>
      <c r="K1184" s="191" t="s">
        <v>10197</v>
      </c>
      <c r="L1184" s="99">
        <v>-0.73863650000000003</v>
      </c>
      <c r="M1184" s="99">
        <v>37.020254999999999</v>
      </c>
      <c r="N1184" s="191" t="s">
        <v>6967</v>
      </c>
      <c r="O1184" s="87">
        <v>45064</v>
      </c>
      <c r="P1184" s="87">
        <f t="shared" si="36"/>
        <v>45089</v>
      </c>
      <c r="Q1184" s="53">
        <f t="shared" si="37"/>
        <v>335</v>
      </c>
    </row>
    <row r="1185" spans="1:17" ht="16">
      <c r="A1185" s="6">
        <v>1184</v>
      </c>
      <c r="B1185" s="191" t="s">
        <v>3830</v>
      </c>
      <c r="C1185" s="191" t="s">
        <v>932</v>
      </c>
      <c r="D1185" s="191" t="s">
        <v>11214</v>
      </c>
      <c r="E1185" s="191" t="s">
        <v>8015</v>
      </c>
      <c r="F1185" s="191" t="s">
        <v>8015</v>
      </c>
      <c r="G1185" s="191" t="s">
        <v>144</v>
      </c>
      <c r="H1185" s="191" t="s">
        <v>11215</v>
      </c>
      <c r="I1185" s="191" t="s">
        <v>11216</v>
      </c>
      <c r="J1185" s="191" t="s">
        <v>11217</v>
      </c>
      <c r="K1185" s="191" t="s">
        <v>7384</v>
      </c>
      <c r="L1185" s="99">
        <v>-1.2713984</v>
      </c>
      <c r="M1185" s="99">
        <v>36.837785599999997</v>
      </c>
      <c r="N1185" s="191" t="s">
        <v>6967</v>
      </c>
      <c r="O1185" s="87">
        <v>45065</v>
      </c>
      <c r="P1185" s="87">
        <f t="shared" si="36"/>
        <v>45090</v>
      </c>
      <c r="Q1185" s="53">
        <f t="shared" si="37"/>
        <v>335</v>
      </c>
    </row>
    <row r="1186" spans="1:17" ht="16">
      <c r="A1186" s="6">
        <v>1185</v>
      </c>
      <c r="B1186" s="191" t="s">
        <v>3832</v>
      </c>
      <c r="C1186" s="191" t="s">
        <v>1000</v>
      </c>
      <c r="D1186" s="191" t="s">
        <v>11218</v>
      </c>
      <c r="E1186" s="191" t="s">
        <v>151</v>
      </c>
      <c r="F1186" s="191" t="s">
        <v>151</v>
      </c>
      <c r="G1186" s="191" t="s">
        <v>612</v>
      </c>
      <c r="H1186" s="191" t="s">
        <v>11219</v>
      </c>
      <c r="I1186" s="191" t="s">
        <v>11220</v>
      </c>
      <c r="J1186" s="191" t="s">
        <v>11220</v>
      </c>
      <c r="K1186" s="191" t="s">
        <v>10641</v>
      </c>
      <c r="L1186" s="99">
        <v>0.24670900000000001</v>
      </c>
      <c r="M1186" s="99">
        <v>37.814821999999999</v>
      </c>
      <c r="N1186" s="191" t="s">
        <v>6967</v>
      </c>
      <c r="O1186" s="87">
        <v>45065</v>
      </c>
      <c r="P1186" s="87">
        <f t="shared" si="36"/>
        <v>45090</v>
      </c>
      <c r="Q1186" s="53">
        <f t="shared" si="37"/>
        <v>335</v>
      </c>
    </row>
    <row r="1187" spans="1:17" ht="16">
      <c r="A1187" s="6">
        <v>1186</v>
      </c>
      <c r="B1187" s="191" t="s">
        <v>3841</v>
      </c>
      <c r="C1187" s="191" t="s">
        <v>1229</v>
      </c>
      <c r="D1187" s="191" t="s">
        <v>11221</v>
      </c>
      <c r="E1187" s="191" t="s">
        <v>8015</v>
      </c>
      <c r="F1187" s="191" t="s">
        <v>8015</v>
      </c>
      <c r="G1187" s="191" t="s">
        <v>144</v>
      </c>
      <c r="H1187" s="191" t="s">
        <v>11222</v>
      </c>
      <c r="I1187" s="191" t="s">
        <v>11223</v>
      </c>
      <c r="J1187" s="191" t="s">
        <v>11224</v>
      </c>
      <c r="K1187" s="191" t="s">
        <v>7384</v>
      </c>
      <c r="L1187" s="99">
        <v>-1.2713984</v>
      </c>
      <c r="M1187" s="99">
        <v>36.837785599999997</v>
      </c>
      <c r="N1187" s="191" t="s">
        <v>6967</v>
      </c>
      <c r="O1187" s="87">
        <v>45065</v>
      </c>
      <c r="P1187" s="87">
        <f t="shared" si="36"/>
        <v>45090</v>
      </c>
      <c r="Q1187" s="53">
        <f t="shared" si="37"/>
        <v>335</v>
      </c>
    </row>
    <row r="1188" spans="1:17" ht="16">
      <c r="A1188" s="6">
        <v>1187</v>
      </c>
      <c r="B1188" s="191" t="s">
        <v>3859</v>
      </c>
      <c r="C1188" s="191" t="s">
        <v>851</v>
      </c>
      <c r="D1188" s="191" t="s">
        <v>11225</v>
      </c>
      <c r="E1188" s="191" t="s">
        <v>151</v>
      </c>
      <c r="F1188" s="191" t="s">
        <v>151</v>
      </c>
      <c r="G1188" s="191" t="s">
        <v>11226</v>
      </c>
      <c r="H1188" s="191" t="s">
        <v>11227</v>
      </c>
      <c r="I1188" s="191" t="s">
        <v>11228</v>
      </c>
      <c r="J1188" s="191"/>
      <c r="K1188" s="191" t="s">
        <v>10106</v>
      </c>
      <c r="L1188" s="99">
        <v>0.33821699999999999</v>
      </c>
      <c r="M1188" s="99">
        <v>37.964830999999997</v>
      </c>
      <c r="N1188" s="191" t="s">
        <v>6967</v>
      </c>
      <c r="O1188" s="87">
        <v>45065</v>
      </c>
      <c r="P1188" s="87">
        <f t="shared" si="36"/>
        <v>45090</v>
      </c>
      <c r="Q1188" s="53">
        <f t="shared" si="37"/>
        <v>335</v>
      </c>
    </row>
    <row r="1189" spans="1:17" ht="16">
      <c r="A1189" s="6">
        <v>1188</v>
      </c>
      <c r="B1189" s="191" t="s">
        <v>3860</v>
      </c>
      <c r="C1189" s="191" t="s">
        <v>850</v>
      </c>
      <c r="D1189" s="191" t="s">
        <v>11229</v>
      </c>
      <c r="E1189" s="191" t="s">
        <v>151</v>
      </c>
      <c r="F1189" s="191" t="s">
        <v>151</v>
      </c>
      <c r="G1189" s="191" t="s">
        <v>222</v>
      </c>
      <c r="H1189" s="191" t="s">
        <v>10852</v>
      </c>
      <c r="I1189" s="191" t="s">
        <v>11230</v>
      </c>
      <c r="J1189" s="191" t="s">
        <v>11231</v>
      </c>
      <c r="K1189" s="191" t="s">
        <v>10106</v>
      </c>
      <c r="L1189" s="99">
        <v>2.6374499999999999E-2</v>
      </c>
      <c r="M1189" s="99">
        <v>37.5710671</v>
      </c>
      <c r="N1189" s="191" t="s">
        <v>6967</v>
      </c>
      <c r="O1189" s="87">
        <v>45065</v>
      </c>
      <c r="P1189" s="87">
        <f t="shared" si="36"/>
        <v>45090</v>
      </c>
      <c r="Q1189" s="53">
        <f t="shared" si="37"/>
        <v>335</v>
      </c>
    </row>
    <row r="1190" spans="1:17" ht="16">
      <c r="A1190" s="6">
        <v>1189</v>
      </c>
      <c r="B1190" s="191" t="s">
        <v>3880</v>
      </c>
      <c r="C1190" s="191" t="s">
        <v>857</v>
      </c>
      <c r="D1190" s="191" t="s">
        <v>11232</v>
      </c>
      <c r="E1190" s="191" t="s">
        <v>108</v>
      </c>
      <c r="F1190" s="191" t="s">
        <v>108</v>
      </c>
      <c r="G1190" s="191" t="s">
        <v>115</v>
      </c>
      <c r="H1190" s="191" t="s">
        <v>11233</v>
      </c>
      <c r="I1190" s="191" t="s">
        <v>11234</v>
      </c>
      <c r="J1190" s="191" t="s">
        <v>11235</v>
      </c>
      <c r="K1190" s="191" t="s">
        <v>2840</v>
      </c>
      <c r="L1190" s="99">
        <v>-1.21357</v>
      </c>
      <c r="M1190" s="99">
        <v>36.711620000000003</v>
      </c>
      <c r="N1190" s="191" t="s">
        <v>6967</v>
      </c>
      <c r="O1190" s="87">
        <v>45065</v>
      </c>
      <c r="P1190" s="87">
        <f t="shared" si="36"/>
        <v>45090</v>
      </c>
      <c r="Q1190" s="53">
        <f t="shared" si="37"/>
        <v>335</v>
      </c>
    </row>
    <row r="1191" spans="1:17" ht="16">
      <c r="A1191" s="6">
        <v>1190</v>
      </c>
      <c r="B1191" s="191" t="s">
        <v>3774</v>
      </c>
      <c r="C1191" s="191" t="s">
        <v>708</v>
      </c>
      <c r="D1191" s="191" t="s">
        <v>11236</v>
      </c>
      <c r="E1191" s="191" t="s">
        <v>151</v>
      </c>
      <c r="F1191" s="191" t="s">
        <v>151</v>
      </c>
      <c r="G1191" s="191" t="s">
        <v>165</v>
      </c>
      <c r="H1191" s="191" t="s">
        <v>11237</v>
      </c>
      <c r="I1191" s="191" t="s">
        <v>11238</v>
      </c>
      <c r="J1191" s="191" t="s">
        <v>11239</v>
      </c>
      <c r="K1191" s="191" t="s">
        <v>10106</v>
      </c>
      <c r="L1191" s="99">
        <v>-8.6800000000000002E-2</v>
      </c>
      <c r="M1191" s="99">
        <v>37.6126</v>
      </c>
      <c r="N1191" s="191" t="s">
        <v>6967</v>
      </c>
      <c r="O1191" s="87">
        <v>45068</v>
      </c>
      <c r="P1191" s="87">
        <f t="shared" si="36"/>
        <v>45093</v>
      </c>
      <c r="Q1191" s="53">
        <f t="shared" si="37"/>
        <v>335</v>
      </c>
    </row>
    <row r="1192" spans="1:17" ht="16">
      <c r="A1192" s="6">
        <v>1191</v>
      </c>
      <c r="B1192" s="191" t="s">
        <v>2610</v>
      </c>
      <c r="C1192" s="191" t="s">
        <v>936</v>
      </c>
      <c r="D1192" s="191" t="s">
        <v>11240</v>
      </c>
      <c r="E1192" s="191" t="s">
        <v>151</v>
      </c>
      <c r="F1192" s="191" t="s">
        <v>151</v>
      </c>
      <c r="G1192" s="191" t="s">
        <v>152</v>
      </c>
      <c r="H1192" s="191" t="s">
        <v>11164</v>
      </c>
      <c r="I1192" s="191" t="s">
        <v>11241</v>
      </c>
      <c r="J1192" s="191"/>
      <c r="K1192" s="191" t="s">
        <v>8758</v>
      </c>
      <c r="L1192" s="99">
        <v>2.9000000000000001E-2</v>
      </c>
      <c r="M1192" s="99">
        <v>37.1355</v>
      </c>
      <c r="N1192" s="191" t="s">
        <v>6967</v>
      </c>
      <c r="O1192" s="87">
        <v>45068</v>
      </c>
      <c r="P1192" s="87">
        <f t="shared" si="36"/>
        <v>45093</v>
      </c>
      <c r="Q1192" s="53">
        <f t="shared" si="37"/>
        <v>335</v>
      </c>
    </row>
    <row r="1193" spans="1:17" ht="16">
      <c r="A1193" s="6">
        <v>1192</v>
      </c>
      <c r="B1193" s="191" t="s">
        <v>3817</v>
      </c>
      <c r="C1193" s="191" t="s">
        <v>1025</v>
      </c>
      <c r="D1193" s="191" t="s">
        <v>11242</v>
      </c>
      <c r="E1193" s="191" t="s">
        <v>8015</v>
      </c>
      <c r="F1193" s="191" t="s">
        <v>2434</v>
      </c>
      <c r="G1193" s="191" t="s">
        <v>9507</v>
      </c>
      <c r="H1193" s="191" t="s">
        <v>11243</v>
      </c>
      <c r="I1193" s="191" t="s">
        <v>11244</v>
      </c>
      <c r="J1193" s="191" t="s">
        <v>11245</v>
      </c>
      <c r="K1193" s="191" t="s">
        <v>8856</v>
      </c>
      <c r="L1193" s="99">
        <v>-0.45390000000000003</v>
      </c>
      <c r="M1193" s="99">
        <v>37.247053299999997</v>
      </c>
      <c r="N1193" s="191" t="s">
        <v>6967</v>
      </c>
      <c r="O1193" s="87">
        <v>45068</v>
      </c>
      <c r="P1193" s="87">
        <f t="shared" si="36"/>
        <v>45093</v>
      </c>
      <c r="Q1193" s="53">
        <f t="shared" si="37"/>
        <v>335</v>
      </c>
    </row>
    <row r="1194" spans="1:17" ht="16">
      <c r="A1194" s="6">
        <v>1193</v>
      </c>
      <c r="B1194" s="191" t="s">
        <v>3842</v>
      </c>
      <c r="C1194" s="191" t="s">
        <v>1125</v>
      </c>
      <c r="D1194" s="191" t="s">
        <v>11246</v>
      </c>
      <c r="E1194" s="191" t="s">
        <v>151</v>
      </c>
      <c r="F1194" s="191" t="s">
        <v>151</v>
      </c>
      <c r="G1194" s="191" t="s">
        <v>165</v>
      </c>
      <c r="H1194" s="191" t="s">
        <v>11247</v>
      </c>
      <c r="I1194" s="191" t="s">
        <v>11248</v>
      </c>
      <c r="J1194" s="191"/>
      <c r="K1194" s="191" t="s">
        <v>8847</v>
      </c>
      <c r="L1194" s="99">
        <v>-1.271398</v>
      </c>
      <c r="M1194" s="99">
        <v>36.837785599999997</v>
      </c>
      <c r="N1194" s="191" t="s">
        <v>6967</v>
      </c>
      <c r="O1194" s="87">
        <v>45068</v>
      </c>
      <c r="P1194" s="87">
        <f t="shared" si="36"/>
        <v>45093</v>
      </c>
      <c r="Q1194" s="53">
        <f t="shared" si="37"/>
        <v>335</v>
      </c>
    </row>
    <row r="1195" spans="1:17" ht="16">
      <c r="A1195" s="6">
        <v>1194</v>
      </c>
      <c r="B1195" s="191" t="s">
        <v>3872</v>
      </c>
      <c r="C1195" s="191" t="s">
        <v>585</v>
      </c>
      <c r="D1195" s="191" t="s">
        <v>11249</v>
      </c>
      <c r="E1195" s="191" t="s">
        <v>108</v>
      </c>
      <c r="F1195" s="191" t="s">
        <v>108</v>
      </c>
      <c r="G1195" s="191" t="s">
        <v>7201</v>
      </c>
      <c r="H1195" s="191" t="s">
        <v>11250</v>
      </c>
      <c r="I1195" s="191" t="s">
        <v>11251</v>
      </c>
      <c r="J1195" s="191" t="s">
        <v>11252</v>
      </c>
      <c r="K1195" s="191" t="s">
        <v>6975</v>
      </c>
      <c r="L1195" s="99">
        <v>-1.0809200000000001</v>
      </c>
      <c r="M1195" s="99">
        <v>37.061520000000002</v>
      </c>
      <c r="N1195" s="191" t="s">
        <v>6967</v>
      </c>
      <c r="O1195" s="87">
        <v>45068</v>
      </c>
      <c r="P1195" s="87">
        <f t="shared" si="36"/>
        <v>45093</v>
      </c>
      <c r="Q1195" s="53">
        <f t="shared" si="37"/>
        <v>335</v>
      </c>
    </row>
    <row r="1196" spans="1:17" ht="16">
      <c r="A1196" s="6">
        <v>1195</v>
      </c>
      <c r="B1196" s="191" t="s">
        <v>3877</v>
      </c>
      <c r="C1196" s="191" t="s">
        <v>591</v>
      </c>
      <c r="D1196" s="191" t="s">
        <v>11253</v>
      </c>
      <c r="E1196" s="191" t="s">
        <v>114</v>
      </c>
      <c r="F1196" s="191" t="s">
        <v>114</v>
      </c>
      <c r="G1196" s="191" t="s">
        <v>156</v>
      </c>
      <c r="H1196" s="191" t="s">
        <v>11254</v>
      </c>
      <c r="I1196" s="191" t="s">
        <v>11255</v>
      </c>
      <c r="J1196" s="191" t="s">
        <v>11256</v>
      </c>
      <c r="K1196" s="191" t="s">
        <v>8335</v>
      </c>
      <c r="L1196" s="99">
        <v>-0.97121999999999997</v>
      </c>
      <c r="M1196" s="99">
        <v>37.006930099999998</v>
      </c>
      <c r="N1196" s="191" t="s">
        <v>6967</v>
      </c>
      <c r="O1196" s="87">
        <v>45068</v>
      </c>
      <c r="P1196" s="87">
        <f t="shared" si="36"/>
        <v>45093</v>
      </c>
      <c r="Q1196" s="53">
        <f t="shared" si="37"/>
        <v>335</v>
      </c>
    </row>
    <row r="1197" spans="1:17" ht="16">
      <c r="A1197" s="6">
        <v>1196</v>
      </c>
      <c r="B1197" s="191" t="s">
        <v>3966</v>
      </c>
      <c r="C1197" s="191" t="s">
        <v>1018</v>
      </c>
      <c r="D1197" s="191" t="s">
        <v>11257</v>
      </c>
      <c r="E1197" s="191" t="s">
        <v>108</v>
      </c>
      <c r="F1197" s="191" t="s">
        <v>108</v>
      </c>
      <c r="G1197" s="191" t="s">
        <v>111</v>
      </c>
      <c r="H1197" s="191" t="s">
        <v>111</v>
      </c>
      <c r="I1197" s="191" t="s">
        <v>11258</v>
      </c>
      <c r="J1197" s="191" t="s">
        <v>11259</v>
      </c>
      <c r="K1197" s="191" t="s">
        <v>6966</v>
      </c>
      <c r="L1197" s="99">
        <v>-1.0275300000000001</v>
      </c>
      <c r="M1197" s="99">
        <v>36.774445</v>
      </c>
      <c r="N1197" s="191" t="s">
        <v>6967</v>
      </c>
      <c r="O1197" s="87">
        <v>45068</v>
      </c>
      <c r="P1197" s="87">
        <f t="shared" si="36"/>
        <v>45093</v>
      </c>
      <c r="Q1197" s="53">
        <f t="shared" si="37"/>
        <v>335</v>
      </c>
    </row>
    <row r="1198" spans="1:17" ht="16">
      <c r="A1198" s="6">
        <v>1197</v>
      </c>
      <c r="B1198" s="191" t="s">
        <v>3717</v>
      </c>
      <c r="C1198" s="191" t="s">
        <v>978</v>
      </c>
      <c r="D1198" s="191" t="s">
        <v>11260</v>
      </c>
      <c r="E1198" s="191" t="s">
        <v>151</v>
      </c>
      <c r="F1198" s="191" t="s">
        <v>151</v>
      </c>
      <c r="G1198" s="191" t="s">
        <v>612</v>
      </c>
      <c r="H1198" s="191" t="s">
        <v>11261</v>
      </c>
      <c r="I1198" s="191" t="s">
        <v>11262</v>
      </c>
      <c r="J1198" s="191"/>
      <c r="K1198" s="191" t="s">
        <v>10641</v>
      </c>
      <c r="L1198" s="99">
        <v>0.262685</v>
      </c>
      <c r="M1198" s="99">
        <v>37.836151999999998</v>
      </c>
      <c r="N1198" s="191" t="s">
        <v>6967</v>
      </c>
      <c r="O1198" s="87">
        <v>45069</v>
      </c>
      <c r="P1198" s="87">
        <f t="shared" si="36"/>
        <v>45094</v>
      </c>
      <c r="Q1198" s="53">
        <f t="shared" si="37"/>
        <v>335</v>
      </c>
    </row>
    <row r="1199" spans="1:17" ht="16">
      <c r="A1199" s="6">
        <v>1198</v>
      </c>
      <c r="B1199" s="191" t="s">
        <v>3777</v>
      </c>
      <c r="C1199" s="191" t="s">
        <v>989</v>
      </c>
      <c r="D1199" s="191" t="s">
        <v>11263</v>
      </c>
      <c r="E1199" s="191" t="s">
        <v>8015</v>
      </c>
      <c r="F1199" s="191" t="s">
        <v>2434</v>
      </c>
      <c r="G1199" s="191" t="s">
        <v>9507</v>
      </c>
      <c r="H1199" s="191" t="s">
        <v>11264</v>
      </c>
      <c r="I1199" s="191" t="s">
        <v>11265</v>
      </c>
      <c r="J1199" s="191" t="s">
        <v>11266</v>
      </c>
      <c r="K1199" s="191" t="s">
        <v>10952</v>
      </c>
      <c r="L1199" s="99">
        <v>-0.50648000000000004</v>
      </c>
      <c r="M1199" s="99">
        <v>37.037849999999999</v>
      </c>
      <c r="N1199" s="191" t="s">
        <v>6967</v>
      </c>
      <c r="O1199" s="87">
        <v>45069</v>
      </c>
      <c r="P1199" s="87">
        <f t="shared" si="36"/>
        <v>45094</v>
      </c>
      <c r="Q1199" s="53">
        <f t="shared" si="37"/>
        <v>335</v>
      </c>
    </row>
    <row r="1200" spans="1:17" ht="16">
      <c r="A1200" s="6">
        <v>1199</v>
      </c>
      <c r="B1200" s="191" t="s">
        <v>3829</v>
      </c>
      <c r="C1200" s="191" t="s">
        <v>933</v>
      </c>
      <c r="D1200" s="191" t="s">
        <v>11267</v>
      </c>
      <c r="E1200" s="191" t="s">
        <v>151</v>
      </c>
      <c r="F1200" s="191" t="s">
        <v>151</v>
      </c>
      <c r="G1200" s="191" t="s">
        <v>152</v>
      </c>
      <c r="H1200" s="191" t="s">
        <v>11268</v>
      </c>
      <c r="I1200" s="191" t="s">
        <v>11269</v>
      </c>
      <c r="J1200" s="191" t="s">
        <v>11270</v>
      </c>
      <c r="K1200" s="191" t="s">
        <v>10554</v>
      </c>
      <c r="L1200" s="99">
        <v>-1.2713984</v>
      </c>
      <c r="M1200" s="99">
        <v>36.837785599999997</v>
      </c>
      <c r="N1200" s="191" t="s">
        <v>6967</v>
      </c>
      <c r="O1200" s="87">
        <v>45069</v>
      </c>
      <c r="P1200" s="87">
        <f t="shared" si="36"/>
        <v>45094</v>
      </c>
      <c r="Q1200" s="53">
        <f t="shared" si="37"/>
        <v>335</v>
      </c>
    </row>
    <row r="1201" spans="1:17" ht="16">
      <c r="A1201" s="6">
        <v>1200</v>
      </c>
      <c r="B1201" s="191" t="s">
        <v>3865</v>
      </c>
      <c r="C1201" s="191" t="s">
        <v>894</v>
      </c>
      <c r="D1201" s="191" t="s">
        <v>11271</v>
      </c>
      <c r="E1201" s="191" t="s">
        <v>151</v>
      </c>
      <c r="F1201" s="191" t="s">
        <v>151</v>
      </c>
      <c r="G1201" s="191" t="s">
        <v>173</v>
      </c>
      <c r="H1201" s="191" t="s">
        <v>11272</v>
      </c>
      <c r="I1201" s="191" t="s">
        <v>11273</v>
      </c>
      <c r="J1201" s="191" t="s">
        <v>11274</v>
      </c>
      <c r="K1201" s="191" t="s">
        <v>10106</v>
      </c>
      <c r="L1201" s="99">
        <v>7.4300000000000005E-2</v>
      </c>
      <c r="M1201" s="99">
        <v>37.658299999999997</v>
      </c>
      <c r="N1201" s="191" t="s">
        <v>6967</v>
      </c>
      <c r="O1201" s="87">
        <v>45069</v>
      </c>
      <c r="P1201" s="87">
        <f t="shared" si="36"/>
        <v>45094</v>
      </c>
      <c r="Q1201" s="53">
        <f t="shared" si="37"/>
        <v>335</v>
      </c>
    </row>
    <row r="1202" spans="1:17" ht="16">
      <c r="A1202" s="6">
        <v>1201</v>
      </c>
      <c r="B1202" s="191" t="s">
        <v>3882</v>
      </c>
      <c r="C1202" s="191" t="s">
        <v>858</v>
      </c>
      <c r="D1202" s="191" t="s">
        <v>11275</v>
      </c>
      <c r="E1202" s="191" t="s">
        <v>114</v>
      </c>
      <c r="F1202" s="191" t="s">
        <v>114</v>
      </c>
      <c r="G1202" s="191" t="s">
        <v>168</v>
      </c>
      <c r="H1202" s="191" t="s">
        <v>11276</v>
      </c>
      <c r="I1202" s="191" t="s">
        <v>11277</v>
      </c>
      <c r="J1202" s="191" t="s">
        <v>11278</v>
      </c>
      <c r="K1202" s="191" t="s">
        <v>7337</v>
      </c>
      <c r="L1202" s="99">
        <v>-0.8503347</v>
      </c>
      <c r="M1202" s="99">
        <v>36.931211400000002</v>
      </c>
      <c r="N1202" s="191" t="s">
        <v>6967</v>
      </c>
      <c r="O1202" s="87">
        <v>45069</v>
      </c>
      <c r="P1202" s="87">
        <f t="shared" si="36"/>
        <v>45094</v>
      </c>
      <c r="Q1202" s="53">
        <f t="shared" si="37"/>
        <v>335</v>
      </c>
    </row>
    <row r="1203" spans="1:17" ht="16">
      <c r="A1203" s="6">
        <v>1202</v>
      </c>
      <c r="B1203" s="191" t="s">
        <v>2791</v>
      </c>
      <c r="C1203" s="191" t="s">
        <v>1019</v>
      </c>
      <c r="D1203" s="191" t="s">
        <v>11279</v>
      </c>
      <c r="E1203" s="191" t="s">
        <v>108</v>
      </c>
      <c r="F1203" s="191" t="s">
        <v>108</v>
      </c>
      <c r="G1203" s="191" t="s">
        <v>6972</v>
      </c>
      <c r="H1203" s="191" t="s">
        <v>7151</v>
      </c>
      <c r="I1203" s="191" t="s">
        <v>7152</v>
      </c>
      <c r="J1203" s="191"/>
      <c r="K1203" s="191" t="s">
        <v>6966</v>
      </c>
      <c r="L1203" s="99">
        <v>-1.0139899999999999</v>
      </c>
      <c r="M1203" s="99">
        <v>36.819325999999997</v>
      </c>
      <c r="N1203" s="191" t="s">
        <v>6967</v>
      </c>
      <c r="O1203" s="87">
        <v>45069</v>
      </c>
      <c r="P1203" s="87">
        <f t="shared" si="36"/>
        <v>45094</v>
      </c>
      <c r="Q1203" s="53">
        <f t="shared" si="37"/>
        <v>335</v>
      </c>
    </row>
    <row r="1204" spans="1:17" ht="16">
      <c r="A1204" s="6">
        <v>1203</v>
      </c>
      <c r="B1204" s="191" t="s">
        <v>3831</v>
      </c>
      <c r="C1204" s="191" t="s">
        <v>958</v>
      </c>
      <c r="D1204" s="191" t="s">
        <v>11280</v>
      </c>
      <c r="E1204" s="191" t="s">
        <v>108</v>
      </c>
      <c r="F1204" s="191" t="s">
        <v>108</v>
      </c>
      <c r="G1204" s="191" t="s">
        <v>115</v>
      </c>
      <c r="H1204" s="191" t="s">
        <v>8439</v>
      </c>
      <c r="I1204" s="191" t="s">
        <v>11281</v>
      </c>
      <c r="J1204" s="191" t="s">
        <v>11282</v>
      </c>
      <c r="K1204" s="191" t="s">
        <v>2840</v>
      </c>
      <c r="L1204" s="99">
        <v>-1.2308589999999999</v>
      </c>
      <c r="M1204" s="99">
        <v>36.6727603</v>
      </c>
      <c r="N1204" s="191" t="s">
        <v>6967</v>
      </c>
      <c r="O1204" s="87">
        <v>45070</v>
      </c>
      <c r="P1204" s="87">
        <f t="shared" si="36"/>
        <v>45095</v>
      </c>
      <c r="Q1204" s="53">
        <f t="shared" si="37"/>
        <v>335</v>
      </c>
    </row>
    <row r="1205" spans="1:17" ht="16">
      <c r="A1205" s="6">
        <v>1204</v>
      </c>
      <c r="B1205" s="191" t="s">
        <v>3837</v>
      </c>
      <c r="C1205" s="191" t="s">
        <v>1225</v>
      </c>
      <c r="D1205" s="191" t="s">
        <v>11283</v>
      </c>
      <c r="E1205" s="191" t="s">
        <v>114</v>
      </c>
      <c r="F1205" s="191" t="s">
        <v>114</v>
      </c>
      <c r="G1205" s="191" t="s">
        <v>163</v>
      </c>
      <c r="H1205" s="191" t="s">
        <v>11284</v>
      </c>
      <c r="I1205" s="191" t="s">
        <v>11285</v>
      </c>
      <c r="J1205" s="191" t="s">
        <v>11286</v>
      </c>
      <c r="K1205" s="191" t="s">
        <v>10197</v>
      </c>
      <c r="L1205" s="99">
        <v>-0.64655669999999998</v>
      </c>
      <c r="M1205" s="99">
        <v>36.992606700000003</v>
      </c>
      <c r="N1205" s="191" t="s">
        <v>6967</v>
      </c>
      <c r="O1205" s="87">
        <v>45070</v>
      </c>
      <c r="P1205" s="87">
        <f t="shared" si="36"/>
        <v>45095</v>
      </c>
      <c r="Q1205" s="53">
        <f t="shared" si="37"/>
        <v>335</v>
      </c>
    </row>
    <row r="1206" spans="1:17" ht="16">
      <c r="A1206" s="6">
        <v>1205</v>
      </c>
      <c r="B1206" s="191" t="s">
        <v>3839</v>
      </c>
      <c r="C1206" s="191" t="s">
        <v>1122</v>
      </c>
      <c r="D1206" s="191" t="s">
        <v>11287</v>
      </c>
      <c r="E1206" s="191" t="s">
        <v>8015</v>
      </c>
      <c r="F1206" s="191" t="s">
        <v>2434</v>
      </c>
      <c r="G1206" s="191" t="s">
        <v>7481</v>
      </c>
      <c r="H1206" s="191" t="s">
        <v>11288</v>
      </c>
      <c r="I1206" s="191" t="s">
        <v>11289</v>
      </c>
      <c r="J1206" s="191" t="s">
        <v>11290</v>
      </c>
      <c r="K1206" s="191" t="s">
        <v>8856</v>
      </c>
      <c r="L1206" s="99">
        <v>-0.71598499999999998</v>
      </c>
      <c r="M1206" s="99">
        <v>37.432193400000003</v>
      </c>
      <c r="N1206" s="191" t="s">
        <v>6967</v>
      </c>
      <c r="O1206" s="87">
        <v>45070</v>
      </c>
      <c r="P1206" s="87">
        <f t="shared" si="36"/>
        <v>45095</v>
      </c>
      <c r="Q1206" s="53">
        <f t="shared" si="37"/>
        <v>335</v>
      </c>
    </row>
    <row r="1207" spans="1:17" ht="16">
      <c r="A1207" s="6">
        <v>1206</v>
      </c>
      <c r="B1207" s="191" t="s">
        <v>3843</v>
      </c>
      <c r="C1207" s="191" t="s">
        <v>1226</v>
      </c>
      <c r="D1207" s="191" t="s">
        <v>11291</v>
      </c>
      <c r="E1207" s="191" t="s">
        <v>151</v>
      </c>
      <c r="F1207" s="191" t="s">
        <v>151</v>
      </c>
      <c r="G1207" s="191" t="s">
        <v>165</v>
      </c>
      <c r="H1207" s="191" t="s">
        <v>11292</v>
      </c>
      <c r="I1207" s="191" t="s">
        <v>11293</v>
      </c>
      <c r="J1207" s="191" t="s">
        <v>11294</v>
      </c>
      <c r="K1207" s="191" t="s">
        <v>10106</v>
      </c>
      <c r="L1207" s="99">
        <v>-1.2713984</v>
      </c>
      <c r="M1207" s="99">
        <v>36.837785599999997</v>
      </c>
      <c r="N1207" s="191" t="s">
        <v>6967</v>
      </c>
      <c r="O1207" s="87">
        <v>45070</v>
      </c>
      <c r="P1207" s="87">
        <f t="shared" si="36"/>
        <v>45095</v>
      </c>
      <c r="Q1207" s="53">
        <f t="shared" si="37"/>
        <v>335</v>
      </c>
    </row>
    <row r="1208" spans="1:17" ht="16">
      <c r="A1208" s="6">
        <v>1207</v>
      </c>
      <c r="B1208" s="191" t="s">
        <v>3856</v>
      </c>
      <c r="C1208" s="191" t="s">
        <v>1234</v>
      </c>
      <c r="D1208" s="191" t="s">
        <v>11295</v>
      </c>
      <c r="E1208" s="191" t="s">
        <v>8015</v>
      </c>
      <c r="F1208" s="191" t="s">
        <v>8015</v>
      </c>
      <c r="G1208" s="191" t="s">
        <v>144</v>
      </c>
      <c r="H1208" s="191" t="s">
        <v>11296</v>
      </c>
      <c r="I1208" s="191" t="s">
        <v>11297</v>
      </c>
      <c r="J1208" s="191" t="s">
        <v>11298</v>
      </c>
      <c r="K1208" s="191" t="s">
        <v>7384</v>
      </c>
      <c r="L1208" s="99">
        <v>-0.3719809</v>
      </c>
      <c r="M1208" s="99">
        <v>37.505767300000002</v>
      </c>
      <c r="N1208" s="191" t="s">
        <v>6967</v>
      </c>
      <c r="O1208" s="87">
        <v>45070</v>
      </c>
      <c r="P1208" s="87">
        <f t="shared" si="36"/>
        <v>45095</v>
      </c>
      <c r="Q1208" s="53">
        <f t="shared" si="37"/>
        <v>335</v>
      </c>
    </row>
    <row r="1209" spans="1:17" ht="16">
      <c r="A1209" s="6">
        <v>1208</v>
      </c>
      <c r="B1209" s="191" t="s">
        <v>3884</v>
      </c>
      <c r="C1209" s="191" t="s">
        <v>711</v>
      </c>
      <c r="D1209" s="191" t="s">
        <v>11299</v>
      </c>
      <c r="E1209" s="191" t="s">
        <v>151</v>
      </c>
      <c r="F1209" s="191" t="s">
        <v>151</v>
      </c>
      <c r="G1209" s="191" t="s">
        <v>222</v>
      </c>
      <c r="H1209" s="191" t="s">
        <v>11300</v>
      </c>
      <c r="I1209" s="191" t="s">
        <v>11301</v>
      </c>
      <c r="J1209" s="191" t="s">
        <v>11302</v>
      </c>
      <c r="K1209" s="191" t="s">
        <v>8758</v>
      </c>
      <c r="L1209" s="99">
        <v>0.01</v>
      </c>
      <c r="M1209" s="99">
        <v>37.622799999999998</v>
      </c>
      <c r="N1209" s="191" t="s">
        <v>6967</v>
      </c>
      <c r="O1209" s="87">
        <v>45070</v>
      </c>
      <c r="P1209" s="87">
        <f t="shared" si="36"/>
        <v>45095</v>
      </c>
      <c r="Q1209" s="53">
        <f t="shared" si="37"/>
        <v>335</v>
      </c>
    </row>
    <row r="1210" spans="1:17" ht="16">
      <c r="A1210" s="6">
        <v>1209</v>
      </c>
      <c r="B1210" s="191" t="s">
        <v>3853</v>
      </c>
      <c r="C1210" s="191" t="s">
        <v>1232</v>
      </c>
      <c r="D1210" s="191" t="s">
        <v>11303</v>
      </c>
      <c r="E1210" s="191" t="s">
        <v>161</v>
      </c>
      <c r="F1210" s="191" t="s">
        <v>161</v>
      </c>
      <c r="G1210" s="191" t="s">
        <v>716</v>
      </c>
      <c r="H1210" s="191" t="s">
        <v>11304</v>
      </c>
      <c r="I1210" s="191" t="s">
        <v>11305</v>
      </c>
      <c r="J1210" s="191" t="s">
        <v>11306</v>
      </c>
      <c r="K1210" s="191" t="s">
        <v>10952</v>
      </c>
      <c r="L1210" s="99">
        <v>-0.49766159999999998</v>
      </c>
      <c r="M1210" s="99">
        <v>37.055114699999997</v>
      </c>
      <c r="N1210" s="191" t="s">
        <v>6967</v>
      </c>
      <c r="O1210" s="87">
        <v>45071</v>
      </c>
      <c r="P1210" s="87">
        <f t="shared" si="36"/>
        <v>45096</v>
      </c>
      <c r="Q1210" s="53">
        <f t="shared" si="37"/>
        <v>335</v>
      </c>
    </row>
    <row r="1211" spans="1:17" ht="16">
      <c r="A1211" s="6">
        <v>1210</v>
      </c>
      <c r="B1211" s="191" t="s">
        <v>3855</v>
      </c>
      <c r="C1211" s="191" t="s">
        <v>1236</v>
      </c>
      <c r="D1211" s="191" t="s">
        <v>11307</v>
      </c>
      <c r="E1211" s="191" t="s">
        <v>151</v>
      </c>
      <c r="F1211" s="191" t="s">
        <v>151</v>
      </c>
      <c r="G1211" s="191" t="s">
        <v>165</v>
      </c>
      <c r="H1211" s="191" t="s">
        <v>11308</v>
      </c>
      <c r="I1211" s="191" t="s">
        <v>11309</v>
      </c>
      <c r="J1211" s="191" t="s">
        <v>11310</v>
      </c>
      <c r="K1211" s="191" t="s">
        <v>10106</v>
      </c>
      <c r="L1211" s="99">
        <v>5.7799999999999997E-2</v>
      </c>
      <c r="M1211" s="99">
        <v>37.636400000000002</v>
      </c>
      <c r="N1211" s="191" t="s">
        <v>6967</v>
      </c>
      <c r="O1211" s="87">
        <v>45071</v>
      </c>
      <c r="P1211" s="87">
        <f t="shared" si="36"/>
        <v>45096</v>
      </c>
      <c r="Q1211" s="53">
        <f t="shared" si="37"/>
        <v>335</v>
      </c>
    </row>
    <row r="1212" spans="1:17" ht="16">
      <c r="A1212" s="6">
        <v>1211</v>
      </c>
      <c r="B1212" s="191" t="s">
        <v>3870</v>
      </c>
      <c r="C1212" s="191" t="s">
        <v>589</v>
      </c>
      <c r="D1212" s="191" t="s">
        <v>11311</v>
      </c>
      <c r="E1212" s="191" t="s">
        <v>108</v>
      </c>
      <c r="F1212" s="191" t="s">
        <v>108</v>
      </c>
      <c r="G1212" s="191" t="s">
        <v>6972</v>
      </c>
      <c r="H1212" s="191" t="s">
        <v>11312</v>
      </c>
      <c r="I1212" s="191" t="s">
        <v>11313</v>
      </c>
      <c r="J1212" s="191" t="s">
        <v>11314</v>
      </c>
      <c r="K1212" s="191" t="s">
        <v>6975</v>
      </c>
      <c r="L1212" s="99">
        <v>-1.0030129999999999</v>
      </c>
      <c r="M1212" s="99">
        <v>36.905386</v>
      </c>
      <c r="N1212" s="191" t="s">
        <v>6967</v>
      </c>
      <c r="O1212" s="87">
        <v>45071</v>
      </c>
      <c r="P1212" s="87">
        <f t="shared" si="36"/>
        <v>45096</v>
      </c>
      <c r="Q1212" s="53">
        <f t="shared" si="37"/>
        <v>335</v>
      </c>
    </row>
    <row r="1213" spans="1:17" ht="16">
      <c r="A1213" s="6">
        <v>1212</v>
      </c>
      <c r="B1213" s="191" t="s">
        <v>3878</v>
      </c>
      <c r="C1213" s="191" t="s">
        <v>586</v>
      </c>
      <c r="D1213" s="191" t="s">
        <v>11315</v>
      </c>
      <c r="E1213" s="191" t="s">
        <v>108</v>
      </c>
      <c r="F1213" s="191" t="s">
        <v>108</v>
      </c>
      <c r="G1213" s="191" t="s">
        <v>109</v>
      </c>
      <c r="H1213" s="191" t="s">
        <v>11316</v>
      </c>
      <c r="I1213" s="191" t="s">
        <v>11317</v>
      </c>
      <c r="J1213" s="191" t="s">
        <v>11317</v>
      </c>
      <c r="K1213" s="191" t="s">
        <v>6975</v>
      </c>
      <c r="L1213" s="99">
        <v>-1.03433</v>
      </c>
      <c r="M1213" s="99">
        <v>36.841410000000003</v>
      </c>
      <c r="N1213" s="191" t="s">
        <v>6967</v>
      </c>
      <c r="O1213" s="87">
        <v>45071</v>
      </c>
      <c r="P1213" s="87">
        <f t="shared" si="36"/>
        <v>45096</v>
      </c>
      <c r="Q1213" s="53">
        <f t="shared" si="37"/>
        <v>335</v>
      </c>
    </row>
    <row r="1214" spans="1:17" ht="16">
      <c r="A1214" s="6">
        <v>1213</v>
      </c>
      <c r="B1214" s="191" t="s">
        <v>3879</v>
      </c>
      <c r="C1214" s="191" t="s">
        <v>895</v>
      </c>
      <c r="D1214" s="191" t="s">
        <v>11318</v>
      </c>
      <c r="E1214" s="191" t="s">
        <v>108</v>
      </c>
      <c r="F1214" s="191" t="s">
        <v>108</v>
      </c>
      <c r="G1214" s="191" t="s">
        <v>108</v>
      </c>
      <c r="H1214" s="191" t="s">
        <v>11319</v>
      </c>
      <c r="I1214" s="191" t="s">
        <v>11320</v>
      </c>
      <c r="J1214" s="191" t="s">
        <v>11321</v>
      </c>
      <c r="K1214" s="191"/>
      <c r="L1214" s="99">
        <v>-1.1728400000000001</v>
      </c>
      <c r="M1214" s="99">
        <v>36.806825000000003</v>
      </c>
      <c r="N1214" s="191" t="s">
        <v>6967</v>
      </c>
      <c r="O1214" s="87">
        <v>45071</v>
      </c>
      <c r="P1214" s="87">
        <f t="shared" si="36"/>
        <v>45096</v>
      </c>
      <c r="Q1214" s="53">
        <f t="shared" si="37"/>
        <v>335</v>
      </c>
    </row>
    <row r="1215" spans="1:17" ht="16">
      <c r="A1215" s="6">
        <v>1214</v>
      </c>
      <c r="B1215" s="191" t="s">
        <v>3513</v>
      </c>
      <c r="C1215" s="191" t="s">
        <v>632</v>
      </c>
      <c r="D1215" s="191" t="s">
        <v>11322</v>
      </c>
      <c r="E1215" s="191" t="s">
        <v>151</v>
      </c>
      <c r="F1215" s="191" t="s">
        <v>151</v>
      </c>
      <c r="G1215" s="191" t="s">
        <v>10866</v>
      </c>
      <c r="H1215" s="191" t="s">
        <v>11323</v>
      </c>
      <c r="I1215" s="191" t="s">
        <v>11324</v>
      </c>
      <c r="J1215" s="191" t="s">
        <v>11325</v>
      </c>
      <c r="K1215" s="191" t="s">
        <v>8847</v>
      </c>
      <c r="L1215" s="99">
        <v>0.15916</v>
      </c>
      <c r="M1215" s="99">
        <v>37.794319999999999</v>
      </c>
      <c r="N1215" s="191" t="s">
        <v>6967</v>
      </c>
      <c r="O1215" s="87">
        <v>45072</v>
      </c>
      <c r="P1215" s="87">
        <f t="shared" si="36"/>
        <v>45097</v>
      </c>
      <c r="Q1215" s="53">
        <f t="shared" si="37"/>
        <v>335</v>
      </c>
    </row>
    <row r="1216" spans="1:17" ht="16">
      <c r="A1216" s="6">
        <v>1215</v>
      </c>
      <c r="B1216" s="191" t="s">
        <v>3809</v>
      </c>
      <c r="C1216" s="191" t="s">
        <v>1023</v>
      </c>
      <c r="D1216" s="191" t="s">
        <v>11326</v>
      </c>
      <c r="E1216" s="191" t="s">
        <v>114</v>
      </c>
      <c r="F1216" s="191" t="s">
        <v>114</v>
      </c>
      <c r="G1216" s="191" t="s">
        <v>168</v>
      </c>
      <c r="H1216" s="191" t="s">
        <v>11327</v>
      </c>
      <c r="I1216" s="191" t="s">
        <v>11328</v>
      </c>
      <c r="J1216" s="191" t="s">
        <v>11329</v>
      </c>
      <c r="K1216" s="191" t="s">
        <v>11330</v>
      </c>
      <c r="L1216" s="99">
        <v>-0.81699999999999995</v>
      </c>
      <c r="M1216" s="99">
        <v>36.959150000000001</v>
      </c>
      <c r="N1216" s="191" t="s">
        <v>6967</v>
      </c>
      <c r="O1216" s="87">
        <v>45072</v>
      </c>
      <c r="P1216" s="87">
        <f t="shared" si="36"/>
        <v>45097</v>
      </c>
      <c r="Q1216" s="53">
        <f t="shared" si="37"/>
        <v>335</v>
      </c>
    </row>
    <row r="1217" spans="1:17" ht="16">
      <c r="A1217" s="6">
        <v>1216</v>
      </c>
      <c r="B1217" s="191" t="s">
        <v>3821</v>
      </c>
      <c r="C1217" s="191" t="s">
        <v>1113</v>
      </c>
      <c r="D1217" s="191" t="s">
        <v>11331</v>
      </c>
      <c r="E1217" s="191" t="s">
        <v>151</v>
      </c>
      <c r="F1217" s="191" t="s">
        <v>151</v>
      </c>
      <c r="G1217" s="191" t="s">
        <v>152</v>
      </c>
      <c r="H1217" s="191" t="s">
        <v>11332</v>
      </c>
      <c r="I1217" s="191" t="s">
        <v>11333</v>
      </c>
      <c r="J1217" s="191"/>
      <c r="K1217" s="191" t="s">
        <v>10554</v>
      </c>
      <c r="L1217" s="99">
        <v>0.114497</v>
      </c>
      <c r="M1217" s="99">
        <v>37.529068000000002</v>
      </c>
      <c r="N1217" s="191" t="s">
        <v>6967</v>
      </c>
      <c r="O1217" s="87">
        <v>45072</v>
      </c>
      <c r="P1217" s="87">
        <f t="shared" si="36"/>
        <v>45097</v>
      </c>
      <c r="Q1217" s="53">
        <f t="shared" si="37"/>
        <v>335</v>
      </c>
    </row>
    <row r="1218" spans="1:17" ht="16">
      <c r="A1218" s="6">
        <v>1217</v>
      </c>
      <c r="B1218" s="191" t="s">
        <v>3868</v>
      </c>
      <c r="C1218" s="191" t="s">
        <v>855</v>
      </c>
      <c r="D1218" s="191" t="s">
        <v>11334</v>
      </c>
      <c r="E1218" s="191" t="s">
        <v>108</v>
      </c>
      <c r="F1218" s="191" t="s">
        <v>9568</v>
      </c>
      <c r="G1218" s="191" t="s">
        <v>11145</v>
      </c>
      <c r="H1218" s="191" t="s">
        <v>11335</v>
      </c>
      <c r="I1218" s="191" t="s">
        <v>11336</v>
      </c>
      <c r="J1218" s="191" t="s">
        <v>11337</v>
      </c>
      <c r="K1218" s="191" t="s">
        <v>6975</v>
      </c>
      <c r="L1218" s="99">
        <v>-1.3800669999999999</v>
      </c>
      <c r="M1218" s="99">
        <v>36.667501000000001</v>
      </c>
      <c r="N1218" s="191" t="s">
        <v>6967</v>
      </c>
      <c r="O1218" s="87">
        <v>45072</v>
      </c>
      <c r="P1218" s="87">
        <f t="shared" si="36"/>
        <v>45097</v>
      </c>
      <c r="Q1218" s="53">
        <f t="shared" si="37"/>
        <v>335</v>
      </c>
    </row>
    <row r="1219" spans="1:17" ht="16">
      <c r="A1219" s="6">
        <v>1218</v>
      </c>
      <c r="B1219" s="191" t="s">
        <v>3871</v>
      </c>
      <c r="C1219" s="191" t="s">
        <v>590</v>
      </c>
      <c r="D1219" s="191" t="s">
        <v>11338</v>
      </c>
      <c r="E1219" s="191" t="s">
        <v>108</v>
      </c>
      <c r="F1219" s="191" t="s">
        <v>108</v>
      </c>
      <c r="G1219" s="191" t="s">
        <v>109</v>
      </c>
      <c r="H1219" s="191" t="s">
        <v>11339</v>
      </c>
      <c r="I1219" s="191" t="s">
        <v>11340</v>
      </c>
      <c r="J1219" s="191" t="s">
        <v>11341</v>
      </c>
      <c r="K1219" s="191" t="s">
        <v>6966</v>
      </c>
      <c r="L1219" s="99">
        <v>-1.1176600000000001</v>
      </c>
      <c r="M1219" s="99">
        <v>36.80518</v>
      </c>
      <c r="N1219" s="191" t="s">
        <v>6967</v>
      </c>
      <c r="O1219" s="87">
        <v>45072</v>
      </c>
      <c r="P1219" s="87">
        <f t="shared" ref="P1219:P1282" si="38">O1219+25</f>
        <v>45097</v>
      </c>
      <c r="Q1219" s="53">
        <f t="shared" ref="Q1219:Q1282" si="39">IF(P1219&lt;$T$2,$V$2,$U$2-P1219+1)</f>
        <v>335</v>
      </c>
    </row>
    <row r="1220" spans="1:17" ht="16">
      <c r="A1220" s="6">
        <v>1219</v>
      </c>
      <c r="B1220" s="191" t="s">
        <v>3887</v>
      </c>
      <c r="C1220" s="191" t="s">
        <v>713</v>
      </c>
      <c r="D1220" s="191" t="s">
        <v>11342</v>
      </c>
      <c r="E1220" s="191" t="s">
        <v>108</v>
      </c>
      <c r="F1220" s="191" t="s">
        <v>108</v>
      </c>
      <c r="G1220" s="191" t="s">
        <v>6972</v>
      </c>
      <c r="H1220" s="191" t="s">
        <v>11343</v>
      </c>
      <c r="I1220" s="191" t="s">
        <v>11344</v>
      </c>
      <c r="J1220" s="191" t="s">
        <v>11345</v>
      </c>
      <c r="K1220" s="191" t="s">
        <v>6975</v>
      </c>
      <c r="L1220" s="99">
        <v>-0.96861900000000001</v>
      </c>
      <c r="M1220" s="99">
        <v>36.852575100000003</v>
      </c>
      <c r="N1220" s="191" t="s">
        <v>6967</v>
      </c>
      <c r="O1220" s="87">
        <v>45072</v>
      </c>
      <c r="P1220" s="87">
        <f t="shared" si="38"/>
        <v>45097</v>
      </c>
      <c r="Q1220" s="53">
        <f t="shared" si="39"/>
        <v>335</v>
      </c>
    </row>
    <row r="1221" spans="1:17" ht="16">
      <c r="A1221" s="6">
        <v>1220</v>
      </c>
      <c r="B1221" s="191" t="s">
        <v>3896</v>
      </c>
      <c r="C1221" s="191" t="s">
        <v>712</v>
      </c>
      <c r="D1221" s="191" t="s">
        <v>11346</v>
      </c>
      <c r="E1221" s="191" t="s">
        <v>8015</v>
      </c>
      <c r="F1221" s="191" t="s">
        <v>8015</v>
      </c>
      <c r="G1221" s="191" t="s">
        <v>144</v>
      </c>
      <c r="H1221" s="191" t="s">
        <v>11347</v>
      </c>
      <c r="I1221" s="191" t="s">
        <v>11348</v>
      </c>
      <c r="J1221" s="191" t="s">
        <v>11349</v>
      </c>
      <c r="K1221" s="191" t="s">
        <v>7384</v>
      </c>
      <c r="L1221" s="99">
        <v>-0.3719809</v>
      </c>
      <c r="M1221" s="99">
        <v>37.505767300000002</v>
      </c>
      <c r="N1221" s="191" t="s">
        <v>6967</v>
      </c>
      <c r="O1221" s="87">
        <v>45072</v>
      </c>
      <c r="P1221" s="87">
        <f t="shared" si="38"/>
        <v>45097</v>
      </c>
      <c r="Q1221" s="53">
        <f t="shared" si="39"/>
        <v>335</v>
      </c>
    </row>
    <row r="1222" spans="1:17" ht="16">
      <c r="A1222" s="6">
        <v>1221</v>
      </c>
      <c r="B1222" s="191" t="s">
        <v>3885</v>
      </c>
      <c r="C1222" s="191" t="s">
        <v>709</v>
      </c>
      <c r="D1222" s="191" t="s">
        <v>11350</v>
      </c>
      <c r="E1222" s="191" t="s">
        <v>108</v>
      </c>
      <c r="F1222" s="191" t="s">
        <v>108</v>
      </c>
      <c r="G1222" s="191" t="s">
        <v>6972</v>
      </c>
      <c r="H1222" s="191" t="s">
        <v>11351</v>
      </c>
      <c r="I1222" s="191" t="s">
        <v>11352</v>
      </c>
      <c r="J1222" s="191" t="s">
        <v>11353</v>
      </c>
      <c r="K1222" s="191" t="s">
        <v>6975</v>
      </c>
      <c r="L1222" s="99">
        <v>-1.01017</v>
      </c>
      <c r="M1222" s="99">
        <v>36.855485999999999</v>
      </c>
      <c r="N1222" s="191" t="s">
        <v>6967</v>
      </c>
      <c r="O1222" s="87">
        <v>45075</v>
      </c>
      <c r="P1222" s="87">
        <f t="shared" si="38"/>
        <v>45100</v>
      </c>
      <c r="Q1222" s="53">
        <f t="shared" si="39"/>
        <v>335</v>
      </c>
    </row>
    <row r="1223" spans="1:17" ht="16">
      <c r="A1223" s="6">
        <v>1222</v>
      </c>
      <c r="B1223" s="191" t="s">
        <v>3891</v>
      </c>
      <c r="C1223" s="191" t="s">
        <v>615</v>
      </c>
      <c r="D1223" s="191" t="s">
        <v>11354</v>
      </c>
      <c r="E1223" s="191" t="s">
        <v>8015</v>
      </c>
      <c r="F1223" s="191" t="s">
        <v>8015</v>
      </c>
      <c r="G1223" s="191" t="s">
        <v>9292</v>
      </c>
      <c r="H1223" s="191" t="s">
        <v>11188</v>
      </c>
      <c r="I1223" s="191" t="s">
        <v>11355</v>
      </c>
      <c r="J1223" s="191" t="s">
        <v>11356</v>
      </c>
      <c r="K1223" s="191" t="s">
        <v>8856</v>
      </c>
      <c r="L1223" s="99">
        <v>-0.6341</v>
      </c>
      <c r="M1223" s="99">
        <v>37.514299999999999</v>
      </c>
      <c r="N1223" s="191" t="s">
        <v>6967</v>
      </c>
      <c r="O1223" s="87">
        <v>45075</v>
      </c>
      <c r="P1223" s="87">
        <f t="shared" si="38"/>
        <v>45100</v>
      </c>
      <c r="Q1223" s="53">
        <f t="shared" si="39"/>
        <v>335</v>
      </c>
    </row>
    <row r="1224" spans="1:17" ht="16">
      <c r="A1224" s="6">
        <v>1223</v>
      </c>
      <c r="B1224" s="191" t="s">
        <v>3898</v>
      </c>
      <c r="C1224" s="191" t="s">
        <v>714</v>
      </c>
      <c r="D1224" s="191" t="s">
        <v>11357</v>
      </c>
      <c r="E1224" s="191" t="s">
        <v>108</v>
      </c>
      <c r="F1224" s="191" t="s">
        <v>108</v>
      </c>
      <c r="G1224" s="191" t="s">
        <v>109</v>
      </c>
      <c r="H1224" s="191" t="s">
        <v>11339</v>
      </c>
      <c r="I1224" s="191" t="s">
        <v>11358</v>
      </c>
      <c r="J1224" s="191" t="s">
        <v>11359</v>
      </c>
      <c r="K1224" s="191" t="s">
        <v>2840</v>
      </c>
      <c r="L1224" s="99">
        <v>-1.1182799999999999</v>
      </c>
      <c r="M1224" s="99">
        <v>36.817619999999998</v>
      </c>
      <c r="N1224" s="191" t="s">
        <v>6967</v>
      </c>
      <c r="O1224" s="87">
        <v>45075</v>
      </c>
      <c r="P1224" s="87">
        <f t="shared" si="38"/>
        <v>45100</v>
      </c>
      <c r="Q1224" s="53">
        <f t="shared" si="39"/>
        <v>335</v>
      </c>
    </row>
    <row r="1225" spans="1:17" ht="32">
      <c r="A1225" s="6">
        <v>1224</v>
      </c>
      <c r="B1225" s="191" t="s">
        <v>3844</v>
      </c>
      <c r="C1225" s="191" t="s">
        <v>1224</v>
      </c>
      <c r="D1225" s="191" t="s">
        <v>11360</v>
      </c>
      <c r="E1225" s="191" t="s">
        <v>151</v>
      </c>
      <c r="F1225" s="191" t="s">
        <v>151</v>
      </c>
      <c r="G1225" s="191" t="s">
        <v>152</v>
      </c>
      <c r="H1225" s="191" t="s">
        <v>10788</v>
      </c>
      <c r="I1225" s="191" t="s">
        <v>11361</v>
      </c>
      <c r="J1225" s="191" t="s">
        <v>11362</v>
      </c>
      <c r="K1225" s="191" t="s">
        <v>10554</v>
      </c>
      <c r="L1225" s="99">
        <v>8.6215E-2</v>
      </c>
      <c r="M1225" s="99">
        <v>37.567906800000003</v>
      </c>
      <c r="N1225" s="191" t="s">
        <v>6967</v>
      </c>
      <c r="O1225" s="87">
        <v>45076</v>
      </c>
      <c r="P1225" s="87">
        <f t="shared" si="38"/>
        <v>45101</v>
      </c>
      <c r="Q1225" s="53">
        <f t="shared" si="39"/>
        <v>335</v>
      </c>
    </row>
    <row r="1226" spans="1:17" ht="16">
      <c r="A1226" s="6">
        <v>1225</v>
      </c>
      <c r="B1226" s="191" t="s">
        <v>3900</v>
      </c>
      <c r="C1226" s="191" t="s">
        <v>715</v>
      </c>
      <c r="D1226" s="191" t="s">
        <v>11363</v>
      </c>
      <c r="E1226" s="191" t="s">
        <v>151</v>
      </c>
      <c r="F1226" s="191" t="s">
        <v>151</v>
      </c>
      <c r="G1226" s="191" t="s">
        <v>222</v>
      </c>
      <c r="H1226" s="191" t="s">
        <v>11364</v>
      </c>
      <c r="I1226" s="191" t="s">
        <v>11365</v>
      </c>
      <c r="J1226" s="191" t="s">
        <v>11366</v>
      </c>
      <c r="K1226" s="191" t="s">
        <v>8758</v>
      </c>
      <c r="L1226" s="99">
        <v>3.6400000000000002E-2</v>
      </c>
      <c r="M1226" s="99">
        <v>37.593899999999998</v>
      </c>
      <c r="N1226" s="191" t="s">
        <v>6967</v>
      </c>
      <c r="O1226" s="87">
        <v>45076</v>
      </c>
      <c r="P1226" s="87">
        <f t="shared" si="38"/>
        <v>45101</v>
      </c>
      <c r="Q1226" s="53">
        <f t="shared" si="39"/>
        <v>335</v>
      </c>
    </row>
    <row r="1227" spans="1:17" ht="16">
      <c r="A1227" s="6">
        <v>1226</v>
      </c>
      <c r="B1227" s="191" t="s">
        <v>4033</v>
      </c>
      <c r="C1227" s="191" t="s">
        <v>674</v>
      </c>
      <c r="D1227" s="191" t="s">
        <v>11367</v>
      </c>
      <c r="E1227" s="191" t="s">
        <v>108</v>
      </c>
      <c r="F1227" s="191" t="s">
        <v>108</v>
      </c>
      <c r="G1227" s="191" t="s">
        <v>108</v>
      </c>
      <c r="H1227" s="191" t="s">
        <v>9568</v>
      </c>
      <c r="I1227" s="191" t="s">
        <v>11368</v>
      </c>
      <c r="J1227" s="191"/>
      <c r="K1227" s="191" t="s">
        <v>7157</v>
      </c>
      <c r="L1227" s="99"/>
      <c r="M1227" s="99"/>
      <c r="N1227" s="191" t="s">
        <v>6967</v>
      </c>
      <c r="O1227" s="87">
        <v>45076</v>
      </c>
      <c r="P1227" s="87">
        <f t="shared" si="38"/>
        <v>45101</v>
      </c>
      <c r="Q1227" s="53">
        <f t="shared" si="39"/>
        <v>335</v>
      </c>
    </row>
    <row r="1228" spans="1:17" ht="16">
      <c r="A1228" s="6">
        <v>1227</v>
      </c>
      <c r="B1228" s="191" t="s">
        <v>4033</v>
      </c>
      <c r="C1228" s="191" t="s">
        <v>679</v>
      </c>
      <c r="D1228" s="191"/>
      <c r="E1228" s="191" t="s">
        <v>108</v>
      </c>
      <c r="F1228" s="191" t="s">
        <v>108</v>
      </c>
      <c r="G1228" s="191" t="s">
        <v>108</v>
      </c>
      <c r="H1228" s="191" t="s">
        <v>9568</v>
      </c>
      <c r="I1228" s="191" t="s">
        <v>11368</v>
      </c>
      <c r="J1228" s="191"/>
      <c r="K1228" s="191" t="s">
        <v>7157</v>
      </c>
      <c r="L1228" s="99"/>
      <c r="M1228" s="99"/>
      <c r="N1228" s="191" t="s">
        <v>6967</v>
      </c>
      <c r="O1228" s="87">
        <v>45076</v>
      </c>
      <c r="P1228" s="87">
        <f t="shared" si="38"/>
        <v>45101</v>
      </c>
      <c r="Q1228" s="53">
        <f t="shared" si="39"/>
        <v>335</v>
      </c>
    </row>
    <row r="1229" spans="1:17" ht="16">
      <c r="A1229" s="6">
        <v>1228</v>
      </c>
      <c r="B1229" s="191" t="s">
        <v>3805</v>
      </c>
      <c r="C1229" s="191" t="s">
        <v>1085</v>
      </c>
      <c r="D1229" s="191" t="s">
        <v>11369</v>
      </c>
      <c r="E1229" s="191" t="s">
        <v>114</v>
      </c>
      <c r="F1229" s="191" t="s">
        <v>114</v>
      </c>
      <c r="G1229" s="191" t="s">
        <v>160</v>
      </c>
      <c r="H1229" s="191" t="s">
        <v>11370</v>
      </c>
      <c r="I1229" s="191" t="s">
        <v>11371</v>
      </c>
      <c r="J1229" s="191" t="s">
        <v>11372</v>
      </c>
      <c r="K1229" s="191" t="s">
        <v>10197</v>
      </c>
      <c r="L1229" s="99">
        <v>-0.72348000000000001</v>
      </c>
      <c r="M1229" s="99">
        <v>37.017609999999998</v>
      </c>
      <c r="N1229" s="191" t="s">
        <v>6967</v>
      </c>
      <c r="O1229" s="87">
        <v>45077</v>
      </c>
      <c r="P1229" s="87">
        <f t="shared" si="38"/>
        <v>45102</v>
      </c>
      <c r="Q1229" s="53">
        <f t="shared" si="39"/>
        <v>335</v>
      </c>
    </row>
    <row r="1230" spans="1:17" ht="16">
      <c r="A1230" s="6">
        <v>1229</v>
      </c>
      <c r="B1230" s="191" t="s">
        <v>3852</v>
      </c>
      <c r="C1230" s="191" t="s">
        <v>1231</v>
      </c>
      <c r="D1230" s="191" t="s">
        <v>11373</v>
      </c>
      <c r="E1230" s="191" t="s">
        <v>108</v>
      </c>
      <c r="F1230" s="191" t="s">
        <v>108</v>
      </c>
      <c r="G1230" s="191" t="s">
        <v>115</v>
      </c>
      <c r="H1230" s="191" t="s">
        <v>11374</v>
      </c>
      <c r="I1230" s="191" t="s">
        <v>11375</v>
      </c>
      <c r="J1230" s="191" t="s">
        <v>11376</v>
      </c>
      <c r="K1230" s="191" t="s">
        <v>2840</v>
      </c>
      <c r="L1230" s="99">
        <v>-1.2083699999999999</v>
      </c>
      <c r="M1230" s="99">
        <v>36.710380000000001</v>
      </c>
      <c r="N1230" s="191" t="s">
        <v>6967</v>
      </c>
      <c r="O1230" s="87">
        <v>45077</v>
      </c>
      <c r="P1230" s="87">
        <f t="shared" si="38"/>
        <v>45102</v>
      </c>
      <c r="Q1230" s="53">
        <f t="shared" si="39"/>
        <v>335</v>
      </c>
    </row>
    <row r="1231" spans="1:17" ht="16">
      <c r="A1231" s="6">
        <v>1230</v>
      </c>
      <c r="B1231" s="191" t="s">
        <v>3861</v>
      </c>
      <c r="C1231" s="191" t="s">
        <v>849</v>
      </c>
      <c r="D1231" s="191" t="s">
        <v>11377</v>
      </c>
      <c r="E1231" s="191" t="s">
        <v>151</v>
      </c>
      <c r="F1231" s="191" t="s">
        <v>151</v>
      </c>
      <c r="G1231" s="191" t="s">
        <v>152</v>
      </c>
      <c r="H1231" s="191" t="s">
        <v>11179</v>
      </c>
      <c r="I1231" s="191" t="s">
        <v>11378</v>
      </c>
      <c r="J1231" s="191" t="s">
        <v>11379</v>
      </c>
      <c r="K1231" s="191" t="s">
        <v>10554</v>
      </c>
      <c r="L1231" s="99">
        <v>0.11994</v>
      </c>
      <c r="M1231" s="99">
        <v>37.567650999999998</v>
      </c>
      <c r="N1231" s="191" t="s">
        <v>6967</v>
      </c>
      <c r="O1231" s="87">
        <v>45077</v>
      </c>
      <c r="P1231" s="87">
        <f t="shared" si="38"/>
        <v>45102</v>
      </c>
      <c r="Q1231" s="53">
        <f t="shared" si="39"/>
        <v>335</v>
      </c>
    </row>
    <row r="1232" spans="1:17" ht="16">
      <c r="A1232" s="6">
        <v>1231</v>
      </c>
      <c r="B1232" s="191" t="s">
        <v>3864</v>
      </c>
      <c r="C1232" s="191" t="s">
        <v>893</v>
      </c>
      <c r="D1232" s="191" t="s">
        <v>11380</v>
      </c>
      <c r="E1232" s="191" t="s">
        <v>151</v>
      </c>
      <c r="F1232" s="191" t="s">
        <v>151</v>
      </c>
      <c r="G1232" s="191" t="s">
        <v>222</v>
      </c>
      <c r="H1232" s="191" t="s">
        <v>11381</v>
      </c>
      <c r="I1232" s="191" t="s">
        <v>11382</v>
      </c>
      <c r="J1232" s="191" t="s">
        <v>11383</v>
      </c>
      <c r="K1232" s="191" t="s">
        <v>10106</v>
      </c>
      <c r="L1232" s="99">
        <v>1.9271799999999999E-2</v>
      </c>
      <c r="M1232" s="99">
        <v>37.585828200000002</v>
      </c>
      <c r="N1232" s="191" t="s">
        <v>6967</v>
      </c>
      <c r="O1232" s="87">
        <v>45077</v>
      </c>
      <c r="P1232" s="87">
        <f t="shared" si="38"/>
        <v>45102</v>
      </c>
      <c r="Q1232" s="53">
        <f t="shared" si="39"/>
        <v>335</v>
      </c>
    </row>
    <row r="1233" spans="1:17" ht="16">
      <c r="A1233" s="6">
        <v>1232</v>
      </c>
      <c r="B1233" s="191" t="s">
        <v>3876</v>
      </c>
      <c r="C1233" s="191" t="s">
        <v>726</v>
      </c>
      <c r="D1233" s="191" t="s">
        <v>11384</v>
      </c>
      <c r="E1233" s="191" t="s">
        <v>114</v>
      </c>
      <c r="F1233" s="191" t="s">
        <v>114</v>
      </c>
      <c r="G1233" s="191" t="s">
        <v>158</v>
      </c>
      <c r="H1233" s="191" t="s">
        <v>11385</v>
      </c>
      <c r="I1233" s="191" t="s">
        <v>11386</v>
      </c>
      <c r="J1233" s="191" t="s">
        <v>11387</v>
      </c>
      <c r="K1233" s="191"/>
      <c r="L1233" s="99">
        <v>-0.78139999999999998</v>
      </c>
      <c r="M1233" s="99">
        <v>36.824849999999998</v>
      </c>
      <c r="N1233" s="191" t="s">
        <v>6967</v>
      </c>
      <c r="O1233" s="87">
        <v>45077</v>
      </c>
      <c r="P1233" s="87">
        <f t="shared" si="38"/>
        <v>45102</v>
      </c>
      <c r="Q1233" s="53">
        <f t="shared" si="39"/>
        <v>335</v>
      </c>
    </row>
    <row r="1234" spans="1:17" ht="16">
      <c r="A1234" s="6">
        <v>1233</v>
      </c>
      <c r="B1234" s="191" t="s">
        <v>3886</v>
      </c>
      <c r="C1234" s="191" t="s">
        <v>710</v>
      </c>
      <c r="D1234" s="191" t="s">
        <v>11388</v>
      </c>
      <c r="E1234" s="191" t="s">
        <v>8015</v>
      </c>
      <c r="F1234" s="191" t="s">
        <v>8015</v>
      </c>
      <c r="G1234" s="191" t="s">
        <v>144</v>
      </c>
      <c r="H1234" s="191" t="s">
        <v>11389</v>
      </c>
      <c r="I1234" s="191" t="s">
        <v>11390</v>
      </c>
      <c r="J1234" s="191" t="s">
        <v>11063</v>
      </c>
      <c r="K1234" s="191" t="s">
        <v>7384</v>
      </c>
      <c r="L1234" s="99">
        <v>-1.2156928</v>
      </c>
      <c r="M1234" s="99">
        <v>36.8934912</v>
      </c>
      <c r="N1234" s="191" t="s">
        <v>6967</v>
      </c>
      <c r="O1234" s="87">
        <v>45077</v>
      </c>
      <c r="P1234" s="87">
        <f t="shared" si="38"/>
        <v>45102</v>
      </c>
      <c r="Q1234" s="53">
        <f t="shared" si="39"/>
        <v>335</v>
      </c>
    </row>
    <row r="1235" spans="1:17" ht="16">
      <c r="A1235" s="6">
        <v>1234</v>
      </c>
      <c r="B1235" s="191" t="s">
        <v>3890</v>
      </c>
      <c r="C1235" s="191" t="s">
        <v>617</v>
      </c>
      <c r="D1235" s="191" t="s">
        <v>11391</v>
      </c>
      <c r="E1235" s="191" t="s">
        <v>8015</v>
      </c>
      <c r="F1235" s="191" t="s">
        <v>8015</v>
      </c>
      <c r="G1235" s="191" t="s">
        <v>144</v>
      </c>
      <c r="H1235" s="191" t="s">
        <v>11392</v>
      </c>
      <c r="I1235" s="191" t="s">
        <v>11393</v>
      </c>
      <c r="J1235" s="191" t="s">
        <v>11394</v>
      </c>
      <c r="K1235" s="191" t="s">
        <v>7384</v>
      </c>
      <c r="L1235" s="99">
        <v>-0.36445</v>
      </c>
      <c r="M1235" s="99">
        <v>37.499956699999998</v>
      </c>
      <c r="N1235" s="191" t="s">
        <v>6967</v>
      </c>
      <c r="O1235" s="87">
        <v>45077</v>
      </c>
      <c r="P1235" s="87">
        <f t="shared" si="38"/>
        <v>45102</v>
      </c>
      <c r="Q1235" s="53">
        <f t="shared" si="39"/>
        <v>335</v>
      </c>
    </row>
    <row r="1236" spans="1:17" ht="16">
      <c r="A1236" s="6">
        <v>1235</v>
      </c>
      <c r="B1236" s="191" t="s">
        <v>3851</v>
      </c>
      <c r="C1236" s="191" t="s">
        <v>1127</v>
      </c>
      <c r="D1236" s="191" t="s">
        <v>11395</v>
      </c>
      <c r="E1236" s="191" t="s">
        <v>108</v>
      </c>
      <c r="F1236" s="191" t="s">
        <v>108</v>
      </c>
      <c r="G1236" s="191" t="s">
        <v>7201</v>
      </c>
      <c r="H1236" s="191" t="s">
        <v>8517</v>
      </c>
      <c r="I1236" s="191" t="s">
        <v>11396</v>
      </c>
      <c r="J1236" s="191" t="s">
        <v>11397</v>
      </c>
      <c r="K1236" s="191"/>
      <c r="L1236" s="99">
        <v>-1.2713984</v>
      </c>
      <c r="M1236" s="99">
        <v>36.837785599999997</v>
      </c>
      <c r="N1236" s="191" t="s">
        <v>6967</v>
      </c>
      <c r="O1236" s="87">
        <v>45079</v>
      </c>
      <c r="P1236" s="87">
        <f t="shared" si="38"/>
        <v>45104</v>
      </c>
      <c r="Q1236" s="53">
        <f t="shared" si="39"/>
        <v>335</v>
      </c>
    </row>
    <row r="1237" spans="1:17" ht="16">
      <c r="A1237" s="6">
        <v>1236</v>
      </c>
      <c r="B1237" s="191" t="s">
        <v>3858</v>
      </c>
      <c r="C1237" s="191" t="s">
        <v>842</v>
      </c>
      <c r="D1237" s="191" t="s">
        <v>11398</v>
      </c>
      <c r="E1237" s="191" t="s">
        <v>151</v>
      </c>
      <c r="F1237" s="191" t="s">
        <v>151</v>
      </c>
      <c r="G1237" s="191" t="s">
        <v>152</v>
      </c>
      <c r="H1237" s="191" t="s">
        <v>11399</v>
      </c>
      <c r="I1237" s="191" t="s">
        <v>11400</v>
      </c>
      <c r="J1237" s="191"/>
      <c r="K1237" s="191" t="s">
        <v>10090</v>
      </c>
      <c r="L1237" s="99">
        <v>5.0210900000000003E-2</v>
      </c>
      <c r="M1237" s="99">
        <v>37.238060699999998</v>
      </c>
      <c r="N1237" s="191" t="s">
        <v>6967</v>
      </c>
      <c r="O1237" s="87">
        <v>45079</v>
      </c>
      <c r="P1237" s="87">
        <f t="shared" si="38"/>
        <v>45104</v>
      </c>
      <c r="Q1237" s="53">
        <f t="shared" si="39"/>
        <v>335</v>
      </c>
    </row>
    <row r="1238" spans="1:17" ht="16">
      <c r="A1238" s="6">
        <v>1237</v>
      </c>
      <c r="B1238" s="191" t="s">
        <v>3867</v>
      </c>
      <c r="C1238" s="191" t="s">
        <v>759</v>
      </c>
      <c r="D1238" s="191" t="s">
        <v>11401</v>
      </c>
      <c r="E1238" s="191" t="s">
        <v>151</v>
      </c>
      <c r="F1238" s="191" t="s">
        <v>11402</v>
      </c>
      <c r="G1238" s="191" t="s">
        <v>11403</v>
      </c>
      <c r="H1238" s="191" t="s">
        <v>11404</v>
      </c>
      <c r="I1238" s="191" t="s">
        <v>11405</v>
      </c>
      <c r="J1238" s="191" t="s">
        <v>11406</v>
      </c>
      <c r="K1238" s="191" t="s">
        <v>8847</v>
      </c>
      <c r="L1238" s="99">
        <v>1.6000000000000001E-3</v>
      </c>
      <c r="M1238" s="99">
        <v>37.046700000000001</v>
      </c>
      <c r="N1238" s="191" t="s">
        <v>6967</v>
      </c>
      <c r="O1238" s="87">
        <v>45079</v>
      </c>
      <c r="P1238" s="87">
        <f t="shared" si="38"/>
        <v>45104</v>
      </c>
      <c r="Q1238" s="53">
        <f t="shared" si="39"/>
        <v>335</v>
      </c>
    </row>
    <row r="1239" spans="1:17" ht="32">
      <c r="A1239" s="6">
        <v>1238</v>
      </c>
      <c r="B1239" s="191" t="s">
        <v>11407</v>
      </c>
      <c r="C1239" s="191" t="s">
        <v>616</v>
      </c>
      <c r="D1239" s="191" t="s">
        <v>11408</v>
      </c>
      <c r="E1239" s="191" t="s">
        <v>8015</v>
      </c>
      <c r="F1239" s="191" t="s">
        <v>8015</v>
      </c>
      <c r="G1239" s="191" t="s">
        <v>142</v>
      </c>
      <c r="H1239" s="191" t="s">
        <v>11409</v>
      </c>
      <c r="I1239" s="191" t="s">
        <v>11410</v>
      </c>
      <c r="J1239" s="191" t="s">
        <v>11411</v>
      </c>
      <c r="K1239" s="191" t="s">
        <v>8856</v>
      </c>
      <c r="L1239" s="99">
        <v>-0.49490000000000001</v>
      </c>
      <c r="M1239" s="99">
        <v>37.459499999999998</v>
      </c>
      <c r="N1239" s="191" t="s">
        <v>6967</v>
      </c>
      <c r="O1239" s="87">
        <v>45079</v>
      </c>
      <c r="P1239" s="87">
        <f t="shared" si="38"/>
        <v>45104</v>
      </c>
      <c r="Q1239" s="53">
        <f t="shared" si="39"/>
        <v>335</v>
      </c>
    </row>
    <row r="1240" spans="1:17" ht="16">
      <c r="A1240" s="6">
        <v>1239</v>
      </c>
      <c r="B1240" s="191" t="s">
        <v>3906</v>
      </c>
      <c r="C1240" s="191" t="s">
        <v>776</v>
      </c>
      <c r="D1240" s="191" t="s">
        <v>11412</v>
      </c>
      <c r="E1240" s="191" t="s">
        <v>114</v>
      </c>
      <c r="F1240" s="191" t="s">
        <v>114</v>
      </c>
      <c r="G1240" s="191" t="s">
        <v>156</v>
      </c>
      <c r="H1240" s="191" t="s">
        <v>11413</v>
      </c>
      <c r="I1240" s="191" t="s">
        <v>11414</v>
      </c>
      <c r="J1240" s="191"/>
      <c r="K1240" s="191" t="s">
        <v>8335</v>
      </c>
      <c r="L1240" s="99">
        <v>-0.42428199999999999</v>
      </c>
      <c r="M1240" s="99">
        <v>37.013060000000003</v>
      </c>
      <c r="N1240" s="191" t="s">
        <v>6967</v>
      </c>
      <c r="O1240" s="87">
        <v>45079</v>
      </c>
      <c r="P1240" s="87">
        <f t="shared" si="38"/>
        <v>45104</v>
      </c>
      <c r="Q1240" s="53">
        <f t="shared" si="39"/>
        <v>335</v>
      </c>
    </row>
    <row r="1241" spans="1:17" ht="16">
      <c r="A1241" s="6">
        <v>1240</v>
      </c>
      <c r="B1241" s="191" t="s">
        <v>3901</v>
      </c>
      <c r="C1241" s="191" t="s">
        <v>774</v>
      </c>
      <c r="D1241" s="191" t="s">
        <v>11415</v>
      </c>
      <c r="E1241" s="191" t="s">
        <v>108</v>
      </c>
      <c r="F1241" s="191" t="s">
        <v>108</v>
      </c>
      <c r="G1241" s="191" t="s">
        <v>7023</v>
      </c>
      <c r="H1241" s="191" t="s">
        <v>11416</v>
      </c>
      <c r="I1241" s="191" t="s">
        <v>11417</v>
      </c>
      <c r="J1241" s="191" t="s">
        <v>11418</v>
      </c>
      <c r="K1241" s="191" t="s">
        <v>7449</v>
      </c>
      <c r="L1241" s="99">
        <v>-1.1194519999999999</v>
      </c>
      <c r="M1241" s="99">
        <v>36.615423</v>
      </c>
      <c r="N1241" s="191" t="s">
        <v>6967</v>
      </c>
      <c r="O1241" s="87">
        <v>45082</v>
      </c>
      <c r="P1241" s="87">
        <f t="shared" si="38"/>
        <v>45107</v>
      </c>
      <c r="Q1241" s="53">
        <f t="shared" si="39"/>
        <v>335</v>
      </c>
    </row>
    <row r="1242" spans="1:17" ht="16">
      <c r="A1242" s="6">
        <v>1241</v>
      </c>
      <c r="B1242" s="191" t="s">
        <v>3938</v>
      </c>
      <c r="C1242" s="191" t="s">
        <v>924</v>
      </c>
      <c r="D1242" s="191" t="s">
        <v>11419</v>
      </c>
      <c r="E1242" s="191" t="s">
        <v>8015</v>
      </c>
      <c r="F1242" s="191" t="s">
        <v>2434</v>
      </c>
      <c r="G1242" s="191" t="s">
        <v>9507</v>
      </c>
      <c r="H1242" s="191" t="s">
        <v>11420</v>
      </c>
      <c r="I1242" s="191" t="s">
        <v>11421</v>
      </c>
      <c r="J1242" s="191" t="s">
        <v>11422</v>
      </c>
      <c r="K1242" s="191" t="s">
        <v>8856</v>
      </c>
      <c r="L1242" s="99">
        <v>-0.53545330000000002</v>
      </c>
      <c r="M1242" s="99">
        <v>37.303653300000001</v>
      </c>
      <c r="N1242" s="191" t="s">
        <v>6967</v>
      </c>
      <c r="O1242" s="87">
        <v>45082</v>
      </c>
      <c r="P1242" s="87">
        <f t="shared" si="38"/>
        <v>45107</v>
      </c>
      <c r="Q1242" s="53">
        <f t="shared" si="39"/>
        <v>335</v>
      </c>
    </row>
    <row r="1243" spans="1:17" ht="16">
      <c r="A1243" s="6">
        <v>1242</v>
      </c>
      <c r="B1243" s="191" t="s">
        <v>3874</v>
      </c>
      <c r="C1243" s="191" t="s">
        <v>1620</v>
      </c>
      <c r="D1243" s="191" t="s">
        <v>11423</v>
      </c>
      <c r="E1243" s="191" t="s">
        <v>161</v>
      </c>
      <c r="F1243" s="191" t="s">
        <v>161</v>
      </c>
      <c r="G1243" s="191" t="s">
        <v>11424</v>
      </c>
      <c r="H1243" s="191" t="s">
        <v>11425</v>
      </c>
      <c r="I1243" s="191" t="s">
        <v>11426</v>
      </c>
      <c r="J1243" s="191" t="s">
        <v>11427</v>
      </c>
      <c r="K1243" s="191" t="s">
        <v>10952</v>
      </c>
      <c r="L1243" s="99">
        <v>-1.0953999999999999</v>
      </c>
      <c r="M1243" s="99">
        <v>36.635719999999999</v>
      </c>
      <c r="N1243" s="191" t="s">
        <v>6967</v>
      </c>
      <c r="O1243" s="87">
        <v>45083</v>
      </c>
      <c r="P1243" s="87">
        <f t="shared" si="38"/>
        <v>45108</v>
      </c>
      <c r="Q1243" s="53">
        <f t="shared" si="39"/>
        <v>335</v>
      </c>
    </row>
    <row r="1244" spans="1:17" ht="16">
      <c r="A1244" s="6">
        <v>1243</v>
      </c>
      <c r="B1244" s="191" t="s">
        <v>1542</v>
      </c>
      <c r="C1244" s="191" t="s">
        <v>1627</v>
      </c>
      <c r="D1244" s="191" t="s">
        <v>11428</v>
      </c>
      <c r="E1244" s="191" t="s">
        <v>151</v>
      </c>
      <c r="F1244" s="191" t="s">
        <v>151</v>
      </c>
      <c r="G1244" s="191" t="s">
        <v>222</v>
      </c>
      <c r="H1244" s="191" t="s">
        <v>11429</v>
      </c>
      <c r="I1244" s="191" t="s">
        <v>11430</v>
      </c>
      <c r="J1244" s="191" t="s">
        <v>11431</v>
      </c>
      <c r="K1244" s="191" t="s">
        <v>8758</v>
      </c>
      <c r="L1244" s="99">
        <v>4.0800000000000003E-2</v>
      </c>
      <c r="M1244" s="99">
        <v>37.617600000000003</v>
      </c>
      <c r="N1244" s="191" t="s">
        <v>6967</v>
      </c>
      <c r="O1244" s="87">
        <v>45083</v>
      </c>
      <c r="P1244" s="87">
        <f t="shared" si="38"/>
        <v>45108</v>
      </c>
      <c r="Q1244" s="53">
        <f t="shared" si="39"/>
        <v>335</v>
      </c>
    </row>
    <row r="1245" spans="1:17" ht="16">
      <c r="A1245" s="6">
        <v>1244</v>
      </c>
      <c r="B1245" s="191" t="s">
        <v>1545</v>
      </c>
      <c r="C1245" s="191" t="s">
        <v>1636</v>
      </c>
      <c r="D1245" s="191" t="s">
        <v>11432</v>
      </c>
      <c r="E1245" s="191" t="s">
        <v>151</v>
      </c>
      <c r="F1245" s="191" t="s">
        <v>151</v>
      </c>
      <c r="G1245" s="191" t="s">
        <v>222</v>
      </c>
      <c r="H1245" s="191" t="s">
        <v>11433</v>
      </c>
      <c r="I1245" s="191" t="s">
        <v>11434</v>
      </c>
      <c r="J1245" s="191" t="s">
        <v>11435</v>
      </c>
      <c r="K1245" s="191" t="s">
        <v>10106</v>
      </c>
      <c r="L1245" s="99">
        <v>2.0799999999999999E-2</v>
      </c>
      <c r="M1245" s="99">
        <v>37.570799999999998</v>
      </c>
      <c r="N1245" s="191" t="s">
        <v>6967</v>
      </c>
      <c r="O1245" s="87">
        <v>45083</v>
      </c>
      <c r="P1245" s="87">
        <f t="shared" si="38"/>
        <v>45108</v>
      </c>
      <c r="Q1245" s="53">
        <f t="shared" si="39"/>
        <v>335</v>
      </c>
    </row>
    <row r="1246" spans="1:17" ht="16">
      <c r="A1246" s="6">
        <v>1245</v>
      </c>
      <c r="B1246" s="191" t="s">
        <v>3912</v>
      </c>
      <c r="C1246" s="191" t="s">
        <v>1646</v>
      </c>
      <c r="D1246" s="191" t="s">
        <v>11436</v>
      </c>
      <c r="E1246" s="191" t="s">
        <v>114</v>
      </c>
      <c r="F1246" s="191" t="s">
        <v>114</v>
      </c>
      <c r="G1246" s="191" t="s">
        <v>156</v>
      </c>
      <c r="H1246" s="191" t="s">
        <v>11437</v>
      </c>
      <c r="I1246" s="191" t="s">
        <v>11438</v>
      </c>
      <c r="J1246" s="191" t="s">
        <v>11439</v>
      </c>
      <c r="K1246" s="191" t="s">
        <v>8335</v>
      </c>
      <c r="L1246" s="99">
        <v>-0.93699699999999997</v>
      </c>
      <c r="M1246" s="99">
        <v>36.958219</v>
      </c>
      <c r="N1246" s="191" t="s">
        <v>6967</v>
      </c>
      <c r="O1246" s="87">
        <v>45083</v>
      </c>
      <c r="P1246" s="87">
        <f t="shared" si="38"/>
        <v>45108</v>
      </c>
      <c r="Q1246" s="53">
        <f t="shared" si="39"/>
        <v>335</v>
      </c>
    </row>
    <row r="1247" spans="1:17" ht="16">
      <c r="A1247" s="6">
        <v>1246</v>
      </c>
      <c r="B1247" s="191" t="s">
        <v>3913</v>
      </c>
      <c r="C1247" s="191" t="s">
        <v>1647</v>
      </c>
      <c r="D1247" s="191" t="s">
        <v>11440</v>
      </c>
      <c r="E1247" s="191" t="s">
        <v>108</v>
      </c>
      <c r="F1247" s="191" t="s">
        <v>108</v>
      </c>
      <c r="G1247" s="191" t="s">
        <v>7201</v>
      </c>
      <c r="H1247" s="191" t="s">
        <v>11441</v>
      </c>
      <c r="I1247" s="191" t="s">
        <v>11442</v>
      </c>
      <c r="J1247" s="191"/>
      <c r="K1247" s="191" t="s">
        <v>6975</v>
      </c>
      <c r="L1247" s="99"/>
      <c r="M1247" s="99"/>
      <c r="N1247" s="191" t="s">
        <v>6967</v>
      </c>
      <c r="O1247" s="87">
        <v>45083</v>
      </c>
      <c r="P1247" s="87">
        <f t="shared" si="38"/>
        <v>45108</v>
      </c>
      <c r="Q1247" s="53">
        <f t="shared" si="39"/>
        <v>335</v>
      </c>
    </row>
    <row r="1248" spans="1:17" ht="16">
      <c r="A1248" s="6">
        <v>1247</v>
      </c>
      <c r="B1248" s="191" t="s">
        <v>1519</v>
      </c>
      <c r="C1248" s="191" t="s">
        <v>1662</v>
      </c>
      <c r="D1248" s="191" t="s">
        <v>11443</v>
      </c>
      <c r="E1248" s="191" t="s">
        <v>108</v>
      </c>
      <c r="F1248" s="191" t="s">
        <v>108</v>
      </c>
      <c r="G1248" s="191" t="s">
        <v>111</v>
      </c>
      <c r="H1248" s="191" t="s">
        <v>8425</v>
      </c>
      <c r="I1248" s="191" t="s">
        <v>11444</v>
      </c>
      <c r="J1248" s="191" t="s">
        <v>11445</v>
      </c>
      <c r="K1248" s="191" t="s">
        <v>2840</v>
      </c>
      <c r="L1248" s="99">
        <v>-1.0064093000000001</v>
      </c>
      <c r="M1248" s="99">
        <v>36.632634400000001</v>
      </c>
      <c r="N1248" s="191" t="s">
        <v>6967</v>
      </c>
      <c r="O1248" s="87">
        <v>45083</v>
      </c>
      <c r="P1248" s="87">
        <f t="shared" si="38"/>
        <v>45108</v>
      </c>
      <c r="Q1248" s="53">
        <f t="shared" si="39"/>
        <v>335</v>
      </c>
    </row>
    <row r="1249" spans="1:17" ht="16">
      <c r="A1249" s="6">
        <v>1248</v>
      </c>
      <c r="B1249" s="191" t="s">
        <v>3947</v>
      </c>
      <c r="C1249" s="191" t="s">
        <v>3948</v>
      </c>
      <c r="D1249" s="191" t="s">
        <v>11446</v>
      </c>
      <c r="E1249" s="191" t="s">
        <v>161</v>
      </c>
      <c r="F1249" s="191" t="s">
        <v>161</v>
      </c>
      <c r="G1249" s="191" t="s">
        <v>11424</v>
      </c>
      <c r="H1249" s="191" t="s">
        <v>11425</v>
      </c>
      <c r="I1249" s="191" t="s">
        <v>11427</v>
      </c>
      <c r="J1249" s="191"/>
      <c r="K1249" s="191" t="s">
        <v>10952</v>
      </c>
      <c r="L1249" s="99">
        <v>-0.56650999999999996</v>
      </c>
      <c r="M1249" s="99">
        <v>37.101939999999999</v>
      </c>
      <c r="N1249" s="191" t="s">
        <v>6967</v>
      </c>
      <c r="O1249" s="87">
        <v>45083</v>
      </c>
      <c r="P1249" s="87">
        <f t="shared" si="38"/>
        <v>45108</v>
      </c>
      <c r="Q1249" s="53">
        <f t="shared" si="39"/>
        <v>335</v>
      </c>
    </row>
    <row r="1250" spans="1:17" ht="16">
      <c r="A1250" s="6">
        <v>1249</v>
      </c>
      <c r="B1250" s="191" t="s">
        <v>3950</v>
      </c>
      <c r="C1250" s="191" t="s">
        <v>1686</v>
      </c>
      <c r="D1250" s="191" t="s">
        <v>11447</v>
      </c>
      <c r="E1250" s="191" t="s">
        <v>114</v>
      </c>
      <c r="F1250" s="191" t="s">
        <v>114</v>
      </c>
      <c r="G1250" s="191" t="s">
        <v>8764</v>
      </c>
      <c r="H1250" s="191" t="s">
        <v>11448</v>
      </c>
      <c r="I1250" s="191" t="s">
        <v>11449</v>
      </c>
      <c r="J1250" s="191" t="s">
        <v>11450</v>
      </c>
      <c r="K1250" s="191" t="s">
        <v>11451</v>
      </c>
      <c r="L1250" s="99">
        <v>-0.89906399999999997</v>
      </c>
      <c r="M1250" s="99">
        <v>37.277845300000003</v>
      </c>
      <c r="N1250" s="191" t="s">
        <v>6967</v>
      </c>
      <c r="O1250" s="87">
        <v>45083</v>
      </c>
      <c r="P1250" s="87">
        <f t="shared" si="38"/>
        <v>45108</v>
      </c>
      <c r="Q1250" s="53">
        <f t="shared" si="39"/>
        <v>335</v>
      </c>
    </row>
    <row r="1251" spans="1:17" ht="16">
      <c r="A1251" s="6">
        <v>1250</v>
      </c>
      <c r="B1251" s="191" t="s">
        <v>3863</v>
      </c>
      <c r="C1251" s="191" t="s">
        <v>1616</v>
      </c>
      <c r="D1251" s="191" t="s">
        <v>11452</v>
      </c>
      <c r="E1251" s="191" t="s">
        <v>151</v>
      </c>
      <c r="F1251" s="191" t="s">
        <v>151</v>
      </c>
      <c r="G1251" s="191" t="s">
        <v>222</v>
      </c>
      <c r="H1251" s="191" t="s">
        <v>11453</v>
      </c>
      <c r="I1251" s="191" t="s">
        <v>11454</v>
      </c>
      <c r="J1251" s="191" t="s">
        <v>11455</v>
      </c>
      <c r="K1251" s="191" t="s">
        <v>10106</v>
      </c>
      <c r="L1251" s="99">
        <v>-3.6700000000000003E-2</v>
      </c>
      <c r="M1251" s="99">
        <v>37.693199999999997</v>
      </c>
      <c r="N1251" s="191" t="s">
        <v>6967</v>
      </c>
      <c r="O1251" s="87">
        <v>45084</v>
      </c>
      <c r="P1251" s="87">
        <f t="shared" si="38"/>
        <v>45109</v>
      </c>
      <c r="Q1251" s="53">
        <f t="shared" si="39"/>
        <v>335</v>
      </c>
    </row>
    <row r="1252" spans="1:17" ht="16">
      <c r="A1252" s="6">
        <v>1251</v>
      </c>
      <c r="B1252" s="191" t="s">
        <v>3903</v>
      </c>
      <c r="C1252" s="191" t="s">
        <v>1634</v>
      </c>
      <c r="D1252" s="191" t="s">
        <v>11456</v>
      </c>
      <c r="E1252" s="191" t="s">
        <v>108</v>
      </c>
      <c r="F1252" s="191" t="s">
        <v>108</v>
      </c>
      <c r="G1252" s="191" t="s">
        <v>115</v>
      </c>
      <c r="H1252" s="191" t="s">
        <v>11457</v>
      </c>
      <c r="I1252" s="191" t="s">
        <v>11458</v>
      </c>
      <c r="J1252" s="191" t="s">
        <v>11459</v>
      </c>
      <c r="K1252" s="191" t="s">
        <v>2840</v>
      </c>
      <c r="L1252" s="99">
        <v>-1.231444</v>
      </c>
      <c r="M1252" s="99">
        <v>36.680211999999997</v>
      </c>
      <c r="N1252" s="191" t="s">
        <v>6967</v>
      </c>
      <c r="O1252" s="87">
        <v>45084</v>
      </c>
      <c r="P1252" s="87">
        <f t="shared" si="38"/>
        <v>45109</v>
      </c>
      <c r="Q1252" s="53">
        <f t="shared" si="39"/>
        <v>335</v>
      </c>
    </row>
    <row r="1253" spans="1:17" ht="16">
      <c r="A1253" s="6">
        <v>1252</v>
      </c>
      <c r="B1253" s="191" t="s">
        <v>3907</v>
      </c>
      <c r="C1253" s="191" t="s">
        <v>1639</v>
      </c>
      <c r="D1253" s="191" t="s">
        <v>11460</v>
      </c>
      <c r="E1253" s="191" t="s">
        <v>114</v>
      </c>
      <c r="F1253" s="191" t="s">
        <v>114</v>
      </c>
      <c r="G1253" s="191" t="s">
        <v>8764</v>
      </c>
      <c r="H1253" s="191" t="s">
        <v>11461</v>
      </c>
      <c r="I1253" s="191" t="s">
        <v>11462</v>
      </c>
      <c r="J1253" s="191" t="s">
        <v>11463</v>
      </c>
      <c r="K1253" s="191" t="s">
        <v>7337</v>
      </c>
      <c r="L1253" s="99">
        <v>-0.88303670000000001</v>
      </c>
      <c r="M1253" s="99">
        <v>37.221810099999999</v>
      </c>
      <c r="N1253" s="191" t="s">
        <v>6967</v>
      </c>
      <c r="O1253" s="87">
        <v>45084</v>
      </c>
      <c r="P1253" s="87">
        <f t="shared" si="38"/>
        <v>45109</v>
      </c>
      <c r="Q1253" s="53">
        <f t="shared" si="39"/>
        <v>335</v>
      </c>
    </row>
    <row r="1254" spans="1:17" ht="16">
      <c r="A1254" s="6">
        <v>1253</v>
      </c>
      <c r="B1254" s="191" t="s">
        <v>3916</v>
      </c>
      <c r="C1254" s="191" t="s">
        <v>1650</v>
      </c>
      <c r="D1254" s="191" t="s">
        <v>11464</v>
      </c>
      <c r="E1254" s="191" t="s">
        <v>151</v>
      </c>
      <c r="F1254" s="191" t="s">
        <v>151</v>
      </c>
      <c r="G1254" s="191" t="s">
        <v>222</v>
      </c>
      <c r="H1254" s="191" t="s">
        <v>11465</v>
      </c>
      <c r="I1254" s="191" t="s">
        <v>11466</v>
      </c>
      <c r="J1254" s="191" t="s">
        <v>11467</v>
      </c>
      <c r="K1254" s="191" t="s">
        <v>8758</v>
      </c>
      <c r="L1254" s="99">
        <v>1.49257E-2</v>
      </c>
      <c r="M1254" s="99">
        <v>37.568995000000001</v>
      </c>
      <c r="N1254" s="191" t="s">
        <v>6967</v>
      </c>
      <c r="O1254" s="87">
        <v>45084</v>
      </c>
      <c r="P1254" s="87">
        <f t="shared" si="38"/>
        <v>45109</v>
      </c>
      <c r="Q1254" s="53">
        <f t="shared" si="39"/>
        <v>335</v>
      </c>
    </row>
    <row r="1255" spans="1:17" ht="16">
      <c r="A1255" s="6">
        <v>1254</v>
      </c>
      <c r="B1255" s="191" t="s">
        <v>3923</v>
      </c>
      <c r="C1255" s="191" t="s">
        <v>3924</v>
      </c>
      <c r="D1255" s="191" t="s">
        <v>11468</v>
      </c>
      <c r="E1255" s="191" t="s">
        <v>161</v>
      </c>
      <c r="F1255" s="191" t="s">
        <v>161</v>
      </c>
      <c r="G1255" s="191" t="s">
        <v>10948</v>
      </c>
      <c r="H1255" s="191" t="s">
        <v>10967</v>
      </c>
      <c r="I1255" s="191" t="s">
        <v>11469</v>
      </c>
      <c r="J1255" s="191" t="s">
        <v>11470</v>
      </c>
      <c r="K1255" s="191" t="s">
        <v>10952</v>
      </c>
      <c r="L1255" s="99">
        <v>-0.4051611</v>
      </c>
      <c r="M1255" s="99">
        <v>37.133709199999998</v>
      </c>
      <c r="N1255" s="191" t="s">
        <v>6967</v>
      </c>
      <c r="O1255" s="87">
        <v>45084</v>
      </c>
      <c r="P1255" s="87">
        <f t="shared" si="38"/>
        <v>45109</v>
      </c>
      <c r="Q1255" s="53">
        <f t="shared" si="39"/>
        <v>335</v>
      </c>
    </row>
    <row r="1256" spans="1:17" ht="16">
      <c r="A1256" s="6">
        <v>1255</v>
      </c>
      <c r="B1256" s="191" t="s">
        <v>1508</v>
      </c>
      <c r="C1256" s="191" t="s">
        <v>1667</v>
      </c>
      <c r="D1256" s="191" t="s">
        <v>11471</v>
      </c>
      <c r="E1256" s="191" t="s">
        <v>114</v>
      </c>
      <c r="F1256" s="191" t="s">
        <v>114</v>
      </c>
      <c r="G1256" s="191" t="s">
        <v>158</v>
      </c>
      <c r="H1256" s="191" t="s">
        <v>11472</v>
      </c>
      <c r="I1256" s="191" t="s">
        <v>11473</v>
      </c>
      <c r="J1256" s="191" t="s">
        <v>11474</v>
      </c>
      <c r="K1256" s="191"/>
      <c r="L1256" s="99">
        <v>-0.79305599999999998</v>
      </c>
      <c r="M1256" s="99">
        <v>36.949221999999999</v>
      </c>
      <c r="N1256" s="191" t="s">
        <v>6967</v>
      </c>
      <c r="O1256" s="87">
        <v>45084</v>
      </c>
      <c r="P1256" s="87">
        <f t="shared" si="38"/>
        <v>45109</v>
      </c>
      <c r="Q1256" s="53">
        <f t="shared" si="39"/>
        <v>335</v>
      </c>
    </row>
    <row r="1257" spans="1:17" ht="16">
      <c r="A1257" s="6">
        <v>1256</v>
      </c>
      <c r="B1257" s="191" t="s">
        <v>3904</v>
      </c>
      <c r="C1257" s="191" t="s">
        <v>1635</v>
      </c>
      <c r="D1257" s="191" t="s">
        <v>11475</v>
      </c>
      <c r="E1257" s="191" t="s">
        <v>114</v>
      </c>
      <c r="F1257" s="191" t="s">
        <v>114</v>
      </c>
      <c r="G1257" s="191" t="s">
        <v>163</v>
      </c>
      <c r="H1257" s="191" t="s">
        <v>11476</v>
      </c>
      <c r="I1257" s="191" t="s">
        <v>11477</v>
      </c>
      <c r="J1257" s="191"/>
      <c r="K1257" s="191" t="s">
        <v>10197</v>
      </c>
      <c r="L1257" s="99">
        <v>-0.54630000000000001</v>
      </c>
      <c r="M1257" s="99">
        <v>36.984594999999999</v>
      </c>
      <c r="N1257" s="191" t="s">
        <v>6967</v>
      </c>
      <c r="O1257" s="87">
        <v>45085</v>
      </c>
      <c r="P1257" s="87">
        <f t="shared" si="38"/>
        <v>45110</v>
      </c>
      <c r="Q1257" s="53">
        <f t="shared" si="39"/>
        <v>335</v>
      </c>
    </row>
    <row r="1258" spans="1:17" ht="16">
      <c r="A1258" s="6">
        <v>1257</v>
      </c>
      <c r="B1258" s="191" t="s">
        <v>3910</v>
      </c>
      <c r="C1258" s="191" t="s">
        <v>1643</v>
      </c>
      <c r="D1258" s="191" t="s">
        <v>11478</v>
      </c>
      <c r="E1258" s="191" t="s">
        <v>151</v>
      </c>
      <c r="F1258" s="191" t="s">
        <v>151</v>
      </c>
      <c r="G1258" s="191" t="s">
        <v>165</v>
      </c>
      <c r="H1258" s="191" t="s">
        <v>11479</v>
      </c>
      <c r="I1258" s="191" t="s">
        <v>11480</v>
      </c>
      <c r="J1258" s="191"/>
      <c r="K1258" s="191" t="s">
        <v>8847</v>
      </c>
      <c r="L1258" s="99">
        <v>-6.1790499999999998E-2</v>
      </c>
      <c r="M1258" s="99">
        <v>37.603669500000002</v>
      </c>
      <c r="N1258" s="191" t="s">
        <v>6967</v>
      </c>
      <c r="O1258" s="87">
        <v>45085</v>
      </c>
      <c r="P1258" s="87">
        <f t="shared" si="38"/>
        <v>45110</v>
      </c>
      <c r="Q1258" s="53">
        <f t="shared" si="39"/>
        <v>335</v>
      </c>
    </row>
    <row r="1259" spans="1:17" ht="16">
      <c r="A1259" s="6">
        <v>1258</v>
      </c>
      <c r="B1259" s="191" t="s">
        <v>2613</v>
      </c>
      <c r="C1259" s="191" t="s">
        <v>1645</v>
      </c>
      <c r="D1259" s="191" t="s">
        <v>11481</v>
      </c>
      <c r="E1259" s="191" t="s">
        <v>8015</v>
      </c>
      <c r="F1259" s="191" t="s">
        <v>8015</v>
      </c>
      <c r="G1259" s="191" t="s">
        <v>144</v>
      </c>
      <c r="H1259" s="191" t="s">
        <v>11482</v>
      </c>
      <c r="I1259" s="191" t="s">
        <v>11483</v>
      </c>
      <c r="J1259" s="191" t="s">
        <v>11484</v>
      </c>
      <c r="K1259" s="191" t="s">
        <v>7384</v>
      </c>
      <c r="L1259" s="99">
        <v>-0.39151170000000002</v>
      </c>
      <c r="M1259" s="99">
        <v>37.506098299999998</v>
      </c>
      <c r="N1259" s="191" t="s">
        <v>6967</v>
      </c>
      <c r="O1259" s="87">
        <v>45085</v>
      </c>
      <c r="P1259" s="87">
        <f t="shared" si="38"/>
        <v>45110</v>
      </c>
      <c r="Q1259" s="53">
        <f t="shared" si="39"/>
        <v>335</v>
      </c>
    </row>
    <row r="1260" spans="1:17" ht="16">
      <c r="A1260" s="6">
        <v>1259</v>
      </c>
      <c r="B1260" s="191" t="s">
        <v>3918</v>
      </c>
      <c r="C1260" s="191" t="s">
        <v>1652</v>
      </c>
      <c r="D1260" s="191" t="s">
        <v>11485</v>
      </c>
      <c r="E1260" s="191" t="s">
        <v>151</v>
      </c>
      <c r="F1260" s="191" t="s">
        <v>151</v>
      </c>
      <c r="G1260" s="191" t="s">
        <v>612</v>
      </c>
      <c r="H1260" s="191" t="s">
        <v>11486</v>
      </c>
      <c r="I1260" s="191" t="s">
        <v>11487</v>
      </c>
      <c r="J1260" s="191" t="s">
        <v>11488</v>
      </c>
      <c r="K1260" s="191" t="s">
        <v>10641</v>
      </c>
      <c r="L1260" s="99">
        <v>6.7610000000000003E-2</v>
      </c>
      <c r="M1260" s="99">
        <v>37.838790000000003</v>
      </c>
      <c r="N1260" s="191" t="s">
        <v>6967</v>
      </c>
      <c r="O1260" s="87">
        <v>45085</v>
      </c>
      <c r="P1260" s="87">
        <f t="shared" si="38"/>
        <v>45110</v>
      </c>
      <c r="Q1260" s="53">
        <f t="shared" si="39"/>
        <v>335</v>
      </c>
    </row>
    <row r="1261" spans="1:17" ht="16">
      <c r="A1261" s="6">
        <v>1260</v>
      </c>
      <c r="B1261" s="191" t="s">
        <v>3941</v>
      </c>
      <c r="C1261" s="191" t="s">
        <v>1677</v>
      </c>
      <c r="D1261" s="191" t="s">
        <v>11489</v>
      </c>
      <c r="E1261" s="191" t="s">
        <v>108</v>
      </c>
      <c r="F1261" s="191" t="s">
        <v>108</v>
      </c>
      <c r="G1261" s="191" t="s">
        <v>6972</v>
      </c>
      <c r="H1261" s="191" t="s">
        <v>11110</v>
      </c>
      <c r="I1261" s="191" t="s">
        <v>11490</v>
      </c>
      <c r="J1261" s="191" t="s">
        <v>11491</v>
      </c>
      <c r="K1261" s="191" t="s">
        <v>6975</v>
      </c>
      <c r="L1261" s="99">
        <v>-1.0158119999999999</v>
      </c>
      <c r="M1261" s="99">
        <v>36.907179999999997</v>
      </c>
      <c r="N1261" s="191" t="s">
        <v>6967</v>
      </c>
      <c r="O1261" s="87">
        <v>45085</v>
      </c>
      <c r="P1261" s="87">
        <f t="shared" si="38"/>
        <v>45110</v>
      </c>
      <c r="Q1261" s="53">
        <f t="shared" si="39"/>
        <v>335</v>
      </c>
    </row>
    <row r="1262" spans="1:17" ht="32">
      <c r="A1262" s="6">
        <v>1261</v>
      </c>
      <c r="B1262" s="191" t="s">
        <v>3946</v>
      </c>
      <c r="C1262" s="191" t="s">
        <v>1683</v>
      </c>
      <c r="D1262" s="191" t="s">
        <v>11492</v>
      </c>
      <c r="E1262" s="191" t="s">
        <v>108</v>
      </c>
      <c r="F1262" s="191" t="s">
        <v>108</v>
      </c>
      <c r="G1262" s="191" t="s">
        <v>115</v>
      </c>
      <c r="H1262" s="191" t="s">
        <v>8788</v>
      </c>
      <c r="I1262" s="191" t="s">
        <v>11493</v>
      </c>
      <c r="J1262" s="191" t="s">
        <v>11494</v>
      </c>
      <c r="K1262" s="191" t="s">
        <v>2840</v>
      </c>
      <c r="L1262" s="99">
        <v>-1.2216</v>
      </c>
      <c r="M1262" s="99">
        <v>36.69961</v>
      </c>
      <c r="N1262" s="191" t="s">
        <v>6967</v>
      </c>
      <c r="O1262" s="87">
        <v>45085</v>
      </c>
      <c r="P1262" s="87">
        <f t="shared" si="38"/>
        <v>45110</v>
      </c>
      <c r="Q1262" s="53">
        <f t="shared" si="39"/>
        <v>335</v>
      </c>
    </row>
    <row r="1263" spans="1:17" ht="16">
      <c r="A1263" s="6">
        <v>1262</v>
      </c>
      <c r="B1263" s="191" t="s">
        <v>3954</v>
      </c>
      <c r="C1263" s="191" t="s">
        <v>1690</v>
      </c>
      <c r="D1263" s="191" t="s">
        <v>11495</v>
      </c>
      <c r="E1263" s="191" t="s">
        <v>8015</v>
      </c>
      <c r="F1263" s="191" t="s">
        <v>8015</v>
      </c>
      <c r="G1263" s="191" t="s">
        <v>144</v>
      </c>
      <c r="H1263" s="191" t="s">
        <v>11496</v>
      </c>
      <c r="I1263" s="191" t="s">
        <v>11497</v>
      </c>
      <c r="J1263" s="191" t="s">
        <v>11498</v>
      </c>
      <c r="K1263" s="191" t="s">
        <v>8856</v>
      </c>
      <c r="L1263" s="99">
        <v>-0.36449999999999999</v>
      </c>
      <c r="M1263" s="99">
        <v>37.514299999999999</v>
      </c>
      <c r="N1263" s="191" t="s">
        <v>6967</v>
      </c>
      <c r="O1263" s="87">
        <v>45085</v>
      </c>
      <c r="P1263" s="87">
        <f t="shared" si="38"/>
        <v>45110</v>
      </c>
      <c r="Q1263" s="53">
        <f t="shared" si="39"/>
        <v>335</v>
      </c>
    </row>
    <row r="1264" spans="1:17" ht="16">
      <c r="A1264" s="6">
        <v>1263</v>
      </c>
      <c r="B1264" s="191" t="s">
        <v>3866</v>
      </c>
      <c r="C1264" s="191" t="s">
        <v>1617</v>
      </c>
      <c r="D1264" s="191" t="s">
        <v>11499</v>
      </c>
      <c r="E1264" s="191" t="s">
        <v>151</v>
      </c>
      <c r="F1264" s="191" t="s">
        <v>151</v>
      </c>
      <c r="G1264" s="191" t="s">
        <v>222</v>
      </c>
      <c r="H1264" s="191" t="s">
        <v>11500</v>
      </c>
      <c r="I1264" s="191" t="s">
        <v>11501</v>
      </c>
      <c r="J1264" s="191" t="s">
        <v>11502</v>
      </c>
      <c r="K1264" s="191" t="s">
        <v>10106</v>
      </c>
      <c r="L1264" s="99">
        <v>3.2234199999999998E-2</v>
      </c>
      <c r="M1264" s="99">
        <v>37.581589899999997</v>
      </c>
      <c r="N1264" s="191" t="s">
        <v>6967</v>
      </c>
      <c r="O1264" s="87">
        <v>45086</v>
      </c>
      <c r="P1264" s="87">
        <f t="shared" si="38"/>
        <v>45111</v>
      </c>
      <c r="Q1264" s="53">
        <f t="shared" si="39"/>
        <v>335</v>
      </c>
    </row>
    <row r="1265" spans="1:17" ht="16">
      <c r="A1265" s="6">
        <v>1264</v>
      </c>
      <c r="B1265" s="191" t="s">
        <v>3893</v>
      </c>
      <c r="C1265" s="191" t="s">
        <v>1626</v>
      </c>
      <c r="D1265" s="191" t="s">
        <v>11503</v>
      </c>
      <c r="E1265" s="191" t="s">
        <v>114</v>
      </c>
      <c r="F1265" s="191" t="s">
        <v>114</v>
      </c>
      <c r="G1265" s="191" t="s">
        <v>160</v>
      </c>
      <c r="H1265" s="191" t="s">
        <v>11504</v>
      </c>
      <c r="I1265" s="191" t="s">
        <v>11505</v>
      </c>
      <c r="J1265" s="191"/>
      <c r="K1265" s="191" t="s">
        <v>10197</v>
      </c>
      <c r="L1265" s="99">
        <v>-0.71674550000000004</v>
      </c>
      <c r="M1265" s="99">
        <v>36.996315099999997</v>
      </c>
      <c r="N1265" s="191" t="s">
        <v>6967</v>
      </c>
      <c r="O1265" s="87">
        <v>45086</v>
      </c>
      <c r="P1265" s="87">
        <f t="shared" si="38"/>
        <v>45111</v>
      </c>
      <c r="Q1265" s="53">
        <f t="shared" si="39"/>
        <v>335</v>
      </c>
    </row>
    <row r="1266" spans="1:17" ht="16">
      <c r="A1266" s="6">
        <v>1265</v>
      </c>
      <c r="B1266" s="191" t="s">
        <v>3895</v>
      </c>
      <c r="C1266" s="191" t="s">
        <v>1629</v>
      </c>
      <c r="D1266" s="191" t="s">
        <v>11506</v>
      </c>
      <c r="E1266" s="191" t="s">
        <v>8015</v>
      </c>
      <c r="F1266" s="191" t="s">
        <v>8015</v>
      </c>
      <c r="G1266" s="191" t="s">
        <v>142</v>
      </c>
      <c r="H1266" s="191" t="s">
        <v>11507</v>
      </c>
      <c r="I1266" s="191" t="s">
        <v>11508</v>
      </c>
      <c r="J1266" s="191" t="s">
        <v>11509</v>
      </c>
      <c r="K1266" s="191" t="s">
        <v>8856</v>
      </c>
      <c r="L1266" s="99">
        <v>-0.4844</v>
      </c>
      <c r="M1266" s="99">
        <v>37.456699999999998</v>
      </c>
      <c r="N1266" s="191" t="s">
        <v>6967</v>
      </c>
      <c r="O1266" s="87">
        <v>45086</v>
      </c>
      <c r="P1266" s="87">
        <f t="shared" si="38"/>
        <v>45111</v>
      </c>
      <c r="Q1266" s="53">
        <f t="shared" si="39"/>
        <v>335</v>
      </c>
    </row>
    <row r="1267" spans="1:17" ht="16">
      <c r="A1267" s="6">
        <v>1266</v>
      </c>
      <c r="B1267" s="191" t="s">
        <v>2612</v>
      </c>
      <c r="C1267" s="191" t="s">
        <v>1640</v>
      </c>
      <c r="D1267" s="191" t="s">
        <v>11510</v>
      </c>
      <c r="E1267" s="191" t="s">
        <v>151</v>
      </c>
      <c r="F1267" s="191" t="s">
        <v>151</v>
      </c>
      <c r="G1267" s="191" t="s">
        <v>222</v>
      </c>
      <c r="H1267" s="191" t="s">
        <v>11511</v>
      </c>
      <c r="I1267" s="191" t="s">
        <v>11512</v>
      </c>
      <c r="J1267" s="191" t="s">
        <v>11513</v>
      </c>
      <c r="K1267" s="191" t="s">
        <v>10106</v>
      </c>
      <c r="L1267" s="99">
        <v>4.87E-2</v>
      </c>
      <c r="M1267" s="99">
        <v>37.711300000000001</v>
      </c>
      <c r="N1267" s="191" t="s">
        <v>6967</v>
      </c>
      <c r="O1267" s="87">
        <v>45086</v>
      </c>
      <c r="P1267" s="87">
        <f t="shared" si="38"/>
        <v>45111</v>
      </c>
      <c r="Q1267" s="53">
        <f t="shared" si="39"/>
        <v>335</v>
      </c>
    </row>
    <row r="1268" spans="1:17" ht="16">
      <c r="A1268" s="6">
        <v>1267</v>
      </c>
      <c r="B1268" s="191" t="s">
        <v>3921</v>
      </c>
      <c r="C1268" s="191" t="s">
        <v>1656</v>
      </c>
      <c r="D1268" s="191" t="s">
        <v>11514</v>
      </c>
      <c r="E1268" s="191" t="s">
        <v>114</v>
      </c>
      <c r="F1268" s="191" t="s">
        <v>114</v>
      </c>
      <c r="G1268" s="191" t="s">
        <v>168</v>
      </c>
      <c r="H1268" s="191" t="s">
        <v>11515</v>
      </c>
      <c r="I1268" s="191" t="s">
        <v>11516</v>
      </c>
      <c r="J1268" s="191" t="s">
        <v>11517</v>
      </c>
      <c r="K1268" s="191"/>
      <c r="L1268" s="99">
        <v>-0.88702999999999999</v>
      </c>
      <c r="M1268" s="99">
        <v>36.952019999999997</v>
      </c>
      <c r="N1268" s="191" t="s">
        <v>6967</v>
      </c>
      <c r="O1268" s="87">
        <v>45086</v>
      </c>
      <c r="P1268" s="87">
        <f t="shared" si="38"/>
        <v>45111</v>
      </c>
      <c r="Q1268" s="53">
        <f t="shared" si="39"/>
        <v>335</v>
      </c>
    </row>
    <row r="1269" spans="1:17" ht="16">
      <c r="A1269" s="6">
        <v>1268</v>
      </c>
      <c r="B1269" s="191" t="s">
        <v>3939</v>
      </c>
      <c r="C1269" s="191" t="s">
        <v>1675</v>
      </c>
      <c r="D1269" s="191" t="s">
        <v>11518</v>
      </c>
      <c r="E1269" s="191" t="s">
        <v>151</v>
      </c>
      <c r="F1269" s="191" t="s">
        <v>151</v>
      </c>
      <c r="G1269" s="191" t="s">
        <v>10866</v>
      </c>
      <c r="H1269" s="191" t="s">
        <v>11519</v>
      </c>
      <c r="I1269" s="191" t="s">
        <v>11520</v>
      </c>
      <c r="J1269" s="191" t="s">
        <v>11521</v>
      </c>
      <c r="K1269" s="191" t="s">
        <v>10090</v>
      </c>
      <c r="L1269" s="99">
        <v>0.26100000000000001</v>
      </c>
      <c r="M1269" s="99">
        <v>37.599490000000003</v>
      </c>
      <c r="N1269" s="191" t="s">
        <v>6967</v>
      </c>
      <c r="O1269" s="87">
        <v>45086</v>
      </c>
      <c r="P1269" s="87">
        <f t="shared" si="38"/>
        <v>45111</v>
      </c>
      <c r="Q1269" s="53">
        <f t="shared" si="39"/>
        <v>335</v>
      </c>
    </row>
    <row r="1270" spans="1:17" ht="16">
      <c r="A1270" s="6">
        <v>1269</v>
      </c>
      <c r="B1270" s="191" t="s">
        <v>3944</v>
      </c>
      <c r="C1270" s="191" t="s">
        <v>1681</v>
      </c>
      <c r="D1270" s="191" t="s">
        <v>11522</v>
      </c>
      <c r="E1270" s="191" t="s">
        <v>108</v>
      </c>
      <c r="F1270" s="191" t="s">
        <v>108</v>
      </c>
      <c r="G1270" s="191" t="s">
        <v>6972</v>
      </c>
      <c r="H1270" s="191" t="s">
        <v>11523</v>
      </c>
      <c r="I1270" s="191" t="s">
        <v>11524</v>
      </c>
      <c r="J1270" s="191" t="s">
        <v>11525</v>
      </c>
      <c r="K1270" s="191" t="s">
        <v>6975</v>
      </c>
      <c r="L1270" s="99">
        <v>-1.0170300000000001</v>
      </c>
      <c r="M1270" s="99">
        <v>36.831440000000001</v>
      </c>
      <c r="N1270" s="191" t="s">
        <v>6967</v>
      </c>
      <c r="O1270" s="87">
        <v>45086</v>
      </c>
      <c r="P1270" s="87">
        <f t="shared" si="38"/>
        <v>45111</v>
      </c>
      <c r="Q1270" s="53">
        <f t="shared" si="39"/>
        <v>335</v>
      </c>
    </row>
    <row r="1271" spans="1:17" ht="16">
      <c r="A1271" s="6">
        <v>1270</v>
      </c>
      <c r="B1271" s="191" t="s">
        <v>1595</v>
      </c>
      <c r="C1271" s="191" t="s">
        <v>1654</v>
      </c>
      <c r="D1271" s="191" t="s">
        <v>11526</v>
      </c>
      <c r="E1271" s="191" t="s">
        <v>151</v>
      </c>
      <c r="F1271" s="191" t="s">
        <v>151</v>
      </c>
      <c r="G1271" s="191" t="s">
        <v>222</v>
      </c>
      <c r="H1271" s="191" t="s">
        <v>11527</v>
      </c>
      <c r="I1271" s="191" t="s">
        <v>11528</v>
      </c>
      <c r="J1271" s="191" t="s">
        <v>11529</v>
      </c>
      <c r="K1271" s="191" t="s">
        <v>10106</v>
      </c>
      <c r="L1271" s="99">
        <v>-3.3700000000000001E-2</v>
      </c>
      <c r="M1271" s="99">
        <v>37.6997</v>
      </c>
      <c r="N1271" s="191" t="s">
        <v>6967</v>
      </c>
      <c r="O1271" s="87">
        <v>45089</v>
      </c>
      <c r="P1271" s="87">
        <f t="shared" si="38"/>
        <v>45114</v>
      </c>
      <c r="Q1271" s="53">
        <f t="shared" si="39"/>
        <v>335</v>
      </c>
    </row>
    <row r="1272" spans="1:17" ht="16">
      <c r="A1272" s="6">
        <v>1271</v>
      </c>
      <c r="B1272" s="191" t="s">
        <v>3929</v>
      </c>
      <c r="C1272" s="191" t="s">
        <v>3930</v>
      </c>
      <c r="D1272" s="191" t="s">
        <v>11530</v>
      </c>
      <c r="E1272" s="191" t="s">
        <v>8015</v>
      </c>
      <c r="F1272" s="191" t="s">
        <v>8015</v>
      </c>
      <c r="G1272" s="191" t="s">
        <v>144</v>
      </c>
      <c r="H1272" s="191" t="s">
        <v>11531</v>
      </c>
      <c r="I1272" s="191" t="s">
        <v>11532</v>
      </c>
      <c r="J1272" s="191"/>
      <c r="K1272" s="191" t="s">
        <v>11533</v>
      </c>
      <c r="L1272" s="99">
        <v>-0.43455500000000002</v>
      </c>
      <c r="M1272" s="99">
        <v>37.620516700000003</v>
      </c>
      <c r="N1272" s="191" t="s">
        <v>6967</v>
      </c>
      <c r="O1272" s="87">
        <v>45089</v>
      </c>
      <c r="P1272" s="87">
        <f t="shared" si="38"/>
        <v>45114</v>
      </c>
      <c r="Q1272" s="53">
        <f t="shared" si="39"/>
        <v>335</v>
      </c>
    </row>
    <row r="1273" spans="1:17" ht="16">
      <c r="A1273" s="6">
        <v>1272</v>
      </c>
      <c r="B1273" s="191" t="s">
        <v>3926</v>
      </c>
      <c r="C1273" s="191" t="s">
        <v>3927</v>
      </c>
      <c r="D1273" s="191" t="s">
        <v>11534</v>
      </c>
      <c r="E1273" s="191" t="s">
        <v>8015</v>
      </c>
      <c r="F1273" s="191" t="s">
        <v>8015</v>
      </c>
      <c r="G1273" s="191" t="s">
        <v>144</v>
      </c>
      <c r="H1273" s="191" t="s">
        <v>11535</v>
      </c>
      <c r="I1273" s="191" t="s">
        <v>11536</v>
      </c>
      <c r="J1273" s="191"/>
      <c r="K1273" s="191" t="s">
        <v>11533</v>
      </c>
      <c r="L1273" s="99">
        <v>-0.42588599999999999</v>
      </c>
      <c r="M1273" s="99">
        <v>37.6159733</v>
      </c>
      <c r="N1273" s="191" t="s">
        <v>6967</v>
      </c>
      <c r="O1273" s="87">
        <v>45089</v>
      </c>
      <c r="P1273" s="87">
        <f t="shared" si="38"/>
        <v>45114</v>
      </c>
      <c r="Q1273" s="53">
        <f t="shared" si="39"/>
        <v>335</v>
      </c>
    </row>
    <row r="1274" spans="1:17" ht="16">
      <c r="A1274" s="6">
        <v>1273</v>
      </c>
      <c r="B1274" s="191" t="s">
        <v>11537</v>
      </c>
      <c r="C1274" s="191" t="s">
        <v>1673</v>
      </c>
      <c r="D1274" s="191" t="s">
        <v>11538</v>
      </c>
      <c r="E1274" s="191" t="s">
        <v>151</v>
      </c>
      <c r="F1274" s="191" t="s">
        <v>151</v>
      </c>
      <c r="G1274" s="191" t="s">
        <v>152</v>
      </c>
      <c r="H1274" s="191" t="s">
        <v>11539</v>
      </c>
      <c r="I1274" s="191" t="s">
        <v>11540</v>
      </c>
      <c r="J1274" s="191" t="s">
        <v>11541</v>
      </c>
      <c r="K1274" s="191" t="s">
        <v>10090</v>
      </c>
      <c r="L1274" s="99">
        <v>2.93E-2</v>
      </c>
      <c r="M1274" s="99">
        <v>37.136299999999999</v>
      </c>
      <c r="N1274" s="191" t="s">
        <v>6967</v>
      </c>
      <c r="O1274" s="87">
        <v>45089</v>
      </c>
      <c r="P1274" s="87">
        <f t="shared" si="38"/>
        <v>45114</v>
      </c>
      <c r="Q1274" s="53">
        <f t="shared" si="39"/>
        <v>335</v>
      </c>
    </row>
    <row r="1275" spans="1:17" ht="16">
      <c r="A1275" s="6">
        <v>1274</v>
      </c>
      <c r="B1275" s="191" t="s">
        <v>3951</v>
      </c>
      <c r="C1275" s="191" t="s">
        <v>1687</v>
      </c>
      <c r="D1275" s="191" t="s">
        <v>11542</v>
      </c>
      <c r="E1275" s="191" t="s">
        <v>114</v>
      </c>
      <c r="F1275" s="191" t="s">
        <v>114</v>
      </c>
      <c r="G1275" s="191" t="s">
        <v>158</v>
      </c>
      <c r="H1275" s="191" t="s">
        <v>11543</v>
      </c>
      <c r="I1275" s="191" t="s">
        <v>11544</v>
      </c>
      <c r="J1275" s="191" t="s">
        <v>11545</v>
      </c>
      <c r="K1275" s="191"/>
      <c r="L1275" s="99">
        <v>-0.77856069999999999</v>
      </c>
      <c r="M1275" s="99">
        <v>36.843166699999998</v>
      </c>
      <c r="N1275" s="191" t="s">
        <v>6967</v>
      </c>
      <c r="O1275" s="87">
        <v>45089</v>
      </c>
      <c r="P1275" s="87">
        <f t="shared" si="38"/>
        <v>45114</v>
      </c>
      <c r="Q1275" s="53">
        <f t="shared" si="39"/>
        <v>335</v>
      </c>
    </row>
    <row r="1276" spans="1:17" ht="16">
      <c r="A1276" s="6">
        <v>1275</v>
      </c>
      <c r="B1276" s="191" t="s">
        <v>3969</v>
      </c>
      <c r="C1276" s="191" t="s">
        <v>1704</v>
      </c>
      <c r="D1276" s="191" t="s">
        <v>11546</v>
      </c>
      <c r="E1276" s="191" t="s">
        <v>114</v>
      </c>
      <c r="F1276" s="191" t="s">
        <v>114</v>
      </c>
      <c r="G1276" s="191" t="s">
        <v>158</v>
      </c>
      <c r="H1276" s="191" t="s">
        <v>9551</v>
      </c>
      <c r="I1276" s="191" t="s">
        <v>11547</v>
      </c>
      <c r="J1276" s="191" t="s">
        <v>11548</v>
      </c>
      <c r="K1276" s="191"/>
      <c r="L1276" s="99">
        <v>-0.77932710000000005</v>
      </c>
      <c r="M1276" s="99">
        <v>36.844344399999997</v>
      </c>
      <c r="N1276" s="191" t="s">
        <v>6967</v>
      </c>
      <c r="O1276" s="87">
        <v>45089</v>
      </c>
      <c r="P1276" s="87">
        <f t="shared" si="38"/>
        <v>45114</v>
      </c>
      <c r="Q1276" s="53">
        <f t="shared" si="39"/>
        <v>335</v>
      </c>
    </row>
    <row r="1277" spans="1:17" ht="16">
      <c r="A1277" s="6">
        <v>1276</v>
      </c>
      <c r="B1277" s="191" t="s">
        <v>3902</v>
      </c>
      <c r="C1277" s="191" t="s">
        <v>1633</v>
      </c>
      <c r="D1277" s="191" t="s">
        <v>11549</v>
      </c>
      <c r="E1277" s="191" t="s">
        <v>8015</v>
      </c>
      <c r="F1277" s="191" t="s">
        <v>2434</v>
      </c>
      <c r="G1277" s="191" t="s">
        <v>8679</v>
      </c>
      <c r="H1277" s="191" t="s">
        <v>11008</v>
      </c>
      <c r="I1277" s="191" t="s">
        <v>11550</v>
      </c>
      <c r="J1277" s="191" t="s">
        <v>11551</v>
      </c>
      <c r="K1277" s="191" t="s">
        <v>8856</v>
      </c>
      <c r="L1277" s="99">
        <v>-0.59830000000000005</v>
      </c>
      <c r="M1277" s="99">
        <v>37.222200000000001</v>
      </c>
      <c r="N1277" s="191" t="s">
        <v>6967</v>
      </c>
      <c r="O1277" s="87">
        <v>45090</v>
      </c>
      <c r="P1277" s="87">
        <f t="shared" si="38"/>
        <v>45115</v>
      </c>
      <c r="Q1277" s="53">
        <f t="shared" si="39"/>
        <v>335</v>
      </c>
    </row>
    <row r="1278" spans="1:17" ht="16">
      <c r="A1278" s="6">
        <v>1277</v>
      </c>
      <c r="B1278" s="191" t="s">
        <v>3908</v>
      </c>
      <c r="C1278" s="191" t="s">
        <v>1641</v>
      </c>
      <c r="D1278" s="191" t="s">
        <v>11552</v>
      </c>
      <c r="E1278" s="191" t="s">
        <v>151</v>
      </c>
      <c r="F1278" s="191" t="s">
        <v>151</v>
      </c>
      <c r="G1278" s="191" t="s">
        <v>152</v>
      </c>
      <c r="H1278" s="191" t="s">
        <v>11553</v>
      </c>
      <c r="I1278" s="191" t="s">
        <v>11554</v>
      </c>
      <c r="J1278" s="191" t="s">
        <v>11554</v>
      </c>
      <c r="K1278" s="191" t="s">
        <v>10554</v>
      </c>
      <c r="L1278" s="99">
        <v>4.4236200000000003E-2</v>
      </c>
      <c r="M1278" s="99">
        <v>37.2575644</v>
      </c>
      <c r="N1278" s="191" t="s">
        <v>6967</v>
      </c>
      <c r="O1278" s="87">
        <v>45090</v>
      </c>
      <c r="P1278" s="87">
        <f t="shared" si="38"/>
        <v>45115</v>
      </c>
      <c r="Q1278" s="53">
        <f t="shared" si="39"/>
        <v>335</v>
      </c>
    </row>
    <row r="1279" spans="1:17" ht="16">
      <c r="A1279" s="6">
        <v>1278</v>
      </c>
      <c r="B1279" s="191" t="s">
        <v>3914</v>
      </c>
      <c r="C1279" s="191" t="s">
        <v>1648</v>
      </c>
      <c r="D1279" s="191" t="s">
        <v>11555</v>
      </c>
      <c r="E1279" s="191" t="s">
        <v>8015</v>
      </c>
      <c r="F1279" s="191" t="s">
        <v>2434</v>
      </c>
      <c r="G1279" s="191" t="s">
        <v>9507</v>
      </c>
      <c r="H1279" s="191" t="s">
        <v>8679</v>
      </c>
      <c r="I1279" s="191" t="s">
        <v>11556</v>
      </c>
      <c r="J1279" s="191"/>
      <c r="K1279" s="191" t="s">
        <v>8856</v>
      </c>
      <c r="L1279" s="99">
        <v>-0.60140000000000005</v>
      </c>
      <c r="M1279" s="99">
        <v>37.232999999999997</v>
      </c>
      <c r="N1279" s="191" t="s">
        <v>6967</v>
      </c>
      <c r="O1279" s="87">
        <v>45090</v>
      </c>
      <c r="P1279" s="87">
        <f t="shared" si="38"/>
        <v>45115</v>
      </c>
      <c r="Q1279" s="53">
        <f t="shared" si="39"/>
        <v>335</v>
      </c>
    </row>
    <row r="1280" spans="1:17" ht="16">
      <c r="A1280" s="6">
        <v>1279</v>
      </c>
      <c r="B1280" s="191" t="s">
        <v>3915</v>
      </c>
      <c r="C1280" s="191" t="s">
        <v>1649</v>
      </c>
      <c r="D1280" s="191" t="s">
        <v>11557</v>
      </c>
      <c r="E1280" s="191" t="s">
        <v>151</v>
      </c>
      <c r="F1280" s="191" t="s">
        <v>151</v>
      </c>
      <c r="G1280" s="191" t="s">
        <v>165</v>
      </c>
      <c r="H1280" s="191" t="s">
        <v>11558</v>
      </c>
      <c r="I1280" s="191" t="s">
        <v>11559</v>
      </c>
      <c r="J1280" s="191"/>
      <c r="K1280" s="191" t="s">
        <v>8847</v>
      </c>
      <c r="L1280" s="99">
        <v>-5.4951E-2</v>
      </c>
      <c r="M1280" s="99">
        <v>37.620778600000001</v>
      </c>
      <c r="N1280" s="191" t="s">
        <v>6967</v>
      </c>
      <c r="O1280" s="87">
        <v>45090</v>
      </c>
      <c r="P1280" s="87">
        <f t="shared" si="38"/>
        <v>45115</v>
      </c>
      <c r="Q1280" s="53">
        <f t="shared" si="39"/>
        <v>335</v>
      </c>
    </row>
    <row r="1281" spans="1:17" ht="16">
      <c r="A1281" s="6">
        <v>1280</v>
      </c>
      <c r="B1281" s="191" t="s">
        <v>3932</v>
      </c>
      <c r="C1281" s="191" t="s">
        <v>1664</v>
      </c>
      <c r="D1281" s="191" t="s">
        <v>11560</v>
      </c>
      <c r="E1281" s="191" t="s">
        <v>108</v>
      </c>
      <c r="F1281" s="191" t="s">
        <v>108</v>
      </c>
      <c r="G1281" s="191" t="s">
        <v>7023</v>
      </c>
      <c r="H1281" s="191" t="s">
        <v>11561</v>
      </c>
      <c r="I1281" s="191" t="s">
        <v>11562</v>
      </c>
      <c r="J1281" s="191" t="s">
        <v>11563</v>
      </c>
      <c r="K1281" s="191" t="s">
        <v>7449</v>
      </c>
      <c r="L1281" s="99">
        <v>-1.085474</v>
      </c>
      <c r="M1281" s="99">
        <v>36.578575299999997</v>
      </c>
      <c r="N1281" s="191" t="s">
        <v>6967</v>
      </c>
      <c r="O1281" s="87">
        <v>45090</v>
      </c>
      <c r="P1281" s="87">
        <f t="shared" si="38"/>
        <v>45115</v>
      </c>
      <c r="Q1281" s="53">
        <f t="shared" si="39"/>
        <v>335</v>
      </c>
    </row>
    <row r="1282" spans="1:17" ht="16">
      <c r="A1282" s="6">
        <v>1281</v>
      </c>
      <c r="B1282" s="191" t="s">
        <v>3977</v>
      </c>
      <c r="C1282" s="191" t="s">
        <v>1713</v>
      </c>
      <c r="D1282" s="191" t="s">
        <v>11564</v>
      </c>
      <c r="E1282" s="191" t="s">
        <v>108</v>
      </c>
      <c r="F1282" s="191" t="s">
        <v>108</v>
      </c>
      <c r="G1282" s="191" t="s">
        <v>115</v>
      </c>
      <c r="H1282" s="191" t="s">
        <v>10710</v>
      </c>
      <c r="I1282" s="191" t="s">
        <v>11565</v>
      </c>
      <c r="J1282" s="191" t="s">
        <v>11566</v>
      </c>
      <c r="K1282" s="191" t="s">
        <v>2840</v>
      </c>
      <c r="L1282" s="99">
        <v>-1.2262120000000001</v>
      </c>
      <c r="M1282" s="99">
        <v>36.732324499999997</v>
      </c>
      <c r="N1282" s="191" t="s">
        <v>6967</v>
      </c>
      <c r="O1282" s="87">
        <v>45090</v>
      </c>
      <c r="P1282" s="87">
        <f t="shared" si="38"/>
        <v>45115</v>
      </c>
      <c r="Q1282" s="53">
        <f t="shared" si="39"/>
        <v>335</v>
      </c>
    </row>
    <row r="1283" spans="1:17" ht="16">
      <c r="A1283" s="6">
        <v>1282</v>
      </c>
      <c r="B1283" s="191" t="s">
        <v>1504</v>
      </c>
      <c r="C1283" s="191" t="s">
        <v>1714</v>
      </c>
      <c r="D1283" s="191" t="s">
        <v>11567</v>
      </c>
      <c r="E1283" s="191" t="s">
        <v>108</v>
      </c>
      <c r="F1283" s="191" t="s">
        <v>108</v>
      </c>
      <c r="G1283" s="191" t="s">
        <v>111</v>
      </c>
      <c r="H1283" s="191" t="s">
        <v>11568</v>
      </c>
      <c r="I1283" s="191" t="s">
        <v>11569</v>
      </c>
      <c r="J1283" s="191" t="s">
        <v>11570</v>
      </c>
      <c r="K1283" s="191" t="s">
        <v>6966</v>
      </c>
      <c r="L1283" s="99">
        <v>-1.0267200000000001</v>
      </c>
      <c r="M1283" s="99">
        <v>36.802059999999997</v>
      </c>
      <c r="N1283" s="191" t="s">
        <v>6967</v>
      </c>
      <c r="O1283" s="87">
        <v>45090</v>
      </c>
      <c r="P1283" s="87">
        <f t="shared" ref="P1283:P1346" si="40">O1283+25</f>
        <v>45115</v>
      </c>
      <c r="Q1283" s="53">
        <f t="shared" ref="Q1283:Q1346" si="41">IF(P1283&lt;$T$2,$V$2,$U$2-P1283+1)</f>
        <v>335</v>
      </c>
    </row>
    <row r="1284" spans="1:17" ht="16">
      <c r="A1284" s="6">
        <v>1283</v>
      </c>
      <c r="B1284" s="191" t="s">
        <v>3990</v>
      </c>
      <c r="C1284" s="191" t="s">
        <v>1722</v>
      </c>
      <c r="D1284" s="191" t="s">
        <v>11571</v>
      </c>
      <c r="E1284" s="191" t="s">
        <v>114</v>
      </c>
      <c r="F1284" s="191" t="s">
        <v>114</v>
      </c>
      <c r="G1284" s="191" t="s">
        <v>156</v>
      </c>
      <c r="H1284" s="191" t="s">
        <v>10799</v>
      </c>
      <c r="I1284" s="191" t="s">
        <v>11572</v>
      </c>
      <c r="J1284" s="191" t="s">
        <v>11573</v>
      </c>
      <c r="K1284" s="191" t="s">
        <v>8335</v>
      </c>
      <c r="L1284" s="99">
        <v>-0.84204515000000002</v>
      </c>
      <c r="M1284" s="99">
        <v>36.915809750000001</v>
      </c>
      <c r="N1284" s="191" t="s">
        <v>6967</v>
      </c>
      <c r="O1284" s="87">
        <v>45090</v>
      </c>
      <c r="P1284" s="87">
        <f t="shared" si="40"/>
        <v>45115</v>
      </c>
      <c r="Q1284" s="53">
        <f t="shared" si="41"/>
        <v>335</v>
      </c>
    </row>
    <row r="1285" spans="1:17" ht="16">
      <c r="A1285" s="6">
        <v>1284</v>
      </c>
      <c r="B1285" s="191" t="s">
        <v>1571</v>
      </c>
      <c r="C1285" s="191" t="s">
        <v>1614</v>
      </c>
      <c r="D1285" s="191" t="s">
        <v>11574</v>
      </c>
      <c r="E1285" s="191" t="s">
        <v>151</v>
      </c>
      <c r="F1285" s="191" t="s">
        <v>151</v>
      </c>
      <c r="G1285" s="191" t="s">
        <v>173</v>
      </c>
      <c r="H1285" s="191" t="s">
        <v>11575</v>
      </c>
      <c r="I1285" s="191" t="s">
        <v>11576</v>
      </c>
      <c r="J1285" s="191" t="s">
        <v>11577</v>
      </c>
      <c r="K1285" s="191" t="s">
        <v>10106</v>
      </c>
      <c r="L1285" s="99">
        <v>3.5200000000000002E-2</v>
      </c>
      <c r="M1285" s="99">
        <v>37.623800000000003</v>
      </c>
      <c r="N1285" s="191" t="s">
        <v>6967</v>
      </c>
      <c r="O1285" s="87">
        <v>45091</v>
      </c>
      <c r="P1285" s="87">
        <f t="shared" si="40"/>
        <v>45116</v>
      </c>
      <c r="Q1285" s="53">
        <f t="shared" si="41"/>
        <v>335</v>
      </c>
    </row>
    <row r="1286" spans="1:17" ht="16">
      <c r="A1286" s="6">
        <v>1285</v>
      </c>
      <c r="B1286" s="191" t="s">
        <v>3920</v>
      </c>
      <c r="C1286" s="191" t="s">
        <v>1655</v>
      </c>
      <c r="D1286" s="191" t="s">
        <v>11578</v>
      </c>
      <c r="E1286" s="191" t="s">
        <v>151</v>
      </c>
      <c r="F1286" s="191" t="s">
        <v>151</v>
      </c>
      <c r="G1286" s="191" t="s">
        <v>222</v>
      </c>
      <c r="H1286" s="191" t="s">
        <v>10852</v>
      </c>
      <c r="I1286" s="191" t="s">
        <v>11579</v>
      </c>
      <c r="J1286" s="191" t="s">
        <v>11580</v>
      </c>
      <c r="K1286" s="191" t="s">
        <v>10106</v>
      </c>
      <c r="L1286" s="99">
        <v>2.2100000000000002E-2</v>
      </c>
      <c r="M1286" s="99">
        <v>37.566299999999998</v>
      </c>
      <c r="N1286" s="191" t="s">
        <v>6967</v>
      </c>
      <c r="O1286" s="87">
        <v>45091</v>
      </c>
      <c r="P1286" s="87">
        <f t="shared" si="40"/>
        <v>45116</v>
      </c>
      <c r="Q1286" s="53">
        <f t="shared" si="41"/>
        <v>335</v>
      </c>
    </row>
    <row r="1287" spans="1:17" ht="16">
      <c r="A1287" s="6">
        <v>1286</v>
      </c>
      <c r="B1287" s="191" t="s">
        <v>3928</v>
      </c>
      <c r="C1287" s="191" t="s">
        <v>1661</v>
      </c>
      <c r="D1287" s="191" t="s">
        <v>11581</v>
      </c>
      <c r="E1287" s="191" t="s">
        <v>8015</v>
      </c>
      <c r="F1287" s="191" t="s">
        <v>8015</v>
      </c>
      <c r="G1287" s="191" t="s">
        <v>144</v>
      </c>
      <c r="H1287" s="191" t="s">
        <v>11582</v>
      </c>
      <c r="I1287" s="191" t="s">
        <v>11583</v>
      </c>
      <c r="J1287" s="191" t="s">
        <v>11584</v>
      </c>
      <c r="K1287" s="191" t="s">
        <v>11533</v>
      </c>
      <c r="L1287" s="99">
        <v>-0.42079100000000003</v>
      </c>
      <c r="M1287" s="99">
        <v>37.614868299999998</v>
      </c>
      <c r="N1287" s="191" t="s">
        <v>6967</v>
      </c>
      <c r="O1287" s="87">
        <v>45091</v>
      </c>
      <c r="P1287" s="87">
        <f t="shared" si="40"/>
        <v>45116</v>
      </c>
      <c r="Q1287" s="53">
        <f t="shared" si="41"/>
        <v>335</v>
      </c>
    </row>
    <row r="1288" spans="1:17" ht="16">
      <c r="A1288" s="6">
        <v>1287</v>
      </c>
      <c r="B1288" s="191" t="s">
        <v>3934</v>
      </c>
      <c r="C1288" s="191" t="s">
        <v>1668</v>
      </c>
      <c r="D1288" s="191" t="s">
        <v>11585</v>
      </c>
      <c r="E1288" s="191" t="s">
        <v>114</v>
      </c>
      <c r="F1288" s="191" t="s">
        <v>114</v>
      </c>
      <c r="G1288" s="191" t="s">
        <v>160</v>
      </c>
      <c r="H1288" s="191" t="s">
        <v>11586</v>
      </c>
      <c r="I1288" s="191" t="s">
        <v>11587</v>
      </c>
      <c r="J1288" s="191"/>
      <c r="K1288" s="191" t="s">
        <v>10197</v>
      </c>
      <c r="L1288" s="99">
        <v>-0.74419999999999997</v>
      </c>
      <c r="M1288" s="99">
        <v>37.007240000000003</v>
      </c>
      <c r="N1288" s="191" t="s">
        <v>6967</v>
      </c>
      <c r="O1288" s="87">
        <v>45091</v>
      </c>
      <c r="P1288" s="87">
        <f t="shared" si="40"/>
        <v>45116</v>
      </c>
      <c r="Q1288" s="53">
        <f t="shared" si="41"/>
        <v>335</v>
      </c>
    </row>
    <row r="1289" spans="1:17" ht="16">
      <c r="A1289" s="6">
        <v>1288</v>
      </c>
      <c r="B1289" s="191" t="s">
        <v>3942</v>
      </c>
      <c r="C1289" s="191" t="s">
        <v>1679</v>
      </c>
      <c r="D1289" s="191" t="s">
        <v>11588</v>
      </c>
      <c r="E1289" s="191" t="s">
        <v>108</v>
      </c>
      <c r="F1289" s="191" t="s">
        <v>9568</v>
      </c>
      <c r="G1289" s="191" t="s">
        <v>11145</v>
      </c>
      <c r="H1289" s="191" t="s">
        <v>11589</v>
      </c>
      <c r="I1289" s="191" t="s">
        <v>11590</v>
      </c>
      <c r="J1289" s="191" t="s">
        <v>11591</v>
      </c>
      <c r="K1289" s="191" t="s">
        <v>2840</v>
      </c>
      <c r="L1289" s="99"/>
      <c r="M1289" s="99"/>
      <c r="N1289" s="191" t="s">
        <v>6967</v>
      </c>
      <c r="O1289" s="87">
        <v>45091</v>
      </c>
      <c r="P1289" s="87">
        <f t="shared" si="40"/>
        <v>45116</v>
      </c>
      <c r="Q1289" s="53">
        <f t="shared" si="41"/>
        <v>335</v>
      </c>
    </row>
    <row r="1290" spans="1:17" ht="16">
      <c r="A1290" s="6">
        <v>1289</v>
      </c>
      <c r="B1290" s="191" t="s">
        <v>3956</v>
      </c>
      <c r="C1290" s="191" t="s">
        <v>1692</v>
      </c>
      <c r="D1290" s="191" t="s">
        <v>11592</v>
      </c>
      <c r="E1290" s="191" t="s">
        <v>151</v>
      </c>
      <c r="F1290" s="191" t="s">
        <v>151</v>
      </c>
      <c r="G1290" s="191" t="s">
        <v>222</v>
      </c>
      <c r="H1290" s="191" t="s">
        <v>11593</v>
      </c>
      <c r="I1290" s="191" t="s">
        <v>11594</v>
      </c>
      <c r="J1290" s="191" t="s">
        <v>11595</v>
      </c>
      <c r="K1290" s="191" t="s">
        <v>10106</v>
      </c>
      <c r="L1290" s="99">
        <v>4.2692599999999997E-2</v>
      </c>
      <c r="M1290" s="99">
        <v>37.580955000000003</v>
      </c>
      <c r="N1290" s="191" t="s">
        <v>6967</v>
      </c>
      <c r="O1290" s="87">
        <v>45091</v>
      </c>
      <c r="P1290" s="87">
        <f t="shared" si="40"/>
        <v>45116</v>
      </c>
      <c r="Q1290" s="53">
        <f t="shared" si="41"/>
        <v>335</v>
      </c>
    </row>
    <row r="1291" spans="1:17" ht="16">
      <c r="A1291" s="6">
        <v>1290</v>
      </c>
      <c r="B1291" s="191" t="s">
        <v>3873</v>
      </c>
      <c r="C1291" s="191" t="s">
        <v>1619</v>
      </c>
      <c r="D1291" s="191" t="s">
        <v>11596</v>
      </c>
      <c r="E1291" s="191" t="s">
        <v>8015</v>
      </c>
      <c r="F1291" s="191" t="s">
        <v>8015</v>
      </c>
      <c r="G1291" s="191" t="s">
        <v>142</v>
      </c>
      <c r="H1291" s="191" t="s">
        <v>11597</v>
      </c>
      <c r="I1291" s="191" t="s">
        <v>11598</v>
      </c>
      <c r="J1291" s="191" t="s">
        <v>11599</v>
      </c>
      <c r="K1291" s="191" t="s">
        <v>7384</v>
      </c>
      <c r="L1291" s="99">
        <v>-0.55579999999999996</v>
      </c>
      <c r="M1291" s="99">
        <v>37.481000000000002</v>
      </c>
      <c r="N1291" s="191" t="s">
        <v>6967</v>
      </c>
      <c r="O1291" s="87">
        <v>45092</v>
      </c>
      <c r="P1291" s="87">
        <f t="shared" si="40"/>
        <v>45117</v>
      </c>
      <c r="Q1291" s="53">
        <f t="shared" si="41"/>
        <v>335</v>
      </c>
    </row>
    <row r="1292" spans="1:17" ht="16">
      <c r="A1292" s="6">
        <v>1291</v>
      </c>
      <c r="B1292" s="191" t="s">
        <v>3883</v>
      </c>
      <c r="C1292" s="191" t="s">
        <v>1624</v>
      </c>
      <c r="D1292" s="191" t="s">
        <v>11600</v>
      </c>
      <c r="E1292" s="191" t="s">
        <v>151</v>
      </c>
      <c r="F1292" s="191" t="s">
        <v>151</v>
      </c>
      <c r="G1292" s="191" t="s">
        <v>222</v>
      </c>
      <c r="H1292" s="191" t="s">
        <v>11601</v>
      </c>
      <c r="I1292" s="191" t="s">
        <v>11602</v>
      </c>
      <c r="J1292" s="191" t="s">
        <v>10874</v>
      </c>
      <c r="K1292" s="191" t="s">
        <v>10106</v>
      </c>
      <c r="L1292" s="99">
        <v>2.4400000000000002E-2</v>
      </c>
      <c r="M1292" s="99">
        <v>37.577800000000003</v>
      </c>
      <c r="N1292" s="191" t="s">
        <v>6967</v>
      </c>
      <c r="O1292" s="87">
        <v>45092</v>
      </c>
      <c r="P1292" s="87">
        <f t="shared" si="40"/>
        <v>45117</v>
      </c>
      <c r="Q1292" s="53">
        <f t="shared" si="41"/>
        <v>335</v>
      </c>
    </row>
    <row r="1293" spans="1:17" ht="16">
      <c r="A1293" s="6">
        <v>1292</v>
      </c>
      <c r="B1293" s="191" t="s">
        <v>3892</v>
      </c>
      <c r="C1293" s="191" t="s">
        <v>1625</v>
      </c>
      <c r="D1293" s="191" t="s">
        <v>11603</v>
      </c>
      <c r="E1293" s="191" t="s">
        <v>114</v>
      </c>
      <c r="F1293" s="191" t="s">
        <v>114</v>
      </c>
      <c r="G1293" s="191" t="s">
        <v>160</v>
      </c>
      <c r="H1293" s="191" t="s">
        <v>9740</v>
      </c>
      <c r="I1293" s="191" t="s">
        <v>11604</v>
      </c>
      <c r="J1293" s="191"/>
      <c r="K1293" s="191" t="s">
        <v>10197</v>
      </c>
      <c r="L1293" s="99">
        <v>-0.71792800000000001</v>
      </c>
      <c r="M1293" s="99">
        <v>37.005861000000003</v>
      </c>
      <c r="N1293" s="191" t="s">
        <v>6967</v>
      </c>
      <c r="O1293" s="87">
        <v>45092</v>
      </c>
      <c r="P1293" s="87">
        <f t="shared" si="40"/>
        <v>45117</v>
      </c>
      <c r="Q1293" s="53">
        <f t="shared" si="41"/>
        <v>335</v>
      </c>
    </row>
    <row r="1294" spans="1:17" ht="16">
      <c r="A1294" s="6">
        <v>1293</v>
      </c>
      <c r="B1294" s="191" t="s">
        <v>3897</v>
      </c>
      <c r="C1294" s="191" t="s">
        <v>1630</v>
      </c>
      <c r="D1294" s="191" t="s">
        <v>11605</v>
      </c>
      <c r="E1294" s="191" t="s">
        <v>8015</v>
      </c>
      <c r="F1294" s="191" t="s">
        <v>8015</v>
      </c>
      <c r="G1294" s="191" t="s">
        <v>144</v>
      </c>
      <c r="H1294" s="191" t="s">
        <v>11606</v>
      </c>
      <c r="I1294" s="191" t="s">
        <v>11607</v>
      </c>
      <c r="J1294" s="191" t="s">
        <v>11608</v>
      </c>
      <c r="K1294" s="191" t="s">
        <v>7384</v>
      </c>
      <c r="L1294" s="99">
        <v>-1.2156928</v>
      </c>
      <c r="M1294" s="99">
        <v>36.8934912</v>
      </c>
      <c r="N1294" s="191" t="s">
        <v>6967</v>
      </c>
      <c r="O1294" s="87">
        <v>45092</v>
      </c>
      <c r="P1294" s="87">
        <f t="shared" si="40"/>
        <v>45117</v>
      </c>
      <c r="Q1294" s="53">
        <f t="shared" si="41"/>
        <v>335</v>
      </c>
    </row>
    <row r="1295" spans="1:17" ht="16">
      <c r="A1295" s="6">
        <v>1294</v>
      </c>
      <c r="B1295" s="191" t="s">
        <v>3936</v>
      </c>
      <c r="C1295" s="191" t="s">
        <v>1670</v>
      </c>
      <c r="D1295" s="191" t="s">
        <v>11609</v>
      </c>
      <c r="E1295" s="191" t="s">
        <v>114</v>
      </c>
      <c r="F1295" s="191" t="s">
        <v>114</v>
      </c>
      <c r="G1295" s="191" t="s">
        <v>160</v>
      </c>
      <c r="H1295" s="191" t="s">
        <v>11610</v>
      </c>
      <c r="I1295" s="191" t="s">
        <v>11611</v>
      </c>
      <c r="J1295" s="191"/>
      <c r="K1295" s="191" t="s">
        <v>10197</v>
      </c>
      <c r="L1295" s="99">
        <v>-0.72939330000000002</v>
      </c>
      <c r="M1295" s="99">
        <v>37.184573299999997</v>
      </c>
      <c r="N1295" s="191" t="s">
        <v>6967</v>
      </c>
      <c r="O1295" s="87">
        <v>45092</v>
      </c>
      <c r="P1295" s="87">
        <f t="shared" si="40"/>
        <v>45117</v>
      </c>
      <c r="Q1295" s="53">
        <f t="shared" si="41"/>
        <v>335</v>
      </c>
    </row>
    <row r="1296" spans="1:17" ht="16">
      <c r="A1296" s="6">
        <v>1295</v>
      </c>
      <c r="B1296" s="191" t="s">
        <v>1575</v>
      </c>
      <c r="C1296" s="191" t="s">
        <v>1674</v>
      </c>
      <c r="D1296" s="191" t="s">
        <v>11612</v>
      </c>
      <c r="E1296" s="191" t="s">
        <v>151</v>
      </c>
      <c r="F1296" s="191" t="s">
        <v>151</v>
      </c>
      <c r="G1296" s="191" t="s">
        <v>165</v>
      </c>
      <c r="H1296" s="191" t="s">
        <v>11613</v>
      </c>
      <c r="I1296" s="191" t="s">
        <v>11614</v>
      </c>
      <c r="J1296" s="191" t="s">
        <v>11615</v>
      </c>
      <c r="K1296" s="191" t="s">
        <v>10106</v>
      </c>
      <c r="L1296" s="99">
        <v>-9.6302299999999993E-2</v>
      </c>
      <c r="M1296" s="99">
        <v>37.669294499999999</v>
      </c>
      <c r="N1296" s="191" t="s">
        <v>6967</v>
      </c>
      <c r="O1296" s="87">
        <v>45092</v>
      </c>
      <c r="P1296" s="87">
        <f t="shared" si="40"/>
        <v>45117</v>
      </c>
      <c r="Q1296" s="53">
        <f t="shared" si="41"/>
        <v>335</v>
      </c>
    </row>
    <row r="1297" spans="1:17" ht="16">
      <c r="A1297" s="6">
        <v>1296</v>
      </c>
      <c r="B1297" s="191" t="s">
        <v>3813</v>
      </c>
      <c r="C1297" s="191" t="s">
        <v>1610</v>
      </c>
      <c r="D1297" s="191" t="s">
        <v>11616</v>
      </c>
      <c r="E1297" s="191" t="s">
        <v>8015</v>
      </c>
      <c r="F1297" s="191" t="s">
        <v>8015</v>
      </c>
      <c r="G1297" s="191" t="s">
        <v>142</v>
      </c>
      <c r="H1297" s="191" t="s">
        <v>9211</v>
      </c>
      <c r="I1297" s="191" t="s">
        <v>11617</v>
      </c>
      <c r="J1297" s="191" t="s">
        <v>11618</v>
      </c>
      <c r="K1297" s="191" t="s">
        <v>8856</v>
      </c>
      <c r="L1297" s="99">
        <v>-0.4425</v>
      </c>
      <c r="M1297" s="99">
        <v>37.427</v>
      </c>
      <c r="N1297" s="191" t="s">
        <v>6967</v>
      </c>
      <c r="O1297" s="87">
        <v>45093</v>
      </c>
      <c r="P1297" s="87">
        <f t="shared" si="40"/>
        <v>45118</v>
      </c>
      <c r="Q1297" s="53">
        <f t="shared" si="41"/>
        <v>335</v>
      </c>
    </row>
    <row r="1298" spans="1:17" ht="16">
      <c r="A1298" s="6">
        <v>1297</v>
      </c>
      <c r="B1298" s="191" t="s">
        <v>3935</v>
      </c>
      <c r="C1298" s="191" t="s">
        <v>1669</v>
      </c>
      <c r="D1298" s="191" t="s">
        <v>11619</v>
      </c>
      <c r="E1298" s="191" t="s">
        <v>114</v>
      </c>
      <c r="F1298" s="191" t="s">
        <v>114</v>
      </c>
      <c r="G1298" s="191" t="s">
        <v>168</v>
      </c>
      <c r="H1298" s="191" t="s">
        <v>11620</v>
      </c>
      <c r="I1298" s="191" t="s">
        <v>11621</v>
      </c>
      <c r="J1298" s="191" t="s">
        <v>11622</v>
      </c>
      <c r="K1298" s="191"/>
      <c r="L1298" s="99">
        <v>-0.94397220000000004</v>
      </c>
      <c r="M1298" s="99">
        <v>37.030072699999998</v>
      </c>
      <c r="N1298" s="191" t="s">
        <v>6967</v>
      </c>
      <c r="O1298" s="87">
        <v>45093</v>
      </c>
      <c r="P1298" s="87">
        <f t="shared" si="40"/>
        <v>45118</v>
      </c>
      <c r="Q1298" s="53">
        <f t="shared" si="41"/>
        <v>335</v>
      </c>
    </row>
    <row r="1299" spans="1:17" ht="16">
      <c r="A1299" s="6">
        <v>1298</v>
      </c>
      <c r="B1299" s="191" t="s">
        <v>3963</v>
      </c>
      <c r="C1299" s="191" t="s">
        <v>1699</v>
      </c>
      <c r="D1299" s="191" t="s">
        <v>11623</v>
      </c>
      <c r="E1299" s="191" t="s">
        <v>151</v>
      </c>
      <c r="F1299" s="191" t="s">
        <v>151</v>
      </c>
      <c r="G1299" s="191" t="s">
        <v>165</v>
      </c>
      <c r="H1299" s="191" t="s">
        <v>11624</v>
      </c>
      <c r="I1299" s="191" t="s">
        <v>11625</v>
      </c>
      <c r="J1299" s="191" t="s">
        <v>11626</v>
      </c>
      <c r="K1299" s="191" t="s">
        <v>10106</v>
      </c>
      <c r="L1299" s="99">
        <v>-0.16494</v>
      </c>
      <c r="M1299" s="99">
        <v>37.605969999999999</v>
      </c>
      <c r="N1299" s="191" t="s">
        <v>6967</v>
      </c>
      <c r="O1299" s="87">
        <v>45093</v>
      </c>
      <c r="P1299" s="87">
        <f t="shared" si="40"/>
        <v>45118</v>
      </c>
      <c r="Q1299" s="53">
        <f t="shared" si="41"/>
        <v>335</v>
      </c>
    </row>
    <row r="1300" spans="1:17" ht="16">
      <c r="A1300" s="6">
        <v>1299</v>
      </c>
      <c r="B1300" s="191" t="s">
        <v>3965</v>
      </c>
      <c r="C1300" s="191" t="s">
        <v>1701</v>
      </c>
      <c r="D1300" s="191" t="s">
        <v>11627</v>
      </c>
      <c r="E1300" s="191" t="s">
        <v>108</v>
      </c>
      <c r="F1300" s="191" t="s">
        <v>108</v>
      </c>
      <c r="G1300" s="191" t="s">
        <v>7201</v>
      </c>
      <c r="H1300" s="191" t="s">
        <v>11628</v>
      </c>
      <c r="I1300" s="191" t="s">
        <v>11629</v>
      </c>
      <c r="J1300" s="191" t="s">
        <v>11630</v>
      </c>
      <c r="K1300" s="191" t="s">
        <v>6975</v>
      </c>
      <c r="L1300" s="99">
        <v>-1.1131899999999999</v>
      </c>
      <c r="M1300" s="99">
        <v>36.946269999999998</v>
      </c>
      <c r="N1300" s="191" t="s">
        <v>6967</v>
      </c>
      <c r="O1300" s="87">
        <v>45093</v>
      </c>
      <c r="P1300" s="87">
        <f t="shared" si="40"/>
        <v>45118</v>
      </c>
      <c r="Q1300" s="53">
        <f t="shared" si="41"/>
        <v>335</v>
      </c>
    </row>
    <row r="1301" spans="1:17" ht="16">
      <c r="A1301" s="6">
        <v>1300</v>
      </c>
      <c r="B1301" s="191" t="s">
        <v>3996</v>
      </c>
      <c r="C1301" s="191" t="s">
        <v>1729</v>
      </c>
      <c r="D1301" s="191" t="s">
        <v>11631</v>
      </c>
      <c r="E1301" s="191" t="s">
        <v>108</v>
      </c>
      <c r="F1301" s="191" t="s">
        <v>108</v>
      </c>
      <c r="G1301" s="191" t="s">
        <v>115</v>
      </c>
      <c r="H1301" s="191" t="s">
        <v>11632</v>
      </c>
      <c r="I1301" s="191" t="s">
        <v>11633</v>
      </c>
      <c r="J1301" s="191" t="s">
        <v>11634</v>
      </c>
      <c r="K1301" s="191" t="s">
        <v>2840</v>
      </c>
      <c r="L1301" s="99">
        <v>-1.2648448000000001</v>
      </c>
      <c r="M1301" s="99">
        <v>36.834508800000002</v>
      </c>
      <c r="N1301" s="191" t="s">
        <v>6967</v>
      </c>
      <c r="O1301" s="87">
        <v>45093</v>
      </c>
      <c r="P1301" s="87">
        <f t="shared" si="40"/>
        <v>45118</v>
      </c>
      <c r="Q1301" s="53">
        <f t="shared" si="41"/>
        <v>335</v>
      </c>
    </row>
    <row r="1302" spans="1:17" ht="16">
      <c r="A1302" s="6">
        <v>1301</v>
      </c>
      <c r="B1302" s="191" t="s">
        <v>3894</v>
      </c>
      <c r="C1302" s="191" t="s">
        <v>1628</v>
      </c>
      <c r="D1302" s="191" t="s">
        <v>11635</v>
      </c>
      <c r="E1302" s="191" t="s">
        <v>161</v>
      </c>
      <c r="F1302" s="191" t="s">
        <v>161</v>
      </c>
      <c r="G1302" s="191" t="s">
        <v>716</v>
      </c>
      <c r="H1302" s="191" t="s">
        <v>11636</v>
      </c>
      <c r="I1302" s="191" t="s">
        <v>11637</v>
      </c>
      <c r="J1302" s="191" t="s">
        <v>11638</v>
      </c>
      <c r="K1302" s="191" t="s">
        <v>10952</v>
      </c>
      <c r="L1302" s="99">
        <v>-0.47493160000000001</v>
      </c>
      <c r="M1302" s="99">
        <v>37.031936899999998</v>
      </c>
      <c r="N1302" s="191" t="s">
        <v>6967</v>
      </c>
      <c r="O1302" s="87">
        <v>45096</v>
      </c>
      <c r="P1302" s="87">
        <f t="shared" si="40"/>
        <v>45121</v>
      </c>
      <c r="Q1302" s="53">
        <f t="shared" si="41"/>
        <v>335</v>
      </c>
    </row>
    <row r="1303" spans="1:17" ht="16">
      <c r="A1303" s="6">
        <v>1302</v>
      </c>
      <c r="B1303" s="191" t="s">
        <v>3899</v>
      </c>
      <c r="C1303" s="191" t="s">
        <v>1631</v>
      </c>
      <c r="D1303" s="191" t="s">
        <v>11639</v>
      </c>
      <c r="E1303" s="191" t="s">
        <v>114</v>
      </c>
      <c r="F1303" s="191" t="s">
        <v>114</v>
      </c>
      <c r="G1303" s="191" t="s">
        <v>10224</v>
      </c>
      <c r="H1303" s="191" t="s">
        <v>11640</v>
      </c>
      <c r="I1303" s="191" t="s">
        <v>11641</v>
      </c>
      <c r="J1303" s="191" t="s">
        <v>11642</v>
      </c>
      <c r="K1303" s="191" t="s">
        <v>10197</v>
      </c>
      <c r="L1303" s="99">
        <v>-0.703511</v>
      </c>
      <c r="M1303" s="99">
        <v>36.830824300000003</v>
      </c>
      <c r="N1303" s="191" t="s">
        <v>6967</v>
      </c>
      <c r="O1303" s="87">
        <v>45096</v>
      </c>
      <c r="P1303" s="87">
        <f t="shared" si="40"/>
        <v>45121</v>
      </c>
      <c r="Q1303" s="53">
        <f t="shared" si="41"/>
        <v>335</v>
      </c>
    </row>
    <row r="1304" spans="1:17" ht="16">
      <c r="A1304" s="6">
        <v>1303</v>
      </c>
      <c r="B1304" s="191" t="s">
        <v>3905</v>
      </c>
      <c r="C1304" s="191" t="s">
        <v>1637</v>
      </c>
      <c r="D1304" s="191" t="s">
        <v>11643</v>
      </c>
      <c r="E1304" s="191" t="s">
        <v>151</v>
      </c>
      <c r="F1304" s="191" t="s">
        <v>151</v>
      </c>
      <c r="G1304" s="191" t="s">
        <v>152</v>
      </c>
      <c r="H1304" s="191" t="s">
        <v>11553</v>
      </c>
      <c r="I1304" s="191" t="s">
        <v>11644</v>
      </c>
      <c r="J1304" s="191" t="s">
        <v>11645</v>
      </c>
      <c r="K1304" s="191" t="s">
        <v>10554</v>
      </c>
      <c r="L1304" s="99">
        <v>4.6390000000000001E-2</v>
      </c>
      <c r="M1304" s="99">
        <v>37.259493999999997</v>
      </c>
      <c r="N1304" s="191" t="s">
        <v>6967</v>
      </c>
      <c r="O1304" s="87">
        <v>45096</v>
      </c>
      <c r="P1304" s="87">
        <f t="shared" si="40"/>
        <v>45121</v>
      </c>
      <c r="Q1304" s="53">
        <f t="shared" si="41"/>
        <v>335</v>
      </c>
    </row>
    <row r="1305" spans="1:17" ht="16">
      <c r="A1305" s="6">
        <v>1304</v>
      </c>
      <c r="B1305" s="191" t="s">
        <v>3917</v>
      </c>
      <c r="C1305" s="191" t="s">
        <v>1651</v>
      </c>
      <c r="D1305" s="191" t="s">
        <v>11646</v>
      </c>
      <c r="E1305" s="191" t="s">
        <v>151</v>
      </c>
      <c r="F1305" s="191" t="s">
        <v>151</v>
      </c>
      <c r="G1305" s="191" t="s">
        <v>222</v>
      </c>
      <c r="H1305" s="191" t="s">
        <v>11647</v>
      </c>
      <c r="I1305" s="191" t="s">
        <v>11648</v>
      </c>
      <c r="J1305" s="191" t="s">
        <v>11649</v>
      </c>
      <c r="K1305" s="191" t="s">
        <v>10106</v>
      </c>
      <c r="L1305" s="99">
        <v>2.0675099999999998E-2</v>
      </c>
      <c r="M1305" s="99">
        <v>37.587582099999999</v>
      </c>
      <c r="N1305" s="191" t="s">
        <v>6967</v>
      </c>
      <c r="O1305" s="87">
        <v>45096</v>
      </c>
      <c r="P1305" s="87">
        <f t="shared" si="40"/>
        <v>45121</v>
      </c>
      <c r="Q1305" s="53">
        <f t="shared" si="41"/>
        <v>335</v>
      </c>
    </row>
    <row r="1306" spans="1:17" ht="16">
      <c r="A1306" s="6">
        <v>1305</v>
      </c>
      <c r="B1306" s="191" t="s">
        <v>3967</v>
      </c>
      <c r="C1306" s="191" t="s">
        <v>1702</v>
      </c>
      <c r="D1306" s="191" t="s">
        <v>11650</v>
      </c>
      <c r="E1306" s="191" t="s">
        <v>161</v>
      </c>
      <c r="F1306" s="191" t="s">
        <v>161</v>
      </c>
      <c r="G1306" s="191" t="s">
        <v>10948</v>
      </c>
      <c r="H1306" s="191" t="s">
        <v>10135</v>
      </c>
      <c r="I1306" s="191" t="s">
        <v>11651</v>
      </c>
      <c r="J1306" s="191" t="s">
        <v>11652</v>
      </c>
      <c r="K1306" s="191" t="s">
        <v>10952</v>
      </c>
      <c r="L1306" s="99">
        <v>-0.38622329999999999</v>
      </c>
      <c r="M1306" s="99">
        <v>37.160843300000003</v>
      </c>
      <c r="N1306" s="191" t="s">
        <v>6967</v>
      </c>
      <c r="O1306" s="87">
        <v>45096</v>
      </c>
      <c r="P1306" s="87">
        <f t="shared" si="40"/>
        <v>45121</v>
      </c>
      <c r="Q1306" s="53">
        <f t="shared" si="41"/>
        <v>335</v>
      </c>
    </row>
    <row r="1307" spans="1:17" ht="16">
      <c r="A1307" s="6">
        <v>1306</v>
      </c>
      <c r="B1307" s="191" t="s">
        <v>1553</v>
      </c>
      <c r="C1307" s="191" t="s">
        <v>1723</v>
      </c>
      <c r="D1307" s="191" t="s">
        <v>11653</v>
      </c>
      <c r="E1307" s="191" t="s">
        <v>114</v>
      </c>
      <c r="F1307" s="191" t="s">
        <v>114</v>
      </c>
      <c r="G1307" s="191" t="s">
        <v>160</v>
      </c>
      <c r="H1307" s="191" t="s">
        <v>11654</v>
      </c>
      <c r="I1307" s="191" t="s">
        <v>11655</v>
      </c>
      <c r="J1307" s="191" t="s">
        <v>11656</v>
      </c>
      <c r="K1307" s="191" t="s">
        <v>10197</v>
      </c>
      <c r="L1307" s="99">
        <v>-0.72774859999999997</v>
      </c>
      <c r="M1307" s="99">
        <v>36.998283200000003</v>
      </c>
      <c r="N1307" s="191" t="s">
        <v>6967</v>
      </c>
      <c r="O1307" s="87">
        <v>45096</v>
      </c>
      <c r="P1307" s="87">
        <f t="shared" si="40"/>
        <v>45121</v>
      </c>
      <c r="Q1307" s="53">
        <f t="shared" si="41"/>
        <v>335</v>
      </c>
    </row>
    <row r="1308" spans="1:17" ht="16">
      <c r="A1308" s="6">
        <v>1307</v>
      </c>
      <c r="B1308" s="191" t="s">
        <v>1564</v>
      </c>
      <c r="C1308" s="191" t="s">
        <v>1611</v>
      </c>
      <c r="D1308" s="191" t="s">
        <v>11657</v>
      </c>
      <c r="E1308" s="191" t="s">
        <v>151</v>
      </c>
      <c r="F1308" s="191" t="s">
        <v>151</v>
      </c>
      <c r="G1308" s="191" t="s">
        <v>152</v>
      </c>
      <c r="H1308" s="191" t="s">
        <v>11658</v>
      </c>
      <c r="I1308" s="191" t="s">
        <v>11659</v>
      </c>
      <c r="J1308" s="191" t="s">
        <v>11660</v>
      </c>
      <c r="K1308" s="191" t="s">
        <v>10554</v>
      </c>
      <c r="L1308" s="99">
        <v>0.10254000000000001</v>
      </c>
      <c r="M1308" s="99">
        <v>37.541887899999999</v>
      </c>
      <c r="N1308" s="191" t="s">
        <v>6967</v>
      </c>
      <c r="O1308" s="87">
        <v>45097</v>
      </c>
      <c r="P1308" s="87">
        <f t="shared" si="40"/>
        <v>45122</v>
      </c>
      <c r="Q1308" s="53">
        <f t="shared" si="41"/>
        <v>335</v>
      </c>
    </row>
    <row r="1309" spans="1:17" ht="16">
      <c r="A1309" s="6">
        <v>1308</v>
      </c>
      <c r="B1309" s="191" t="s">
        <v>1541</v>
      </c>
      <c r="C1309" s="191" t="s">
        <v>1623</v>
      </c>
      <c r="D1309" s="191" t="s">
        <v>11661</v>
      </c>
      <c r="E1309" s="191" t="s">
        <v>151</v>
      </c>
      <c r="F1309" s="191" t="s">
        <v>151</v>
      </c>
      <c r="G1309" s="191" t="s">
        <v>222</v>
      </c>
      <c r="H1309" s="191" t="s">
        <v>11601</v>
      </c>
      <c r="I1309" s="191" t="s">
        <v>11662</v>
      </c>
      <c r="J1309" s="191" t="s">
        <v>11663</v>
      </c>
      <c r="K1309" s="191" t="s">
        <v>10106</v>
      </c>
      <c r="L1309" s="99">
        <v>2.0899999999999998E-2</v>
      </c>
      <c r="M1309" s="99">
        <v>37.576300000000003</v>
      </c>
      <c r="N1309" s="191" t="s">
        <v>6967</v>
      </c>
      <c r="O1309" s="87">
        <v>45097</v>
      </c>
      <c r="P1309" s="87">
        <f t="shared" si="40"/>
        <v>45122</v>
      </c>
      <c r="Q1309" s="53">
        <f t="shared" si="41"/>
        <v>335</v>
      </c>
    </row>
    <row r="1310" spans="1:17" ht="16">
      <c r="A1310" s="6">
        <v>1309</v>
      </c>
      <c r="B1310" s="191" t="s">
        <v>1569</v>
      </c>
      <c r="C1310" s="191" t="s">
        <v>1666</v>
      </c>
      <c r="D1310" s="191" t="s">
        <v>11664</v>
      </c>
      <c r="E1310" s="191" t="s">
        <v>114</v>
      </c>
      <c r="F1310" s="191" t="s">
        <v>114</v>
      </c>
      <c r="G1310" s="191" t="s">
        <v>156</v>
      </c>
      <c r="H1310" s="191" t="s">
        <v>11665</v>
      </c>
      <c r="I1310" s="191" t="s">
        <v>11666</v>
      </c>
      <c r="J1310" s="191"/>
      <c r="K1310" s="191" t="s">
        <v>8335</v>
      </c>
      <c r="L1310" s="99">
        <v>-0.89288900000000004</v>
      </c>
      <c r="M1310" s="99">
        <v>36.917332999999999</v>
      </c>
      <c r="N1310" s="191" t="s">
        <v>6967</v>
      </c>
      <c r="O1310" s="87">
        <v>45097</v>
      </c>
      <c r="P1310" s="87">
        <f t="shared" si="40"/>
        <v>45122</v>
      </c>
      <c r="Q1310" s="53">
        <f t="shared" si="41"/>
        <v>335</v>
      </c>
    </row>
    <row r="1311" spans="1:17" ht="16">
      <c r="A1311" s="6">
        <v>1310</v>
      </c>
      <c r="B1311" s="191" t="s">
        <v>11667</v>
      </c>
      <c r="C1311" s="191" t="s">
        <v>1678</v>
      </c>
      <c r="D1311" s="191" t="s">
        <v>11668</v>
      </c>
      <c r="E1311" s="191" t="s">
        <v>108</v>
      </c>
      <c r="F1311" s="191" t="s">
        <v>108</v>
      </c>
      <c r="G1311" s="191" t="s">
        <v>6972</v>
      </c>
      <c r="H1311" s="191" t="s">
        <v>11669</v>
      </c>
      <c r="I1311" s="191" t="s">
        <v>11670</v>
      </c>
      <c r="J1311" s="191" t="s">
        <v>11671</v>
      </c>
      <c r="K1311" s="191" t="s">
        <v>6975</v>
      </c>
      <c r="L1311" s="99">
        <v>-1.010067</v>
      </c>
      <c r="M1311" s="99">
        <v>36.855114999999998</v>
      </c>
      <c r="N1311" s="191" t="s">
        <v>6967</v>
      </c>
      <c r="O1311" s="87">
        <v>45097</v>
      </c>
      <c r="P1311" s="87">
        <f t="shared" si="40"/>
        <v>45122</v>
      </c>
      <c r="Q1311" s="53">
        <f t="shared" si="41"/>
        <v>335</v>
      </c>
    </row>
    <row r="1312" spans="1:17" ht="16">
      <c r="A1312" s="6">
        <v>1311</v>
      </c>
      <c r="B1312" s="191" t="s">
        <v>3959</v>
      </c>
      <c r="C1312" s="191" t="s">
        <v>1696</v>
      </c>
      <c r="D1312" s="191" t="s">
        <v>11672</v>
      </c>
      <c r="E1312" s="191" t="s">
        <v>161</v>
      </c>
      <c r="F1312" s="191" t="s">
        <v>161</v>
      </c>
      <c r="G1312" s="191" t="s">
        <v>10948</v>
      </c>
      <c r="H1312" s="191" t="s">
        <v>11673</v>
      </c>
      <c r="I1312" s="191" t="s">
        <v>11674</v>
      </c>
      <c r="J1312" s="191" t="s">
        <v>11675</v>
      </c>
      <c r="K1312" s="191" t="s">
        <v>10952</v>
      </c>
      <c r="L1312" s="99">
        <v>-0.48381000000000002</v>
      </c>
      <c r="M1312" s="99">
        <v>37.107930000000003</v>
      </c>
      <c r="N1312" s="191" t="s">
        <v>6967</v>
      </c>
      <c r="O1312" s="87">
        <v>45097</v>
      </c>
      <c r="P1312" s="87">
        <f t="shared" si="40"/>
        <v>45122</v>
      </c>
      <c r="Q1312" s="53">
        <f t="shared" si="41"/>
        <v>335</v>
      </c>
    </row>
    <row r="1313" spans="1:17" ht="16">
      <c r="A1313" s="6">
        <v>1312</v>
      </c>
      <c r="B1313" s="191" t="s">
        <v>3964</v>
      </c>
      <c r="C1313" s="191" t="s">
        <v>1700</v>
      </c>
      <c r="D1313" s="191" t="s">
        <v>11676</v>
      </c>
      <c r="E1313" s="191" t="s">
        <v>114</v>
      </c>
      <c r="F1313" s="191" t="s">
        <v>114</v>
      </c>
      <c r="G1313" s="191" t="s">
        <v>168</v>
      </c>
      <c r="H1313" s="191" t="s">
        <v>8102</v>
      </c>
      <c r="I1313" s="191" t="s">
        <v>11677</v>
      </c>
      <c r="J1313" s="191" t="s">
        <v>11678</v>
      </c>
      <c r="K1313" s="191" t="s">
        <v>10197</v>
      </c>
      <c r="L1313" s="99">
        <v>-0.81036830000000004</v>
      </c>
      <c r="M1313" s="99">
        <v>36.9139433</v>
      </c>
      <c r="N1313" s="191" t="s">
        <v>6967</v>
      </c>
      <c r="O1313" s="87">
        <v>45097</v>
      </c>
      <c r="P1313" s="87">
        <f t="shared" si="40"/>
        <v>45122</v>
      </c>
      <c r="Q1313" s="53">
        <f t="shared" si="41"/>
        <v>335</v>
      </c>
    </row>
    <row r="1314" spans="1:17" ht="16">
      <c r="A1314" s="6">
        <v>1313</v>
      </c>
      <c r="B1314" s="191" t="s">
        <v>3975</v>
      </c>
      <c r="C1314" s="191" t="s">
        <v>1710</v>
      </c>
      <c r="D1314" s="191" t="s">
        <v>11679</v>
      </c>
      <c r="E1314" s="191" t="s">
        <v>161</v>
      </c>
      <c r="F1314" s="191" t="s">
        <v>161</v>
      </c>
      <c r="G1314" s="191" t="s">
        <v>11424</v>
      </c>
      <c r="H1314" s="191" t="s">
        <v>11425</v>
      </c>
      <c r="I1314" s="191" t="s">
        <v>11680</v>
      </c>
      <c r="J1314" s="191" t="s">
        <v>11681</v>
      </c>
      <c r="K1314" s="191" t="s">
        <v>10952</v>
      </c>
      <c r="L1314" s="99">
        <v>-0.56631600000000004</v>
      </c>
      <c r="M1314" s="99">
        <v>37.101590000000002</v>
      </c>
      <c r="N1314" s="191" t="s">
        <v>6967</v>
      </c>
      <c r="O1314" s="87">
        <v>45097</v>
      </c>
      <c r="P1314" s="87">
        <f t="shared" si="40"/>
        <v>45122</v>
      </c>
      <c r="Q1314" s="53">
        <f t="shared" si="41"/>
        <v>335</v>
      </c>
    </row>
    <row r="1315" spans="1:17" ht="16">
      <c r="A1315" s="6">
        <v>1314</v>
      </c>
      <c r="B1315" s="191" t="s">
        <v>3978</v>
      </c>
      <c r="C1315" s="191" t="s">
        <v>1715</v>
      </c>
      <c r="D1315" s="191" t="s">
        <v>11682</v>
      </c>
      <c r="E1315" s="191" t="s">
        <v>151</v>
      </c>
      <c r="F1315" s="191" t="s">
        <v>151</v>
      </c>
      <c r="G1315" s="191" t="s">
        <v>222</v>
      </c>
      <c r="H1315" s="191" t="s">
        <v>11683</v>
      </c>
      <c r="I1315" s="191" t="s">
        <v>11684</v>
      </c>
      <c r="J1315" s="191" t="s">
        <v>11685</v>
      </c>
      <c r="K1315" s="191" t="s">
        <v>8758</v>
      </c>
      <c r="L1315" s="99">
        <v>3.49E-2</v>
      </c>
      <c r="M1315" s="99">
        <v>37.604388</v>
      </c>
      <c r="N1315" s="191" t="s">
        <v>6967</v>
      </c>
      <c r="O1315" s="87">
        <v>45097</v>
      </c>
      <c r="P1315" s="87">
        <f t="shared" si="40"/>
        <v>45122</v>
      </c>
      <c r="Q1315" s="53">
        <f t="shared" si="41"/>
        <v>335</v>
      </c>
    </row>
    <row r="1316" spans="1:17" ht="16">
      <c r="A1316" s="6">
        <v>1315</v>
      </c>
      <c r="B1316" s="191" t="s">
        <v>4007</v>
      </c>
      <c r="C1316" s="191" t="s">
        <v>1740</v>
      </c>
      <c r="D1316" s="191" t="s">
        <v>11686</v>
      </c>
      <c r="E1316" s="191" t="s">
        <v>108</v>
      </c>
      <c r="F1316" s="191" t="s">
        <v>108</v>
      </c>
      <c r="G1316" s="191" t="s">
        <v>7201</v>
      </c>
      <c r="H1316" s="191" t="s">
        <v>11687</v>
      </c>
      <c r="I1316" s="191" t="s">
        <v>11688</v>
      </c>
      <c r="J1316" s="191" t="s">
        <v>11689</v>
      </c>
      <c r="K1316" s="191" t="s">
        <v>6975</v>
      </c>
      <c r="L1316" s="99">
        <v>-1.1536633999999999</v>
      </c>
      <c r="M1316" s="99">
        <v>37.0132762</v>
      </c>
      <c r="N1316" s="191" t="s">
        <v>6967</v>
      </c>
      <c r="O1316" s="87">
        <v>45097</v>
      </c>
      <c r="P1316" s="87">
        <f t="shared" si="40"/>
        <v>45122</v>
      </c>
      <c r="Q1316" s="53">
        <f t="shared" si="41"/>
        <v>335</v>
      </c>
    </row>
    <row r="1317" spans="1:17" ht="16">
      <c r="A1317" s="6">
        <v>1316</v>
      </c>
      <c r="B1317" s="191" t="s">
        <v>3925</v>
      </c>
      <c r="C1317" s="191" t="s">
        <v>1659</v>
      </c>
      <c r="D1317" s="191" t="s">
        <v>11690</v>
      </c>
      <c r="E1317" s="191" t="s">
        <v>8015</v>
      </c>
      <c r="F1317" s="191" t="s">
        <v>8015</v>
      </c>
      <c r="G1317" s="191" t="s">
        <v>144</v>
      </c>
      <c r="H1317" s="191" t="s">
        <v>11691</v>
      </c>
      <c r="I1317" s="191" t="s">
        <v>11692</v>
      </c>
      <c r="J1317" s="191" t="s">
        <v>11693</v>
      </c>
      <c r="K1317" s="191" t="s">
        <v>7384</v>
      </c>
      <c r="L1317" s="99">
        <v>-0.35570000000000002</v>
      </c>
      <c r="M1317" s="99">
        <v>37.503900000000002</v>
      </c>
      <c r="N1317" s="191" t="s">
        <v>6967</v>
      </c>
      <c r="O1317" s="87">
        <v>45098</v>
      </c>
      <c r="P1317" s="87">
        <f t="shared" si="40"/>
        <v>45123</v>
      </c>
      <c r="Q1317" s="53">
        <f t="shared" si="41"/>
        <v>335</v>
      </c>
    </row>
    <row r="1318" spans="1:17" ht="16">
      <c r="A1318" s="6">
        <v>1317</v>
      </c>
      <c r="B1318" s="191" t="s">
        <v>3943</v>
      </c>
      <c r="C1318" s="191" t="s">
        <v>1680</v>
      </c>
      <c r="D1318" s="191" t="s">
        <v>11694</v>
      </c>
      <c r="E1318" s="191" t="s">
        <v>108</v>
      </c>
      <c r="F1318" s="191" t="s">
        <v>108</v>
      </c>
      <c r="G1318" s="191" t="s">
        <v>175</v>
      </c>
      <c r="H1318" s="191" t="s">
        <v>7798</v>
      </c>
      <c r="I1318" s="191" t="s">
        <v>11695</v>
      </c>
      <c r="J1318" s="191" t="s">
        <v>11696</v>
      </c>
      <c r="K1318" s="191" t="s">
        <v>2840</v>
      </c>
      <c r="L1318" s="99">
        <v>-1.2155288</v>
      </c>
      <c r="M1318" s="99">
        <v>36.608809700000002</v>
      </c>
      <c r="N1318" s="191" t="s">
        <v>6967</v>
      </c>
      <c r="O1318" s="87">
        <v>45098</v>
      </c>
      <c r="P1318" s="87">
        <f t="shared" si="40"/>
        <v>45123</v>
      </c>
      <c r="Q1318" s="53">
        <f t="shared" si="41"/>
        <v>335</v>
      </c>
    </row>
    <row r="1319" spans="1:17" ht="16">
      <c r="A1319" s="6">
        <v>1318</v>
      </c>
      <c r="B1319" s="191" t="s">
        <v>3949</v>
      </c>
      <c r="C1319" s="191" t="s">
        <v>1684</v>
      </c>
      <c r="D1319" s="191" t="s">
        <v>11697</v>
      </c>
      <c r="E1319" s="191" t="s">
        <v>151</v>
      </c>
      <c r="F1319" s="191" t="s">
        <v>151</v>
      </c>
      <c r="G1319" s="191" t="s">
        <v>222</v>
      </c>
      <c r="H1319" s="191" t="s">
        <v>11698</v>
      </c>
      <c r="I1319" s="191" t="s">
        <v>11699</v>
      </c>
      <c r="J1319" s="191" t="s">
        <v>11700</v>
      </c>
      <c r="K1319" s="191" t="s">
        <v>8758</v>
      </c>
      <c r="L1319" s="99">
        <v>-0.10235619999999999</v>
      </c>
      <c r="M1319" s="99">
        <v>37.7332945</v>
      </c>
      <c r="N1319" s="191" t="s">
        <v>6967</v>
      </c>
      <c r="O1319" s="87">
        <v>45098</v>
      </c>
      <c r="P1319" s="87">
        <f t="shared" si="40"/>
        <v>45123</v>
      </c>
      <c r="Q1319" s="53">
        <f t="shared" si="41"/>
        <v>335</v>
      </c>
    </row>
    <row r="1320" spans="1:17" ht="16">
      <c r="A1320" s="6">
        <v>1319</v>
      </c>
      <c r="B1320" s="191" t="s">
        <v>3955</v>
      </c>
      <c r="C1320" s="191" t="s">
        <v>1691</v>
      </c>
      <c r="D1320" s="191" t="s">
        <v>11701</v>
      </c>
      <c r="E1320" s="191" t="s">
        <v>8015</v>
      </c>
      <c r="F1320" s="191" t="s">
        <v>8015</v>
      </c>
      <c r="G1320" s="191" t="s">
        <v>144</v>
      </c>
      <c r="H1320" s="191" t="s">
        <v>11702</v>
      </c>
      <c r="I1320" s="191" t="s">
        <v>11703</v>
      </c>
      <c r="J1320" s="191" t="s">
        <v>11704</v>
      </c>
      <c r="K1320" s="191" t="s">
        <v>7384</v>
      </c>
      <c r="L1320" s="99">
        <v>-0.35570000000000002</v>
      </c>
      <c r="M1320" s="99">
        <v>37.503900000000002</v>
      </c>
      <c r="N1320" s="191" t="s">
        <v>6967</v>
      </c>
      <c r="O1320" s="87">
        <v>45098</v>
      </c>
      <c r="P1320" s="87">
        <f t="shared" si="40"/>
        <v>45123</v>
      </c>
      <c r="Q1320" s="53">
        <f t="shared" si="41"/>
        <v>335</v>
      </c>
    </row>
    <row r="1321" spans="1:17" ht="16">
      <c r="A1321" s="6">
        <v>1320</v>
      </c>
      <c r="B1321" s="191" t="s">
        <v>3958</v>
      </c>
      <c r="C1321" s="191" t="s">
        <v>1694</v>
      </c>
      <c r="D1321" s="191" t="s">
        <v>11705</v>
      </c>
      <c r="E1321" s="191" t="s">
        <v>151</v>
      </c>
      <c r="F1321" s="191" t="s">
        <v>151</v>
      </c>
      <c r="G1321" s="191" t="s">
        <v>222</v>
      </c>
      <c r="H1321" s="191" t="s">
        <v>10887</v>
      </c>
      <c r="I1321" s="191" t="s">
        <v>11706</v>
      </c>
      <c r="J1321" s="191" t="s">
        <v>11707</v>
      </c>
      <c r="K1321" s="191" t="s">
        <v>10106</v>
      </c>
      <c r="L1321" s="99">
        <v>2.6374499999999999E-2</v>
      </c>
      <c r="M1321" s="99">
        <v>37.5710671</v>
      </c>
      <c r="N1321" s="191" t="s">
        <v>6967</v>
      </c>
      <c r="O1321" s="87">
        <v>45098</v>
      </c>
      <c r="P1321" s="87">
        <f t="shared" si="40"/>
        <v>45123</v>
      </c>
      <c r="Q1321" s="53">
        <f t="shared" si="41"/>
        <v>335</v>
      </c>
    </row>
    <row r="1322" spans="1:17" ht="16">
      <c r="A1322" s="6">
        <v>1321</v>
      </c>
      <c r="B1322" s="191" t="s">
        <v>3992</v>
      </c>
      <c r="C1322" s="191" t="s">
        <v>1725</v>
      </c>
      <c r="D1322" s="191" t="s">
        <v>11708</v>
      </c>
      <c r="E1322" s="191" t="s">
        <v>151</v>
      </c>
      <c r="F1322" s="191" t="s">
        <v>151</v>
      </c>
      <c r="G1322" s="191" t="s">
        <v>152</v>
      </c>
      <c r="H1322" s="191" t="s">
        <v>10788</v>
      </c>
      <c r="I1322" s="191" t="s">
        <v>11709</v>
      </c>
      <c r="J1322" s="191" t="s">
        <v>11710</v>
      </c>
      <c r="K1322" s="191" t="s">
        <v>10554</v>
      </c>
      <c r="L1322" s="99">
        <v>9.5460000000000003E-2</v>
      </c>
      <c r="M1322" s="99">
        <v>37.564545000000003</v>
      </c>
      <c r="N1322" s="191" t="s">
        <v>6967</v>
      </c>
      <c r="O1322" s="87">
        <v>45098</v>
      </c>
      <c r="P1322" s="87">
        <f t="shared" si="40"/>
        <v>45123</v>
      </c>
      <c r="Q1322" s="53">
        <f t="shared" si="41"/>
        <v>335</v>
      </c>
    </row>
    <row r="1323" spans="1:17" ht="16">
      <c r="A1323" s="6">
        <v>1322</v>
      </c>
      <c r="B1323" s="191" t="s">
        <v>3993</v>
      </c>
      <c r="C1323" s="191" t="s">
        <v>1726</v>
      </c>
      <c r="D1323" s="191" t="s">
        <v>11711</v>
      </c>
      <c r="E1323" s="191" t="s">
        <v>108</v>
      </c>
      <c r="F1323" s="191" t="s">
        <v>108</v>
      </c>
      <c r="G1323" s="191" t="s">
        <v>109</v>
      </c>
      <c r="H1323" s="191" t="s">
        <v>11712</v>
      </c>
      <c r="I1323" s="191" t="s">
        <v>11713</v>
      </c>
      <c r="J1323" s="191" t="s">
        <v>11714</v>
      </c>
      <c r="K1323" s="191" t="s">
        <v>6966</v>
      </c>
      <c r="L1323" s="99">
        <v>-1.1069944</v>
      </c>
      <c r="M1323" s="99">
        <v>36.807616899999999</v>
      </c>
      <c r="N1323" s="191" t="s">
        <v>6967</v>
      </c>
      <c r="O1323" s="87">
        <v>45098</v>
      </c>
      <c r="P1323" s="87">
        <f t="shared" si="40"/>
        <v>45123</v>
      </c>
      <c r="Q1323" s="53">
        <f t="shared" si="41"/>
        <v>335</v>
      </c>
    </row>
    <row r="1324" spans="1:17" ht="16">
      <c r="A1324" s="6">
        <v>1323</v>
      </c>
      <c r="B1324" s="191" t="s">
        <v>4005</v>
      </c>
      <c r="C1324" s="191" t="s">
        <v>1738</v>
      </c>
      <c r="D1324" s="191" t="s">
        <v>11715</v>
      </c>
      <c r="E1324" s="191" t="s">
        <v>108</v>
      </c>
      <c r="F1324" s="191" t="s">
        <v>108</v>
      </c>
      <c r="G1324" s="191" t="s">
        <v>115</v>
      </c>
      <c r="H1324" s="191" t="s">
        <v>11716</v>
      </c>
      <c r="I1324" s="191" t="s">
        <v>11717</v>
      </c>
      <c r="J1324" s="191" t="s">
        <v>11718</v>
      </c>
      <c r="K1324" s="191" t="s">
        <v>2840</v>
      </c>
      <c r="L1324" s="99">
        <v>-1.23475</v>
      </c>
      <c r="M1324" s="99">
        <v>36.703639000000003</v>
      </c>
      <c r="N1324" s="191" t="s">
        <v>6967</v>
      </c>
      <c r="O1324" s="87">
        <v>45098</v>
      </c>
      <c r="P1324" s="87">
        <f t="shared" si="40"/>
        <v>45123</v>
      </c>
      <c r="Q1324" s="53">
        <f t="shared" si="41"/>
        <v>335</v>
      </c>
    </row>
    <row r="1325" spans="1:17" ht="16">
      <c r="A1325" s="6">
        <v>1324</v>
      </c>
      <c r="B1325" s="191" t="s">
        <v>3937</v>
      </c>
      <c r="C1325" s="191" t="s">
        <v>1671</v>
      </c>
      <c r="D1325" s="191" t="s">
        <v>11719</v>
      </c>
      <c r="E1325" s="191" t="s">
        <v>114</v>
      </c>
      <c r="F1325" s="191" t="s">
        <v>114</v>
      </c>
      <c r="G1325" s="191" t="s">
        <v>156</v>
      </c>
      <c r="H1325" s="191" t="s">
        <v>11720</v>
      </c>
      <c r="I1325" s="191" t="s">
        <v>11721</v>
      </c>
      <c r="J1325" s="191"/>
      <c r="K1325" s="191" t="s">
        <v>8335</v>
      </c>
      <c r="L1325" s="99">
        <v>-0.95264219999999999</v>
      </c>
      <c r="M1325" s="99">
        <v>36.979486999999999</v>
      </c>
      <c r="N1325" s="191" t="s">
        <v>6967</v>
      </c>
      <c r="O1325" s="87">
        <v>45099</v>
      </c>
      <c r="P1325" s="87">
        <f t="shared" si="40"/>
        <v>45124</v>
      </c>
      <c r="Q1325" s="53">
        <f t="shared" si="41"/>
        <v>335</v>
      </c>
    </row>
    <row r="1326" spans="1:17" ht="16">
      <c r="A1326" s="6">
        <v>1325</v>
      </c>
      <c r="B1326" s="191" t="s">
        <v>1572</v>
      </c>
      <c r="C1326" s="191" t="s">
        <v>1672</v>
      </c>
      <c r="D1326" s="191" t="s">
        <v>11722</v>
      </c>
      <c r="E1326" s="191" t="s">
        <v>151</v>
      </c>
      <c r="F1326" s="191" t="s">
        <v>151</v>
      </c>
      <c r="G1326" s="191" t="s">
        <v>222</v>
      </c>
      <c r="H1326" s="191" t="s">
        <v>11723</v>
      </c>
      <c r="I1326" s="191" t="s">
        <v>11724</v>
      </c>
      <c r="J1326" s="191" t="s">
        <v>11725</v>
      </c>
      <c r="K1326" s="191" t="s">
        <v>8758</v>
      </c>
      <c r="L1326" s="99">
        <v>-1.01812E-2</v>
      </c>
      <c r="M1326" s="99">
        <v>37.675793200000001</v>
      </c>
      <c r="N1326" s="191" t="s">
        <v>6967</v>
      </c>
      <c r="O1326" s="87">
        <v>45099</v>
      </c>
      <c r="P1326" s="87">
        <f t="shared" si="40"/>
        <v>45124</v>
      </c>
      <c r="Q1326" s="53">
        <f t="shared" si="41"/>
        <v>335</v>
      </c>
    </row>
    <row r="1327" spans="1:17" ht="16">
      <c r="A1327" s="6">
        <v>1326</v>
      </c>
      <c r="B1327" s="191" t="s">
        <v>3953</v>
      </c>
      <c r="C1327" s="191" t="s">
        <v>1689</v>
      </c>
      <c r="D1327" s="191" t="s">
        <v>11726</v>
      </c>
      <c r="E1327" s="191" t="s">
        <v>8015</v>
      </c>
      <c r="F1327" s="191" t="s">
        <v>2434</v>
      </c>
      <c r="G1327" s="191" t="s">
        <v>8679</v>
      </c>
      <c r="H1327" s="191" t="s">
        <v>11727</v>
      </c>
      <c r="I1327" s="191" t="s">
        <v>11728</v>
      </c>
      <c r="J1327" s="191" t="s">
        <v>11729</v>
      </c>
      <c r="K1327" s="191" t="s">
        <v>8856</v>
      </c>
      <c r="L1327" s="99">
        <v>-0.59950000000000003</v>
      </c>
      <c r="M1327" s="99">
        <v>37.2239</v>
      </c>
      <c r="N1327" s="191" t="s">
        <v>6967</v>
      </c>
      <c r="O1327" s="87">
        <v>45099</v>
      </c>
      <c r="P1327" s="87">
        <f t="shared" si="40"/>
        <v>45124</v>
      </c>
      <c r="Q1327" s="53">
        <f t="shared" si="41"/>
        <v>335</v>
      </c>
    </row>
    <row r="1328" spans="1:17" ht="16">
      <c r="A1328" s="6">
        <v>1327</v>
      </c>
      <c r="B1328" s="191" t="s">
        <v>3973</v>
      </c>
      <c r="C1328" s="191" t="s">
        <v>1708</v>
      </c>
      <c r="D1328" s="191" t="s">
        <v>11730</v>
      </c>
      <c r="E1328" s="191" t="s">
        <v>151</v>
      </c>
      <c r="F1328" s="191" t="s">
        <v>151</v>
      </c>
      <c r="G1328" s="191" t="s">
        <v>152</v>
      </c>
      <c r="H1328" s="191" t="s">
        <v>11332</v>
      </c>
      <c r="I1328" s="191" t="s">
        <v>11731</v>
      </c>
      <c r="J1328" s="191" t="s">
        <v>11732</v>
      </c>
      <c r="K1328" s="191" t="s">
        <v>8847</v>
      </c>
      <c r="L1328" s="99">
        <v>0.1535</v>
      </c>
      <c r="M1328" s="99">
        <v>37.523000000000003</v>
      </c>
      <c r="N1328" s="191" t="s">
        <v>6967</v>
      </c>
      <c r="O1328" s="87">
        <v>45099</v>
      </c>
      <c r="P1328" s="87">
        <f t="shared" si="40"/>
        <v>45124</v>
      </c>
      <c r="Q1328" s="53">
        <f t="shared" si="41"/>
        <v>335</v>
      </c>
    </row>
    <row r="1329" spans="1:17" ht="16">
      <c r="A1329" s="6">
        <v>1328</v>
      </c>
      <c r="B1329" s="191" t="s">
        <v>1533</v>
      </c>
      <c r="C1329" s="191" t="s">
        <v>1733</v>
      </c>
      <c r="D1329" s="191" t="s">
        <v>11733</v>
      </c>
      <c r="E1329" s="191" t="s">
        <v>108</v>
      </c>
      <c r="F1329" s="191" t="s">
        <v>108</v>
      </c>
      <c r="G1329" s="191" t="s">
        <v>115</v>
      </c>
      <c r="H1329" s="191" t="s">
        <v>11734</v>
      </c>
      <c r="I1329" s="191" t="s">
        <v>11735</v>
      </c>
      <c r="J1329" s="191" t="s">
        <v>11736</v>
      </c>
      <c r="K1329" s="191" t="s">
        <v>2840</v>
      </c>
      <c r="L1329" s="99">
        <v>-1.2224999999999999</v>
      </c>
      <c r="M1329" s="99">
        <v>36.738939999999999</v>
      </c>
      <c r="N1329" s="191" t="s">
        <v>6967</v>
      </c>
      <c r="O1329" s="87">
        <v>45099</v>
      </c>
      <c r="P1329" s="87">
        <f t="shared" si="40"/>
        <v>45124</v>
      </c>
      <c r="Q1329" s="53">
        <f t="shared" si="41"/>
        <v>335</v>
      </c>
    </row>
    <row r="1330" spans="1:17" ht="16">
      <c r="A1330" s="6">
        <v>1329</v>
      </c>
      <c r="B1330" s="191" t="s">
        <v>3607</v>
      </c>
      <c r="C1330" s="191" t="s">
        <v>1605</v>
      </c>
      <c r="D1330" s="191" t="s">
        <v>11737</v>
      </c>
      <c r="E1330" s="191" t="s">
        <v>108</v>
      </c>
      <c r="F1330" s="191" t="s">
        <v>108</v>
      </c>
      <c r="G1330" s="191" t="s">
        <v>7201</v>
      </c>
      <c r="H1330" s="191" t="s">
        <v>11044</v>
      </c>
      <c r="I1330" s="191" t="s">
        <v>11738</v>
      </c>
      <c r="J1330" s="191" t="s">
        <v>11739</v>
      </c>
      <c r="K1330" s="191" t="s">
        <v>2840</v>
      </c>
      <c r="L1330" s="99">
        <v>-1.1636872</v>
      </c>
      <c r="M1330" s="99">
        <v>36.9876164</v>
      </c>
      <c r="N1330" s="191" t="s">
        <v>6967</v>
      </c>
      <c r="O1330" s="87">
        <v>45100</v>
      </c>
      <c r="P1330" s="87">
        <f t="shared" si="40"/>
        <v>45125</v>
      </c>
      <c r="Q1330" s="53">
        <f t="shared" si="41"/>
        <v>335</v>
      </c>
    </row>
    <row r="1331" spans="1:17" ht="16">
      <c r="A1331" s="6">
        <v>1330</v>
      </c>
      <c r="B1331" s="191" t="s">
        <v>3833</v>
      </c>
      <c r="C1331" s="191" t="s">
        <v>1612</v>
      </c>
      <c r="D1331" s="191" t="s">
        <v>11740</v>
      </c>
      <c r="E1331" s="191" t="s">
        <v>151</v>
      </c>
      <c r="F1331" s="191" t="s">
        <v>151</v>
      </c>
      <c r="G1331" s="191" t="s">
        <v>165</v>
      </c>
      <c r="H1331" s="191" t="s">
        <v>9810</v>
      </c>
      <c r="I1331" s="191" t="s">
        <v>11741</v>
      </c>
      <c r="J1331" s="191" t="s">
        <v>11741</v>
      </c>
      <c r="K1331" s="191" t="s">
        <v>8758</v>
      </c>
      <c r="L1331" s="99">
        <v>-0.10299999999999999</v>
      </c>
      <c r="M1331" s="99">
        <v>37.581699999999998</v>
      </c>
      <c r="N1331" s="191" t="s">
        <v>6967</v>
      </c>
      <c r="O1331" s="87">
        <v>45100</v>
      </c>
      <c r="P1331" s="87">
        <f t="shared" si="40"/>
        <v>45125</v>
      </c>
      <c r="Q1331" s="53">
        <f t="shared" si="41"/>
        <v>335</v>
      </c>
    </row>
    <row r="1332" spans="1:17" ht="16">
      <c r="A1332" s="6">
        <v>1331</v>
      </c>
      <c r="B1332" s="191" t="s">
        <v>4010</v>
      </c>
      <c r="C1332" s="191" t="s">
        <v>1743</v>
      </c>
      <c r="D1332" s="191" t="s">
        <v>11742</v>
      </c>
      <c r="E1332" s="191" t="s">
        <v>108</v>
      </c>
      <c r="F1332" s="191" t="s">
        <v>108</v>
      </c>
      <c r="G1332" s="191" t="s">
        <v>109</v>
      </c>
      <c r="H1332" s="191" t="s">
        <v>6963</v>
      </c>
      <c r="I1332" s="191" t="s">
        <v>11743</v>
      </c>
      <c r="J1332" s="191" t="s">
        <v>11744</v>
      </c>
      <c r="K1332" s="191" t="s">
        <v>6975</v>
      </c>
      <c r="L1332" s="99">
        <v>-1.067021</v>
      </c>
      <c r="M1332" s="99">
        <v>36.759795699999998</v>
      </c>
      <c r="N1332" s="191" t="s">
        <v>6967</v>
      </c>
      <c r="O1332" s="87">
        <v>45100</v>
      </c>
      <c r="P1332" s="87">
        <f t="shared" si="40"/>
        <v>45125</v>
      </c>
      <c r="Q1332" s="53">
        <f t="shared" si="41"/>
        <v>335</v>
      </c>
    </row>
    <row r="1333" spans="1:17" ht="16">
      <c r="A1333" s="6">
        <v>1332</v>
      </c>
      <c r="B1333" s="191" t="s">
        <v>4021</v>
      </c>
      <c r="C1333" s="191" t="s">
        <v>1755</v>
      </c>
      <c r="D1333" s="191" t="s">
        <v>11745</v>
      </c>
      <c r="E1333" s="191" t="s">
        <v>8015</v>
      </c>
      <c r="F1333" s="191" t="s">
        <v>8015</v>
      </c>
      <c r="G1333" s="191" t="s">
        <v>142</v>
      </c>
      <c r="H1333" s="191" t="s">
        <v>11746</v>
      </c>
      <c r="I1333" s="191" t="s">
        <v>11747</v>
      </c>
      <c r="J1333" s="191" t="s">
        <v>11748</v>
      </c>
      <c r="K1333" s="191" t="s">
        <v>8856</v>
      </c>
      <c r="L1333" s="99">
        <v>-0.49203000000000002</v>
      </c>
      <c r="M1333" s="99">
        <v>37.475389999999997</v>
      </c>
      <c r="N1333" s="191" t="s">
        <v>6967</v>
      </c>
      <c r="O1333" s="87">
        <v>45100</v>
      </c>
      <c r="P1333" s="87">
        <f t="shared" si="40"/>
        <v>45125</v>
      </c>
      <c r="Q1333" s="53">
        <f t="shared" si="41"/>
        <v>335</v>
      </c>
    </row>
    <row r="1334" spans="1:17" ht="16">
      <c r="A1334" s="6">
        <v>1333</v>
      </c>
      <c r="B1334" s="191" t="s">
        <v>4025</v>
      </c>
      <c r="C1334" s="191" t="s">
        <v>1760</v>
      </c>
      <c r="D1334" s="191" t="s">
        <v>11749</v>
      </c>
      <c r="E1334" s="191" t="s">
        <v>8015</v>
      </c>
      <c r="F1334" s="191" t="s">
        <v>8015</v>
      </c>
      <c r="G1334" s="191" t="s">
        <v>144</v>
      </c>
      <c r="H1334" s="191" t="s">
        <v>11750</v>
      </c>
      <c r="I1334" s="191" t="s">
        <v>11751</v>
      </c>
      <c r="J1334" s="191" t="s">
        <v>11752</v>
      </c>
      <c r="K1334" s="191" t="s">
        <v>8856</v>
      </c>
      <c r="L1334" s="99">
        <v>-0.40910000000000002</v>
      </c>
      <c r="M1334" s="99">
        <v>37.518799999999999</v>
      </c>
      <c r="N1334" s="191" t="s">
        <v>6967</v>
      </c>
      <c r="O1334" s="87">
        <v>45100</v>
      </c>
      <c r="P1334" s="87">
        <f t="shared" si="40"/>
        <v>45125</v>
      </c>
      <c r="Q1334" s="53">
        <f t="shared" si="41"/>
        <v>335</v>
      </c>
    </row>
    <row r="1335" spans="1:17" ht="32">
      <c r="A1335" s="6">
        <v>1334</v>
      </c>
      <c r="B1335" s="191" t="s">
        <v>4032</v>
      </c>
      <c r="C1335" s="191" t="s">
        <v>1768</v>
      </c>
      <c r="D1335" s="191" t="s">
        <v>11753</v>
      </c>
      <c r="E1335" s="191" t="s">
        <v>108</v>
      </c>
      <c r="F1335" s="191" t="s">
        <v>108</v>
      </c>
      <c r="G1335" s="191" t="s">
        <v>7380</v>
      </c>
      <c r="H1335" s="191" t="s">
        <v>11754</v>
      </c>
      <c r="I1335" s="191" t="s">
        <v>11755</v>
      </c>
      <c r="J1335" s="191" t="s">
        <v>11756</v>
      </c>
      <c r="K1335" s="191" t="s">
        <v>6975</v>
      </c>
      <c r="L1335" s="99">
        <v>-1.08717</v>
      </c>
      <c r="M1335" s="99">
        <v>37.106540000000003</v>
      </c>
      <c r="N1335" s="191" t="s">
        <v>6967</v>
      </c>
      <c r="O1335" s="87">
        <v>45100</v>
      </c>
      <c r="P1335" s="87">
        <f t="shared" si="40"/>
        <v>45125</v>
      </c>
      <c r="Q1335" s="53">
        <f t="shared" si="41"/>
        <v>335</v>
      </c>
    </row>
    <row r="1336" spans="1:17" ht="16">
      <c r="A1336" s="6">
        <v>1335</v>
      </c>
      <c r="B1336" s="191" t="s">
        <v>3952</v>
      </c>
      <c r="C1336" s="191" t="s">
        <v>1688</v>
      </c>
      <c r="D1336" s="191" t="s">
        <v>11757</v>
      </c>
      <c r="E1336" s="191" t="s">
        <v>114</v>
      </c>
      <c r="F1336" s="191" t="s">
        <v>114</v>
      </c>
      <c r="G1336" s="191" t="s">
        <v>8764</v>
      </c>
      <c r="H1336" s="191" t="s">
        <v>11758</v>
      </c>
      <c r="I1336" s="191" t="s">
        <v>11759</v>
      </c>
      <c r="J1336" s="191" t="s">
        <v>11760</v>
      </c>
      <c r="K1336" s="191" t="s">
        <v>2840</v>
      </c>
      <c r="L1336" s="99">
        <v>-0.95776899999999998</v>
      </c>
      <c r="M1336" s="99">
        <v>37.140154000000003</v>
      </c>
      <c r="N1336" s="191" t="s">
        <v>6967</v>
      </c>
      <c r="O1336" s="87">
        <v>45103</v>
      </c>
      <c r="P1336" s="87">
        <f t="shared" si="40"/>
        <v>45128</v>
      </c>
      <c r="Q1336" s="53">
        <f t="shared" si="41"/>
        <v>335</v>
      </c>
    </row>
    <row r="1337" spans="1:17" ht="16">
      <c r="A1337" s="6">
        <v>1336</v>
      </c>
      <c r="B1337" s="191" t="s">
        <v>11761</v>
      </c>
      <c r="C1337" s="191" t="s">
        <v>1695</v>
      </c>
      <c r="D1337" s="191" t="s">
        <v>11762</v>
      </c>
      <c r="E1337" s="191" t="s">
        <v>8015</v>
      </c>
      <c r="F1337" s="191" t="s">
        <v>2434</v>
      </c>
      <c r="G1337" s="191" t="s">
        <v>9255</v>
      </c>
      <c r="H1337" s="191" t="s">
        <v>11763</v>
      </c>
      <c r="I1337" s="191" t="s">
        <v>11764</v>
      </c>
      <c r="J1337" s="191" t="s">
        <v>11765</v>
      </c>
      <c r="K1337" s="191" t="s">
        <v>8335</v>
      </c>
      <c r="L1337" s="99">
        <v>-0.48149999999999998</v>
      </c>
      <c r="M1337" s="99">
        <v>37.424100000000003</v>
      </c>
      <c r="N1337" s="191" t="s">
        <v>6967</v>
      </c>
      <c r="O1337" s="87">
        <v>45103</v>
      </c>
      <c r="P1337" s="87">
        <f t="shared" si="40"/>
        <v>45128</v>
      </c>
      <c r="Q1337" s="53">
        <f t="shared" si="41"/>
        <v>335</v>
      </c>
    </row>
    <row r="1338" spans="1:17" ht="16">
      <c r="A1338" s="6">
        <v>1337</v>
      </c>
      <c r="B1338" s="191" t="s">
        <v>2614</v>
      </c>
      <c r="C1338" s="191" t="s">
        <v>1697</v>
      </c>
      <c r="D1338" s="191" t="s">
        <v>11766</v>
      </c>
      <c r="E1338" s="191" t="s">
        <v>108</v>
      </c>
      <c r="F1338" s="191" t="s">
        <v>108</v>
      </c>
      <c r="G1338" s="191" t="s">
        <v>109</v>
      </c>
      <c r="H1338" s="191" t="s">
        <v>11767</v>
      </c>
      <c r="I1338" s="191" t="s">
        <v>11768</v>
      </c>
      <c r="J1338" s="191" t="s">
        <v>11769</v>
      </c>
      <c r="K1338" s="191" t="s">
        <v>2840</v>
      </c>
      <c r="L1338" s="99">
        <v>-1.0820008999999999</v>
      </c>
      <c r="M1338" s="99">
        <v>36.793179799999997</v>
      </c>
      <c r="N1338" s="191" t="s">
        <v>6967</v>
      </c>
      <c r="O1338" s="87">
        <v>45103</v>
      </c>
      <c r="P1338" s="87">
        <f t="shared" si="40"/>
        <v>45128</v>
      </c>
      <c r="Q1338" s="53">
        <f t="shared" si="41"/>
        <v>335</v>
      </c>
    </row>
    <row r="1339" spans="1:17" ht="16">
      <c r="A1339" s="6">
        <v>1338</v>
      </c>
      <c r="B1339" s="191" t="s">
        <v>3991</v>
      </c>
      <c r="C1339" s="191" t="s">
        <v>1724</v>
      </c>
      <c r="D1339" s="191" t="s">
        <v>11770</v>
      </c>
      <c r="E1339" s="191" t="s">
        <v>114</v>
      </c>
      <c r="F1339" s="191" t="s">
        <v>114</v>
      </c>
      <c r="G1339" s="191" t="s">
        <v>156</v>
      </c>
      <c r="H1339" s="191" t="s">
        <v>11771</v>
      </c>
      <c r="I1339" s="191" t="s">
        <v>11772</v>
      </c>
      <c r="J1339" s="191" t="s">
        <v>11773</v>
      </c>
      <c r="K1339" s="191" t="s">
        <v>8335</v>
      </c>
      <c r="L1339" s="99">
        <v>-0.95403749999999998</v>
      </c>
      <c r="M1339" s="99">
        <v>36.956743199999998</v>
      </c>
      <c r="N1339" s="191" t="s">
        <v>6967</v>
      </c>
      <c r="O1339" s="87">
        <v>45103</v>
      </c>
      <c r="P1339" s="87">
        <f t="shared" si="40"/>
        <v>45128</v>
      </c>
      <c r="Q1339" s="53">
        <f t="shared" si="41"/>
        <v>335</v>
      </c>
    </row>
    <row r="1340" spans="1:17" ht="16">
      <c r="A1340" s="6">
        <v>1339</v>
      </c>
      <c r="B1340" s="191" t="s">
        <v>4017</v>
      </c>
      <c r="C1340" s="191" t="s">
        <v>1748</v>
      </c>
      <c r="D1340" s="191" t="s">
        <v>11774</v>
      </c>
      <c r="E1340" s="191" t="s">
        <v>8015</v>
      </c>
      <c r="F1340" s="191" t="s">
        <v>2434</v>
      </c>
      <c r="G1340" s="191" t="s">
        <v>9255</v>
      </c>
      <c r="H1340" s="191" t="s">
        <v>11775</v>
      </c>
      <c r="I1340" s="191" t="s">
        <v>11776</v>
      </c>
      <c r="J1340" s="191" t="s">
        <v>11777</v>
      </c>
      <c r="K1340" s="191" t="s">
        <v>8335</v>
      </c>
      <c r="L1340" s="99">
        <v>-0.47405000000000003</v>
      </c>
      <c r="M1340" s="99">
        <v>37.387766999999997</v>
      </c>
      <c r="N1340" s="191" t="s">
        <v>6967</v>
      </c>
      <c r="O1340" s="87">
        <v>45103</v>
      </c>
      <c r="P1340" s="87">
        <f t="shared" si="40"/>
        <v>45128</v>
      </c>
      <c r="Q1340" s="53">
        <f t="shared" si="41"/>
        <v>335</v>
      </c>
    </row>
    <row r="1341" spans="1:17" ht="16">
      <c r="A1341" s="6">
        <v>1340</v>
      </c>
      <c r="B1341" s="191" t="s">
        <v>4096</v>
      </c>
      <c r="C1341" s="191" t="s">
        <v>1817</v>
      </c>
      <c r="D1341" s="191" t="s">
        <v>11778</v>
      </c>
      <c r="E1341" s="191" t="s">
        <v>161</v>
      </c>
      <c r="F1341" s="191" t="s">
        <v>161</v>
      </c>
      <c r="G1341" s="191" t="s">
        <v>10948</v>
      </c>
      <c r="H1341" s="191" t="s">
        <v>11779</v>
      </c>
      <c r="I1341" s="191" t="s">
        <v>11780</v>
      </c>
      <c r="J1341" s="191" t="s">
        <v>11781</v>
      </c>
      <c r="K1341" s="191" t="s">
        <v>10952</v>
      </c>
      <c r="L1341" s="99">
        <v>-0.61104999999999998</v>
      </c>
      <c r="M1341" s="99">
        <v>37.1432</v>
      </c>
      <c r="N1341" s="191" t="s">
        <v>6967</v>
      </c>
      <c r="O1341" s="87">
        <v>45103</v>
      </c>
      <c r="P1341" s="87">
        <f t="shared" si="40"/>
        <v>45128</v>
      </c>
      <c r="Q1341" s="53">
        <f t="shared" si="41"/>
        <v>335</v>
      </c>
    </row>
    <row r="1342" spans="1:17" ht="16">
      <c r="A1342" s="6">
        <v>1341</v>
      </c>
      <c r="B1342" s="191" t="s">
        <v>4098</v>
      </c>
      <c r="C1342" s="191" t="s">
        <v>1819</v>
      </c>
      <c r="D1342" s="191" t="s">
        <v>11782</v>
      </c>
      <c r="E1342" s="191" t="s">
        <v>161</v>
      </c>
      <c r="F1342" s="191" t="s">
        <v>161</v>
      </c>
      <c r="G1342" s="191" t="s">
        <v>11424</v>
      </c>
      <c r="H1342" s="191" t="s">
        <v>11779</v>
      </c>
      <c r="I1342" s="191" t="s">
        <v>11783</v>
      </c>
      <c r="J1342" s="191" t="s">
        <v>11784</v>
      </c>
      <c r="K1342" s="191" t="s">
        <v>10952</v>
      </c>
      <c r="L1342" s="99">
        <v>-0.60599829999999999</v>
      </c>
      <c r="M1342" s="99">
        <v>37.143621699999997</v>
      </c>
      <c r="N1342" s="191" t="s">
        <v>6967</v>
      </c>
      <c r="O1342" s="87">
        <v>45103</v>
      </c>
      <c r="P1342" s="87">
        <f t="shared" si="40"/>
        <v>45128</v>
      </c>
      <c r="Q1342" s="53">
        <f t="shared" si="41"/>
        <v>335</v>
      </c>
    </row>
    <row r="1343" spans="1:17" ht="16">
      <c r="A1343" s="6">
        <v>1342</v>
      </c>
      <c r="B1343" s="191" t="s">
        <v>3957</v>
      </c>
      <c r="C1343" s="191" t="s">
        <v>1693</v>
      </c>
      <c r="D1343" s="191" t="s">
        <v>11785</v>
      </c>
      <c r="E1343" s="191" t="s">
        <v>151</v>
      </c>
      <c r="F1343" s="191" t="s">
        <v>151</v>
      </c>
      <c r="G1343" s="191" t="s">
        <v>165</v>
      </c>
      <c r="H1343" s="191" t="s">
        <v>11558</v>
      </c>
      <c r="I1343" s="191" t="s">
        <v>11786</v>
      </c>
      <c r="J1343" s="191" t="s">
        <v>11787</v>
      </c>
      <c r="K1343" s="191" t="s">
        <v>8847</v>
      </c>
      <c r="L1343" s="99">
        <v>-5.3120000000000001E-2</v>
      </c>
      <c r="M1343" s="99">
        <v>37.629095999999997</v>
      </c>
      <c r="N1343" s="191" t="s">
        <v>6967</v>
      </c>
      <c r="O1343" s="87">
        <v>45104</v>
      </c>
      <c r="P1343" s="87">
        <f t="shared" si="40"/>
        <v>45129</v>
      </c>
      <c r="Q1343" s="53">
        <f t="shared" si="41"/>
        <v>335</v>
      </c>
    </row>
    <row r="1344" spans="1:17" ht="16">
      <c r="A1344" s="6">
        <v>1343</v>
      </c>
      <c r="B1344" s="191" t="s">
        <v>3974</v>
      </c>
      <c r="C1344" s="191" t="s">
        <v>1709</v>
      </c>
      <c r="D1344" s="191" t="s">
        <v>11788</v>
      </c>
      <c r="E1344" s="191" t="s">
        <v>108</v>
      </c>
      <c r="F1344" s="191" t="s">
        <v>108</v>
      </c>
      <c r="G1344" s="191" t="s">
        <v>7023</v>
      </c>
      <c r="H1344" s="191" t="s">
        <v>9798</v>
      </c>
      <c r="I1344" s="191" t="s">
        <v>11789</v>
      </c>
      <c r="J1344" s="191" t="s">
        <v>11790</v>
      </c>
      <c r="K1344" s="191" t="s">
        <v>7449</v>
      </c>
      <c r="L1344" s="99">
        <v>-1.1980054</v>
      </c>
      <c r="M1344" s="99">
        <v>36.600402199999998</v>
      </c>
      <c r="N1344" s="191" t="s">
        <v>6967</v>
      </c>
      <c r="O1344" s="87">
        <v>45104</v>
      </c>
      <c r="P1344" s="87">
        <f t="shared" si="40"/>
        <v>45129</v>
      </c>
      <c r="Q1344" s="53">
        <f t="shared" si="41"/>
        <v>335</v>
      </c>
    </row>
    <row r="1345" spans="1:17" ht="16">
      <c r="A1345" s="6">
        <v>1344</v>
      </c>
      <c r="B1345" s="191" t="s">
        <v>4006</v>
      </c>
      <c r="C1345" s="191" t="s">
        <v>1739</v>
      </c>
      <c r="D1345" s="191" t="s">
        <v>11791</v>
      </c>
      <c r="E1345" s="191" t="s">
        <v>8015</v>
      </c>
      <c r="F1345" s="191" t="s">
        <v>2434</v>
      </c>
      <c r="G1345" s="191" t="s">
        <v>9507</v>
      </c>
      <c r="H1345" s="191" t="s">
        <v>9255</v>
      </c>
      <c r="I1345" s="191" t="s">
        <v>11792</v>
      </c>
      <c r="J1345" s="191" t="s">
        <v>11793</v>
      </c>
      <c r="K1345" s="191" t="s">
        <v>8335</v>
      </c>
      <c r="L1345" s="99">
        <v>-0.47688789999999998</v>
      </c>
      <c r="M1345" s="99">
        <v>37.411432499999997</v>
      </c>
      <c r="N1345" s="191" t="s">
        <v>6967</v>
      </c>
      <c r="O1345" s="87">
        <v>45104</v>
      </c>
      <c r="P1345" s="87">
        <f t="shared" si="40"/>
        <v>45129</v>
      </c>
      <c r="Q1345" s="53">
        <f t="shared" si="41"/>
        <v>335</v>
      </c>
    </row>
    <row r="1346" spans="1:17" ht="16">
      <c r="A1346" s="6">
        <v>1345</v>
      </c>
      <c r="B1346" s="191" t="s">
        <v>4011</v>
      </c>
      <c r="C1346" s="191" t="s">
        <v>1744</v>
      </c>
      <c r="D1346" s="191" t="s">
        <v>11794</v>
      </c>
      <c r="E1346" s="191" t="s">
        <v>8015</v>
      </c>
      <c r="F1346" s="191" t="s">
        <v>2434</v>
      </c>
      <c r="G1346" s="191" t="s">
        <v>9255</v>
      </c>
      <c r="H1346" s="191" t="s">
        <v>9255</v>
      </c>
      <c r="I1346" s="191" t="s">
        <v>11795</v>
      </c>
      <c r="J1346" s="191" t="s">
        <v>11796</v>
      </c>
      <c r="K1346" s="191" t="s">
        <v>8335</v>
      </c>
      <c r="L1346" s="99">
        <v>-1.1534336000000001</v>
      </c>
      <c r="M1346" s="99">
        <v>36.955750399999999</v>
      </c>
      <c r="N1346" s="191" t="s">
        <v>6967</v>
      </c>
      <c r="O1346" s="87">
        <v>45104</v>
      </c>
      <c r="P1346" s="87">
        <f t="shared" si="40"/>
        <v>45129</v>
      </c>
      <c r="Q1346" s="53">
        <f t="shared" si="41"/>
        <v>335</v>
      </c>
    </row>
    <row r="1347" spans="1:17" ht="16">
      <c r="A1347" s="6">
        <v>1346</v>
      </c>
      <c r="B1347" s="191" t="s">
        <v>4030</v>
      </c>
      <c r="C1347" s="191" t="s">
        <v>1766</v>
      </c>
      <c r="D1347" s="191" t="s">
        <v>11797</v>
      </c>
      <c r="E1347" s="191" t="s">
        <v>151</v>
      </c>
      <c r="F1347" s="191" t="s">
        <v>151</v>
      </c>
      <c r="G1347" s="191" t="s">
        <v>165</v>
      </c>
      <c r="H1347" s="191" t="s">
        <v>11479</v>
      </c>
      <c r="I1347" s="191" t="s">
        <v>11798</v>
      </c>
      <c r="J1347" s="191"/>
      <c r="K1347" s="191" t="s">
        <v>8847</v>
      </c>
      <c r="L1347" s="99">
        <v>-6.2055800000000001E-2</v>
      </c>
      <c r="M1347" s="99">
        <v>37.602938799999997</v>
      </c>
      <c r="N1347" s="191" t="s">
        <v>6967</v>
      </c>
      <c r="O1347" s="87">
        <v>45104</v>
      </c>
      <c r="P1347" s="87">
        <f t="shared" ref="P1347:P1410" si="42">O1347+25</f>
        <v>45129</v>
      </c>
      <c r="Q1347" s="53">
        <f t="shared" ref="Q1347:Q1410" si="43">IF(P1347&lt;$T$2,$V$2,$U$2-P1347+1)</f>
        <v>335</v>
      </c>
    </row>
    <row r="1348" spans="1:17" ht="16">
      <c r="A1348" s="6">
        <v>1347</v>
      </c>
      <c r="B1348" s="191" t="s">
        <v>1523</v>
      </c>
      <c r="C1348" s="191" t="s">
        <v>1816</v>
      </c>
      <c r="D1348" s="191" t="s">
        <v>11799</v>
      </c>
      <c r="E1348" s="191" t="s">
        <v>161</v>
      </c>
      <c r="F1348" s="191" t="s">
        <v>161</v>
      </c>
      <c r="G1348" s="191" t="s">
        <v>11424</v>
      </c>
      <c r="H1348" s="191" t="s">
        <v>11800</v>
      </c>
      <c r="I1348" s="191" t="s">
        <v>11801</v>
      </c>
      <c r="J1348" s="191" t="s">
        <v>11802</v>
      </c>
      <c r="K1348" s="191" t="s">
        <v>10952</v>
      </c>
      <c r="L1348" s="99">
        <v>-0.6095083</v>
      </c>
      <c r="M1348" s="99">
        <v>37.145296600000002</v>
      </c>
      <c r="N1348" s="191" t="s">
        <v>6967</v>
      </c>
      <c r="O1348" s="87">
        <v>45104</v>
      </c>
      <c r="P1348" s="87">
        <f t="shared" si="42"/>
        <v>45129</v>
      </c>
      <c r="Q1348" s="53">
        <f t="shared" si="43"/>
        <v>335</v>
      </c>
    </row>
    <row r="1349" spans="1:17" ht="16">
      <c r="A1349" s="6">
        <v>1348</v>
      </c>
      <c r="B1349" s="191" t="s">
        <v>4097</v>
      </c>
      <c r="C1349" s="191" t="s">
        <v>1818</v>
      </c>
      <c r="D1349" s="191" t="s">
        <v>11803</v>
      </c>
      <c r="E1349" s="191" t="s">
        <v>161</v>
      </c>
      <c r="F1349" s="191" t="s">
        <v>161</v>
      </c>
      <c r="G1349" s="191" t="s">
        <v>11424</v>
      </c>
      <c r="H1349" s="191" t="s">
        <v>11779</v>
      </c>
      <c r="I1349" s="191" t="s">
        <v>11804</v>
      </c>
      <c r="J1349" s="191" t="s">
        <v>11805</v>
      </c>
      <c r="K1349" s="191" t="s">
        <v>10952</v>
      </c>
      <c r="L1349" s="99">
        <v>-0.60334849999999995</v>
      </c>
      <c r="M1349" s="99">
        <v>37.125267999999998</v>
      </c>
      <c r="N1349" s="191" t="s">
        <v>6967</v>
      </c>
      <c r="O1349" s="87">
        <v>45104</v>
      </c>
      <c r="P1349" s="87">
        <f t="shared" si="42"/>
        <v>45129</v>
      </c>
      <c r="Q1349" s="53">
        <f t="shared" si="43"/>
        <v>335</v>
      </c>
    </row>
    <row r="1350" spans="1:17" ht="16">
      <c r="A1350" s="6">
        <v>1349</v>
      </c>
      <c r="B1350" s="191" t="s">
        <v>4100</v>
      </c>
      <c r="C1350" s="191" t="s">
        <v>1821</v>
      </c>
      <c r="D1350" s="191" t="s">
        <v>11806</v>
      </c>
      <c r="E1350" s="191" t="s">
        <v>161</v>
      </c>
      <c r="F1350" s="191" t="s">
        <v>161</v>
      </c>
      <c r="G1350" s="191" t="s">
        <v>11424</v>
      </c>
      <c r="H1350" s="191" t="s">
        <v>11807</v>
      </c>
      <c r="I1350" s="191" t="s">
        <v>11802</v>
      </c>
      <c r="J1350" s="191" t="s">
        <v>11808</v>
      </c>
      <c r="K1350" s="191" t="s">
        <v>10952</v>
      </c>
      <c r="L1350" s="99"/>
      <c r="M1350" s="99"/>
      <c r="N1350" s="191" t="s">
        <v>6967</v>
      </c>
      <c r="O1350" s="87">
        <v>45105</v>
      </c>
      <c r="P1350" s="87">
        <f t="shared" si="42"/>
        <v>45130</v>
      </c>
      <c r="Q1350" s="53">
        <f t="shared" si="43"/>
        <v>335</v>
      </c>
    </row>
    <row r="1351" spans="1:17" ht="16">
      <c r="A1351" s="6">
        <v>1350</v>
      </c>
      <c r="B1351" s="191" t="s">
        <v>3875</v>
      </c>
      <c r="C1351" s="191" t="s">
        <v>1621</v>
      </c>
      <c r="D1351" s="191" t="s">
        <v>11809</v>
      </c>
      <c r="E1351" s="191" t="s">
        <v>114</v>
      </c>
      <c r="F1351" s="191" t="s">
        <v>114</v>
      </c>
      <c r="G1351" s="191" t="s">
        <v>156</v>
      </c>
      <c r="H1351" s="191" t="s">
        <v>11810</v>
      </c>
      <c r="I1351" s="191" t="s">
        <v>11811</v>
      </c>
      <c r="J1351" s="191" t="s">
        <v>11812</v>
      </c>
      <c r="K1351" s="191" t="s">
        <v>8335</v>
      </c>
      <c r="L1351" s="99">
        <v>-0.82368969999999997</v>
      </c>
      <c r="M1351" s="99">
        <v>36.8110657</v>
      </c>
      <c r="N1351" s="191" t="s">
        <v>6967</v>
      </c>
      <c r="O1351" s="87">
        <v>45106</v>
      </c>
      <c r="P1351" s="87">
        <f t="shared" si="42"/>
        <v>45131</v>
      </c>
      <c r="Q1351" s="53">
        <f t="shared" si="43"/>
        <v>335</v>
      </c>
    </row>
    <row r="1352" spans="1:17" ht="16">
      <c r="A1352" s="6">
        <v>1351</v>
      </c>
      <c r="B1352" s="191" t="s">
        <v>3976</v>
      </c>
      <c r="C1352" s="191" t="s">
        <v>1712</v>
      </c>
      <c r="D1352" s="191" t="s">
        <v>11813</v>
      </c>
      <c r="E1352" s="191" t="s">
        <v>108</v>
      </c>
      <c r="F1352" s="191" t="s">
        <v>108</v>
      </c>
      <c r="G1352" s="191" t="s">
        <v>175</v>
      </c>
      <c r="H1352" s="191" t="s">
        <v>11814</v>
      </c>
      <c r="I1352" s="191" t="s">
        <v>11815</v>
      </c>
      <c r="J1352" s="191" t="s">
        <v>11816</v>
      </c>
      <c r="K1352" s="191" t="s">
        <v>2840</v>
      </c>
      <c r="L1352" s="99">
        <v>-1.2156928</v>
      </c>
      <c r="M1352" s="99">
        <v>36.8934912</v>
      </c>
      <c r="N1352" s="191" t="s">
        <v>6967</v>
      </c>
      <c r="O1352" s="87">
        <v>45106</v>
      </c>
      <c r="P1352" s="87">
        <f t="shared" si="42"/>
        <v>45131</v>
      </c>
      <c r="Q1352" s="53">
        <f t="shared" si="43"/>
        <v>335</v>
      </c>
    </row>
    <row r="1353" spans="1:17" ht="16">
      <c r="A1353" s="6">
        <v>1352</v>
      </c>
      <c r="B1353" s="191" t="s">
        <v>3980</v>
      </c>
      <c r="C1353" s="191" t="s">
        <v>1717</v>
      </c>
      <c r="D1353" s="191" t="s">
        <v>11817</v>
      </c>
      <c r="E1353" s="191" t="s">
        <v>108</v>
      </c>
      <c r="F1353" s="191" t="s">
        <v>108</v>
      </c>
      <c r="G1353" s="191" t="s">
        <v>7081</v>
      </c>
      <c r="H1353" s="191" t="s">
        <v>11818</v>
      </c>
      <c r="I1353" s="191" t="s">
        <v>11819</v>
      </c>
      <c r="J1353" s="191" t="s">
        <v>11820</v>
      </c>
      <c r="K1353" s="191" t="s">
        <v>6975</v>
      </c>
      <c r="L1353" s="99">
        <v>-1.2648448000000001</v>
      </c>
      <c r="M1353" s="99">
        <v>36.834508800000002</v>
      </c>
      <c r="N1353" s="191" t="s">
        <v>6967</v>
      </c>
      <c r="O1353" s="87">
        <v>45106</v>
      </c>
      <c r="P1353" s="87">
        <f t="shared" si="42"/>
        <v>45131</v>
      </c>
      <c r="Q1353" s="53">
        <f t="shared" si="43"/>
        <v>335</v>
      </c>
    </row>
    <row r="1354" spans="1:17" ht="16">
      <c r="A1354" s="6">
        <v>1353</v>
      </c>
      <c r="B1354" s="191" t="s">
        <v>1499</v>
      </c>
      <c r="C1354" s="191" t="s">
        <v>1719</v>
      </c>
      <c r="D1354" s="191" t="s">
        <v>11821</v>
      </c>
      <c r="E1354" s="191" t="s">
        <v>108</v>
      </c>
      <c r="F1354" s="191" t="s">
        <v>108</v>
      </c>
      <c r="G1354" s="191" t="s">
        <v>7081</v>
      </c>
      <c r="H1354" s="191" t="s">
        <v>11818</v>
      </c>
      <c r="I1354" s="191" t="s">
        <v>11822</v>
      </c>
      <c r="J1354" s="191" t="s">
        <v>11823</v>
      </c>
      <c r="K1354" s="191" t="s">
        <v>6975</v>
      </c>
      <c r="L1354" s="99">
        <v>-1.00414</v>
      </c>
      <c r="M1354" s="99">
        <v>36.961350000000003</v>
      </c>
      <c r="N1354" s="191" t="s">
        <v>6967</v>
      </c>
      <c r="O1354" s="87">
        <v>45106</v>
      </c>
      <c r="P1354" s="87">
        <f t="shared" si="42"/>
        <v>45131</v>
      </c>
      <c r="Q1354" s="53">
        <f t="shared" si="43"/>
        <v>335</v>
      </c>
    </row>
    <row r="1355" spans="1:17" ht="16">
      <c r="A1355" s="6">
        <v>1354</v>
      </c>
      <c r="B1355" s="191" t="s">
        <v>3997</v>
      </c>
      <c r="C1355" s="191" t="s">
        <v>1730</v>
      </c>
      <c r="D1355" s="191" t="s">
        <v>11824</v>
      </c>
      <c r="E1355" s="191" t="s">
        <v>108</v>
      </c>
      <c r="F1355" s="191" t="s">
        <v>108</v>
      </c>
      <c r="G1355" s="191" t="s">
        <v>7023</v>
      </c>
      <c r="H1355" s="191" t="s">
        <v>11825</v>
      </c>
      <c r="I1355" s="191" t="s">
        <v>11826</v>
      </c>
      <c r="J1355" s="191" t="s">
        <v>11827</v>
      </c>
      <c r="K1355" s="191" t="s">
        <v>7449</v>
      </c>
      <c r="L1355" s="99">
        <v>-1.1992228</v>
      </c>
      <c r="M1355" s="99">
        <v>36.566785400000001</v>
      </c>
      <c r="N1355" s="191" t="s">
        <v>6967</v>
      </c>
      <c r="O1355" s="87">
        <v>45106</v>
      </c>
      <c r="P1355" s="87">
        <f t="shared" si="42"/>
        <v>45131</v>
      </c>
      <c r="Q1355" s="53">
        <f t="shared" si="43"/>
        <v>335</v>
      </c>
    </row>
    <row r="1356" spans="1:17" ht="16">
      <c r="A1356" s="6">
        <v>1355</v>
      </c>
      <c r="B1356" s="191" t="s">
        <v>2616</v>
      </c>
      <c r="C1356" s="191" t="s">
        <v>1731</v>
      </c>
      <c r="D1356" s="191" t="s">
        <v>11828</v>
      </c>
      <c r="E1356" s="191" t="s">
        <v>161</v>
      </c>
      <c r="F1356" s="191" t="s">
        <v>161</v>
      </c>
      <c r="G1356" s="191" t="s">
        <v>11829</v>
      </c>
      <c r="H1356" s="191" t="s">
        <v>11830</v>
      </c>
      <c r="I1356" s="191" t="s">
        <v>11831</v>
      </c>
      <c r="J1356" s="191" t="s">
        <v>11832</v>
      </c>
      <c r="K1356" s="191" t="s">
        <v>10952</v>
      </c>
      <c r="L1356" s="99">
        <v>-0.58097670000000001</v>
      </c>
      <c r="M1356" s="99">
        <v>37.075060000000001</v>
      </c>
      <c r="N1356" s="191" t="s">
        <v>6967</v>
      </c>
      <c r="O1356" s="87">
        <v>45106</v>
      </c>
      <c r="P1356" s="87">
        <f t="shared" si="42"/>
        <v>45131</v>
      </c>
      <c r="Q1356" s="53">
        <f t="shared" si="43"/>
        <v>335</v>
      </c>
    </row>
    <row r="1357" spans="1:17" ht="16">
      <c r="A1357" s="6">
        <v>1356</v>
      </c>
      <c r="B1357" s="191" t="s">
        <v>4001</v>
      </c>
      <c r="C1357" s="191" t="s">
        <v>1734</v>
      </c>
      <c r="D1357" s="191" t="s">
        <v>11833</v>
      </c>
      <c r="E1357" s="191" t="s">
        <v>8015</v>
      </c>
      <c r="F1357" s="191" t="s">
        <v>2434</v>
      </c>
      <c r="G1357" s="191" t="s">
        <v>9255</v>
      </c>
      <c r="H1357" s="191" t="s">
        <v>11834</v>
      </c>
      <c r="I1357" s="191" t="s">
        <v>11835</v>
      </c>
      <c r="J1357" s="191" t="s">
        <v>11836</v>
      </c>
      <c r="K1357" s="191" t="s">
        <v>8335</v>
      </c>
      <c r="L1357" s="99">
        <v>-1.3360000000000001</v>
      </c>
      <c r="M1357" s="99">
        <v>36.955750399999999</v>
      </c>
      <c r="N1357" s="191" t="s">
        <v>6967</v>
      </c>
      <c r="O1357" s="87">
        <v>45106</v>
      </c>
      <c r="P1357" s="87">
        <f t="shared" si="42"/>
        <v>45131</v>
      </c>
      <c r="Q1357" s="53">
        <f t="shared" si="43"/>
        <v>335</v>
      </c>
    </row>
    <row r="1358" spans="1:17" ht="16">
      <c r="A1358" s="6">
        <v>1357</v>
      </c>
      <c r="B1358" s="191" t="s">
        <v>4018</v>
      </c>
      <c r="C1358" s="191" t="s">
        <v>1749</v>
      </c>
      <c r="D1358" s="191" t="s">
        <v>11837</v>
      </c>
      <c r="E1358" s="191" t="s">
        <v>8015</v>
      </c>
      <c r="F1358" s="191" t="s">
        <v>2434</v>
      </c>
      <c r="G1358" s="191" t="s">
        <v>9255</v>
      </c>
      <c r="H1358" s="191" t="s">
        <v>11775</v>
      </c>
      <c r="I1358" s="191" t="s">
        <v>11838</v>
      </c>
      <c r="J1358" s="191" t="s">
        <v>11839</v>
      </c>
      <c r="K1358" s="191" t="s">
        <v>8335</v>
      </c>
      <c r="L1358" s="99">
        <v>-0.4768</v>
      </c>
      <c r="M1358" s="99">
        <v>37.388883300000003</v>
      </c>
      <c r="N1358" s="191" t="s">
        <v>6967</v>
      </c>
      <c r="O1358" s="87">
        <v>45106</v>
      </c>
      <c r="P1358" s="87">
        <f t="shared" si="42"/>
        <v>45131</v>
      </c>
      <c r="Q1358" s="53">
        <f t="shared" si="43"/>
        <v>335</v>
      </c>
    </row>
    <row r="1359" spans="1:17" ht="16">
      <c r="A1359" s="6">
        <v>1358</v>
      </c>
      <c r="B1359" s="191" t="s">
        <v>2617</v>
      </c>
      <c r="C1359" s="191" t="s">
        <v>1752</v>
      </c>
      <c r="D1359" s="191" t="s">
        <v>11840</v>
      </c>
      <c r="E1359" s="191" t="s">
        <v>114</v>
      </c>
      <c r="F1359" s="191" t="s">
        <v>114</v>
      </c>
      <c r="G1359" s="191" t="s">
        <v>156</v>
      </c>
      <c r="H1359" s="191" t="s">
        <v>11841</v>
      </c>
      <c r="I1359" s="191" t="s">
        <v>11842</v>
      </c>
      <c r="J1359" s="191"/>
      <c r="K1359" s="191" t="s">
        <v>8335</v>
      </c>
      <c r="L1359" s="99">
        <v>0.90649659999999999</v>
      </c>
      <c r="M1359" s="99">
        <v>36.9202315</v>
      </c>
      <c r="N1359" s="191" t="s">
        <v>6967</v>
      </c>
      <c r="O1359" s="87">
        <v>45106</v>
      </c>
      <c r="P1359" s="87">
        <f t="shared" si="42"/>
        <v>45131</v>
      </c>
      <c r="Q1359" s="53">
        <f t="shared" si="43"/>
        <v>335</v>
      </c>
    </row>
    <row r="1360" spans="1:17" ht="16">
      <c r="A1360" s="6">
        <v>1359</v>
      </c>
      <c r="B1360" s="191" t="s">
        <v>4028</v>
      </c>
      <c r="C1360" s="191" t="s">
        <v>1763</v>
      </c>
      <c r="D1360" s="191" t="s">
        <v>11843</v>
      </c>
      <c r="E1360" s="191" t="s">
        <v>151</v>
      </c>
      <c r="F1360" s="191" t="s">
        <v>151</v>
      </c>
      <c r="G1360" s="191" t="s">
        <v>173</v>
      </c>
      <c r="H1360" s="191" t="s">
        <v>11844</v>
      </c>
      <c r="I1360" s="191" t="s">
        <v>11845</v>
      </c>
      <c r="J1360" s="191"/>
      <c r="K1360" s="191" t="s">
        <v>8758</v>
      </c>
      <c r="L1360" s="99">
        <v>6.5600000000000006E-2</v>
      </c>
      <c r="M1360" s="99">
        <v>37.6813</v>
      </c>
      <c r="N1360" s="191" t="s">
        <v>6967</v>
      </c>
      <c r="O1360" s="87">
        <v>45106</v>
      </c>
      <c r="P1360" s="87">
        <f t="shared" si="42"/>
        <v>45131</v>
      </c>
      <c r="Q1360" s="53">
        <f t="shared" si="43"/>
        <v>335</v>
      </c>
    </row>
    <row r="1361" spans="1:17" ht="16">
      <c r="A1361" s="6">
        <v>1360</v>
      </c>
      <c r="B1361" s="191" t="s">
        <v>3971</v>
      </c>
      <c r="C1361" s="191" t="s">
        <v>1706</v>
      </c>
      <c r="D1361" s="191" t="s">
        <v>11846</v>
      </c>
      <c r="E1361" s="191" t="s">
        <v>151</v>
      </c>
      <c r="F1361" s="191" t="s">
        <v>151</v>
      </c>
      <c r="G1361" s="191" t="s">
        <v>165</v>
      </c>
      <c r="H1361" s="191" t="s">
        <v>11847</v>
      </c>
      <c r="I1361" s="191" t="s">
        <v>11848</v>
      </c>
      <c r="J1361" s="191" t="s">
        <v>11849</v>
      </c>
      <c r="K1361" s="191" t="s">
        <v>8847</v>
      </c>
      <c r="L1361" s="99">
        <v>-8.1063300000000005E-2</v>
      </c>
      <c r="M1361" s="99">
        <v>37.586774300000002</v>
      </c>
      <c r="N1361" s="191" t="s">
        <v>6967</v>
      </c>
      <c r="O1361" s="87">
        <v>45107</v>
      </c>
      <c r="P1361" s="87">
        <f t="shared" si="42"/>
        <v>45132</v>
      </c>
      <c r="Q1361" s="53">
        <f t="shared" si="43"/>
        <v>335</v>
      </c>
    </row>
    <row r="1362" spans="1:17" ht="16">
      <c r="A1362" s="6">
        <v>1361</v>
      </c>
      <c r="B1362" s="191" t="s">
        <v>4022</v>
      </c>
      <c r="C1362" s="191" t="s">
        <v>1757</v>
      </c>
      <c r="D1362" s="191" t="s">
        <v>11850</v>
      </c>
      <c r="E1362" s="191" t="s">
        <v>8015</v>
      </c>
      <c r="F1362" s="191" t="s">
        <v>8015</v>
      </c>
      <c r="G1362" s="191" t="s">
        <v>144</v>
      </c>
      <c r="H1362" s="191" t="s">
        <v>11851</v>
      </c>
      <c r="I1362" s="191" t="s">
        <v>11852</v>
      </c>
      <c r="J1362" s="191" t="s">
        <v>11853</v>
      </c>
      <c r="K1362" s="191" t="s">
        <v>7384</v>
      </c>
      <c r="L1362" s="99">
        <v>-0.3901</v>
      </c>
      <c r="M1362" s="99">
        <v>37.506300000000003</v>
      </c>
      <c r="N1362" s="191" t="s">
        <v>6967</v>
      </c>
      <c r="O1362" s="87">
        <v>45107</v>
      </c>
      <c r="P1362" s="87">
        <f t="shared" si="42"/>
        <v>45132</v>
      </c>
      <c r="Q1362" s="53">
        <f t="shared" si="43"/>
        <v>335</v>
      </c>
    </row>
    <row r="1363" spans="1:17" ht="32">
      <c r="A1363" s="6">
        <v>1362</v>
      </c>
      <c r="B1363" s="191" t="s">
        <v>4024</v>
      </c>
      <c r="C1363" s="191" t="s">
        <v>1759</v>
      </c>
      <c r="D1363" s="191" t="s">
        <v>11854</v>
      </c>
      <c r="E1363" s="191" t="s">
        <v>114</v>
      </c>
      <c r="F1363" s="191" t="s">
        <v>114</v>
      </c>
      <c r="G1363" s="191" t="s">
        <v>8764</v>
      </c>
      <c r="H1363" s="191" t="s">
        <v>11855</v>
      </c>
      <c r="I1363" s="191" t="s">
        <v>11856</v>
      </c>
      <c r="J1363" s="191" t="s">
        <v>11857</v>
      </c>
      <c r="K1363" s="191" t="s">
        <v>11451</v>
      </c>
      <c r="L1363" s="99">
        <v>-0.87669940000000002</v>
      </c>
      <c r="M1363" s="99">
        <v>37.164788100000003</v>
      </c>
      <c r="N1363" s="191" t="s">
        <v>8647</v>
      </c>
      <c r="O1363" s="87">
        <v>45107</v>
      </c>
      <c r="P1363" s="87">
        <f t="shared" si="42"/>
        <v>45132</v>
      </c>
      <c r="Q1363" s="53">
        <f t="shared" si="43"/>
        <v>335</v>
      </c>
    </row>
    <row r="1364" spans="1:17" ht="16">
      <c r="A1364" s="6">
        <v>1363</v>
      </c>
      <c r="B1364" s="191" t="s">
        <v>4036</v>
      </c>
      <c r="C1364" s="191" t="s">
        <v>1771</v>
      </c>
      <c r="D1364" s="191" t="s">
        <v>11858</v>
      </c>
      <c r="E1364" s="191" t="s">
        <v>114</v>
      </c>
      <c r="F1364" s="191" t="s">
        <v>114</v>
      </c>
      <c r="G1364" s="191" t="s">
        <v>168</v>
      </c>
      <c r="H1364" s="191" t="s">
        <v>8421</v>
      </c>
      <c r="I1364" s="191" t="s">
        <v>11859</v>
      </c>
      <c r="J1364" s="191" t="s">
        <v>11860</v>
      </c>
      <c r="K1364" s="191"/>
      <c r="L1364" s="99">
        <v>-0.88119400000000003</v>
      </c>
      <c r="M1364" s="99">
        <v>36.980333000000002</v>
      </c>
      <c r="N1364" s="191" t="s">
        <v>6967</v>
      </c>
      <c r="O1364" s="87">
        <v>45107</v>
      </c>
      <c r="P1364" s="87">
        <f t="shared" si="42"/>
        <v>45132</v>
      </c>
      <c r="Q1364" s="53">
        <f t="shared" si="43"/>
        <v>335</v>
      </c>
    </row>
    <row r="1365" spans="1:17" ht="16">
      <c r="A1365" s="6">
        <v>1364</v>
      </c>
      <c r="B1365" s="191" t="s">
        <v>4049</v>
      </c>
      <c r="C1365" s="191" t="s">
        <v>1783</v>
      </c>
      <c r="D1365" s="191" t="s">
        <v>11861</v>
      </c>
      <c r="E1365" s="191" t="s">
        <v>114</v>
      </c>
      <c r="F1365" s="191" t="s">
        <v>114</v>
      </c>
      <c r="G1365" s="191" t="s">
        <v>8764</v>
      </c>
      <c r="H1365" s="191" t="s">
        <v>11862</v>
      </c>
      <c r="I1365" s="191" t="s">
        <v>11863</v>
      </c>
      <c r="J1365" s="191" t="s">
        <v>11864</v>
      </c>
      <c r="K1365" s="191" t="s">
        <v>11451</v>
      </c>
      <c r="L1365" s="99">
        <v>-0.87908299999999995</v>
      </c>
      <c r="M1365" s="99">
        <v>37.164749999999998</v>
      </c>
      <c r="N1365" s="191" t="s">
        <v>6967</v>
      </c>
      <c r="O1365" s="87">
        <v>45107</v>
      </c>
      <c r="P1365" s="87">
        <f t="shared" si="42"/>
        <v>45132</v>
      </c>
      <c r="Q1365" s="53">
        <f t="shared" si="43"/>
        <v>335</v>
      </c>
    </row>
    <row r="1366" spans="1:17" ht="16">
      <c r="A1366" s="6">
        <v>1365</v>
      </c>
      <c r="B1366" s="191" t="s">
        <v>2618</v>
      </c>
      <c r="C1366" s="191" t="s">
        <v>1795</v>
      </c>
      <c r="D1366" s="191" t="s">
        <v>11865</v>
      </c>
      <c r="E1366" s="191" t="s">
        <v>8015</v>
      </c>
      <c r="F1366" s="191" t="s">
        <v>8015</v>
      </c>
      <c r="G1366" s="191" t="s">
        <v>142</v>
      </c>
      <c r="H1366" s="191" t="s">
        <v>11866</v>
      </c>
      <c r="I1366" s="191" t="s">
        <v>11867</v>
      </c>
      <c r="J1366" s="191" t="s">
        <v>11868</v>
      </c>
      <c r="K1366" s="191" t="s">
        <v>8856</v>
      </c>
      <c r="L1366" s="99">
        <v>-0.42970000000000003</v>
      </c>
      <c r="M1366" s="99">
        <v>37.448399999999999</v>
      </c>
      <c r="N1366" s="191" t="s">
        <v>6967</v>
      </c>
      <c r="O1366" s="87">
        <v>45107</v>
      </c>
      <c r="P1366" s="87">
        <f t="shared" si="42"/>
        <v>45132</v>
      </c>
      <c r="Q1366" s="53">
        <f t="shared" si="43"/>
        <v>335</v>
      </c>
    </row>
    <row r="1367" spans="1:17" ht="16">
      <c r="A1367" s="6">
        <v>1366</v>
      </c>
      <c r="B1367" s="191" t="s">
        <v>3735</v>
      </c>
      <c r="C1367" s="191" t="s">
        <v>1606</v>
      </c>
      <c r="D1367" s="191" t="s">
        <v>11869</v>
      </c>
      <c r="E1367" s="191" t="s">
        <v>8015</v>
      </c>
      <c r="F1367" s="191" t="s">
        <v>8015</v>
      </c>
      <c r="G1367" s="191" t="s">
        <v>144</v>
      </c>
      <c r="H1367" s="191" t="s">
        <v>9850</v>
      </c>
      <c r="I1367" s="191" t="s">
        <v>11870</v>
      </c>
      <c r="J1367" s="191"/>
      <c r="K1367" s="191" t="s">
        <v>8856</v>
      </c>
      <c r="L1367" s="99">
        <v>-0.47289999999999999</v>
      </c>
      <c r="M1367" s="99">
        <v>37.563000000000002</v>
      </c>
      <c r="N1367" s="191" t="s">
        <v>6967</v>
      </c>
      <c r="O1367" s="87">
        <v>45110</v>
      </c>
      <c r="P1367" s="87">
        <f t="shared" si="42"/>
        <v>45135</v>
      </c>
      <c r="Q1367" s="53">
        <f t="shared" si="43"/>
        <v>335</v>
      </c>
    </row>
    <row r="1368" spans="1:17" ht="16">
      <c r="A1368" s="6">
        <v>1367</v>
      </c>
      <c r="B1368" s="191" t="s">
        <v>1565</v>
      </c>
      <c r="C1368" s="191" t="s">
        <v>1658</v>
      </c>
      <c r="D1368" s="191" t="s">
        <v>11871</v>
      </c>
      <c r="E1368" s="191" t="s">
        <v>114</v>
      </c>
      <c r="F1368" s="191" t="s">
        <v>114</v>
      </c>
      <c r="G1368" s="191" t="s">
        <v>163</v>
      </c>
      <c r="H1368" s="191" t="s">
        <v>11872</v>
      </c>
      <c r="I1368" s="191" t="s">
        <v>11873</v>
      </c>
      <c r="J1368" s="191"/>
      <c r="K1368" s="191" t="s">
        <v>10197</v>
      </c>
      <c r="L1368" s="99">
        <v>-0.646652</v>
      </c>
      <c r="M1368" s="99">
        <v>36.989291999999999</v>
      </c>
      <c r="N1368" s="191" t="s">
        <v>6967</v>
      </c>
      <c r="O1368" s="87">
        <v>45110</v>
      </c>
      <c r="P1368" s="87">
        <f t="shared" si="42"/>
        <v>45135</v>
      </c>
      <c r="Q1368" s="53">
        <f t="shared" si="43"/>
        <v>335</v>
      </c>
    </row>
    <row r="1369" spans="1:17" ht="16">
      <c r="A1369" s="6">
        <v>1368</v>
      </c>
      <c r="B1369" s="191" t="s">
        <v>3972</v>
      </c>
      <c r="C1369" s="191" t="s">
        <v>1707</v>
      </c>
      <c r="D1369" s="191" t="s">
        <v>11874</v>
      </c>
      <c r="E1369" s="191" t="s">
        <v>151</v>
      </c>
      <c r="F1369" s="191" t="s">
        <v>151</v>
      </c>
      <c r="G1369" s="191" t="s">
        <v>612</v>
      </c>
      <c r="H1369" s="191" t="s">
        <v>11875</v>
      </c>
      <c r="I1369" s="191" t="s">
        <v>11876</v>
      </c>
      <c r="J1369" s="191"/>
      <c r="K1369" s="191" t="s">
        <v>10641</v>
      </c>
      <c r="L1369" s="99">
        <v>3.9199999999999999E-2</v>
      </c>
      <c r="M1369" s="99">
        <v>37.8673</v>
      </c>
      <c r="N1369" s="191" t="s">
        <v>6967</v>
      </c>
      <c r="O1369" s="87">
        <v>45110</v>
      </c>
      <c r="P1369" s="87">
        <f t="shared" si="42"/>
        <v>45135</v>
      </c>
      <c r="Q1369" s="53">
        <f t="shared" si="43"/>
        <v>335</v>
      </c>
    </row>
    <row r="1370" spans="1:17" ht="16">
      <c r="A1370" s="6">
        <v>1369</v>
      </c>
      <c r="B1370" s="191" t="s">
        <v>3984</v>
      </c>
      <c r="C1370" s="191" t="s">
        <v>1720</v>
      </c>
      <c r="D1370" s="191" t="s">
        <v>11877</v>
      </c>
      <c r="E1370" s="191" t="s">
        <v>108</v>
      </c>
      <c r="F1370" s="191" t="s">
        <v>108</v>
      </c>
      <c r="G1370" s="191" t="s">
        <v>115</v>
      </c>
      <c r="H1370" s="191" t="s">
        <v>10710</v>
      </c>
      <c r="I1370" s="191" t="s">
        <v>11878</v>
      </c>
      <c r="J1370" s="191" t="s">
        <v>11879</v>
      </c>
      <c r="K1370" s="191" t="s">
        <v>2840</v>
      </c>
      <c r="L1370" s="99">
        <v>-1.2262120000000001</v>
      </c>
      <c r="M1370" s="99">
        <v>36.732324499999997</v>
      </c>
      <c r="N1370" s="191" t="s">
        <v>6967</v>
      </c>
      <c r="O1370" s="87">
        <v>45110</v>
      </c>
      <c r="P1370" s="87">
        <f t="shared" si="42"/>
        <v>45135</v>
      </c>
      <c r="Q1370" s="53">
        <f t="shared" si="43"/>
        <v>335</v>
      </c>
    </row>
    <row r="1371" spans="1:17" ht="16">
      <c r="A1371" s="6">
        <v>1370</v>
      </c>
      <c r="B1371" s="191" t="s">
        <v>4016</v>
      </c>
      <c r="C1371" s="191" t="s">
        <v>1747</v>
      </c>
      <c r="D1371" s="191" t="s">
        <v>11880</v>
      </c>
      <c r="E1371" s="191" t="s">
        <v>8015</v>
      </c>
      <c r="F1371" s="191" t="s">
        <v>8015</v>
      </c>
      <c r="G1371" s="191" t="s">
        <v>144</v>
      </c>
      <c r="H1371" s="191" t="s">
        <v>11881</v>
      </c>
      <c r="I1371" s="191" t="s">
        <v>11882</v>
      </c>
      <c r="J1371" s="191"/>
      <c r="K1371" s="191" t="s">
        <v>11533</v>
      </c>
      <c r="L1371" s="99">
        <v>-0.44519999999999998</v>
      </c>
      <c r="M1371" s="99">
        <v>37.633299999999998</v>
      </c>
      <c r="N1371" s="191" t="s">
        <v>6967</v>
      </c>
      <c r="O1371" s="87">
        <v>45110</v>
      </c>
      <c r="P1371" s="87">
        <f t="shared" si="42"/>
        <v>45135</v>
      </c>
      <c r="Q1371" s="53">
        <f t="shared" si="43"/>
        <v>335</v>
      </c>
    </row>
    <row r="1372" spans="1:17" ht="16">
      <c r="A1372" s="6">
        <v>1371</v>
      </c>
      <c r="B1372" s="191" t="s">
        <v>4023</v>
      </c>
      <c r="C1372" s="191" t="s">
        <v>1758</v>
      </c>
      <c r="D1372" s="191" t="s">
        <v>11883</v>
      </c>
      <c r="E1372" s="191" t="s">
        <v>151</v>
      </c>
      <c r="F1372" s="191" t="s">
        <v>151</v>
      </c>
      <c r="G1372" s="191" t="s">
        <v>222</v>
      </c>
      <c r="H1372" s="191" t="s">
        <v>11884</v>
      </c>
      <c r="I1372" s="191" t="s">
        <v>11885</v>
      </c>
      <c r="J1372" s="191" t="s">
        <v>11886</v>
      </c>
      <c r="K1372" s="191" t="s">
        <v>10106</v>
      </c>
      <c r="L1372" s="99">
        <v>-1.3831E-2</v>
      </c>
      <c r="M1372" s="99">
        <v>37.626545</v>
      </c>
      <c r="N1372" s="191" t="s">
        <v>6967</v>
      </c>
      <c r="O1372" s="87">
        <v>45110</v>
      </c>
      <c r="P1372" s="87">
        <f t="shared" si="42"/>
        <v>45135</v>
      </c>
      <c r="Q1372" s="53">
        <f t="shared" si="43"/>
        <v>335</v>
      </c>
    </row>
    <row r="1373" spans="1:17" ht="16">
      <c r="A1373" s="6">
        <v>1372</v>
      </c>
      <c r="B1373" s="191" t="s">
        <v>4041</v>
      </c>
      <c r="C1373" s="191" t="s">
        <v>1774</v>
      </c>
      <c r="D1373" s="191" t="s">
        <v>11887</v>
      </c>
      <c r="E1373" s="191" t="s">
        <v>114</v>
      </c>
      <c r="F1373" s="191" t="s">
        <v>114</v>
      </c>
      <c r="G1373" s="191" t="s">
        <v>8764</v>
      </c>
      <c r="H1373" s="191" t="s">
        <v>11888</v>
      </c>
      <c r="I1373" s="191" t="s">
        <v>11889</v>
      </c>
      <c r="J1373" s="191" t="s">
        <v>11890</v>
      </c>
      <c r="K1373" s="191" t="s">
        <v>11451</v>
      </c>
      <c r="L1373" s="99">
        <v>-0.85753420000000002</v>
      </c>
      <c r="M1373" s="99">
        <v>37.202301900000002</v>
      </c>
      <c r="N1373" s="191" t="s">
        <v>6967</v>
      </c>
      <c r="O1373" s="87">
        <v>45110</v>
      </c>
      <c r="P1373" s="87">
        <f t="shared" si="42"/>
        <v>45135</v>
      </c>
      <c r="Q1373" s="53">
        <f t="shared" si="43"/>
        <v>335</v>
      </c>
    </row>
    <row r="1374" spans="1:17" ht="16">
      <c r="A1374" s="6">
        <v>1373</v>
      </c>
      <c r="B1374" s="191" t="s">
        <v>1597</v>
      </c>
      <c r="C1374" s="191" t="s">
        <v>1775</v>
      </c>
      <c r="D1374" s="191" t="s">
        <v>11891</v>
      </c>
      <c r="E1374" s="191" t="s">
        <v>151</v>
      </c>
      <c r="F1374" s="191" t="s">
        <v>151</v>
      </c>
      <c r="G1374" s="191" t="s">
        <v>222</v>
      </c>
      <c r="H1374" s="191" t="s">
        <v>11892</v>
      </c>
      <c r="I1374" s="191" t="s">
        <v>11893</v>
      </c>
      <c r="J1374" s="191" t="s">
        <v>11894</v>
      </c>
      <c r="K1374" s="191" t="s">
        <v>10106</v>
      </c>
      <c r="L1374" s="99">
        <v>-3.8600000000000002E-2</v>
      </c>
      <c r="M1374" s="99">
        <v>37.653799999999997</v>
      </c>
      <c r="N1374" s="191" t="s">
        <v>6967</v>
      </c>
      <c r="O1374" s="87">
        <v>45110</v>
      </c>
      <c r="P1374" s="87">
        <f t="shared" si="42"/>
        <v>45135</v>
      </c>
      <c r="Q1374" s="53">
        <f t="shared" si="43"/>
        <v>335</v>
      </c>
    </row>
    <row r="1375" spans="1:17" ht="16">
      <c r="A1375" s="6">
        <v>1374</v>
      </c>
      <c r="B1375" s="191" t="s">
        <v>1547</v>
      </c>
      <c r="C1375" s="191" t="s">
        <v>1808</v>
      </c>
      <c r="D1375" s="191" t="s">
        <v>11895</v>
      </c>
      <c r="E1375" s="191" t="s">
        <v>151</v>
      </c>
      <c r="F1375" s="191" t="s">
        <v>151</v>
      </c>
      <c r="G1375" s="191" t="s">
        <v>10866</v>
      </c>
      <c r="H1375" s="191" t="s">
        <v>11896</v>
      </c>
      <c r="I1375" s="191" t="s">
        <v>11897</v>
      </c>
      <c r="J1375" s="191" t="s">
        <v>11898</v>
      </c>
      <c r="K1375" s="191" t="s">
        <v>10641</v>
      </c>
      <c r="L1375" s="99">
        <v>0.16569999999999999</v>
      </c>
      <c r="M1375" s="99">
        <v>37.685600000000001</v>
      </c>
      <c r="N1375" s="191" t="s">
        <v>6967</v>
      </c>
      <c r="O1375" s="87">
        <v>45110</v>
      </c>
      <c r="P1375" s="87">
        <f t="shared" si="42"/>
        <v>45135</v>
      </c>
      <c r="Q1375" s="53">
        <f t="shared" si="43"/>
        <v>335</v>
      </c>
    </row>
    <row r="1376" spans="1:17" ht="16">
      <c r="A1376" s="6">
        <v>1375</v>
      </c>
      <c r="B1376" s="191" t="s">
        <v>1556</v>
      </c>
      <c r="C1376" s="191" t="s">
        <v>1685</v>
      </c>
      <c r="D1376" s="191" t="s">
        <v>11899</v>
      </c>
      <c r="E1376" s="191" t="s">
        <v>114</v>
      </c>
      <c r="F1376" s="191" t="s">
        <v>114</v>
      </c>
      <c r="G1376" s="191" t="s">
        <v>8764</v>
      </c>
      <c r="H1376" s="191" t="s">
        <v>11900</v>
      </c>
      <c r="I1376" s="191" t="s">
        <v>11901</v>
      </c>
      <c r="J1376" s="191" t="s">
        <v>11902</v>
      </c>
      <c r="K1376" s="191" t="s">
        <v>11451</v>
      </c>
      <c r="L1376" s="99">
        <v>-0.83126710000000004</v>
      </c>
      <c r="M1376" s="99">
        <v>37.164849500000003</v>
      </c>
      <c r="N1376" s="191" t="s">
        <v>6967</v>
      </c>
      <c r="O1376" s="87">
        <v>45111</v>
      </c>
      <c r="P1376" s="87">
        <f t="shared" si="42"/>
        <v>45136</v>
      </c>
      <c r="Q1376" s="53">
        <f t="shared" si="43"/>
        <v>335</v>
      </c>
    </row>
    <row r="1377" spans="1:17" ht="16">
      <c r="A1377" s="6">
        <v>1376</v>
      </c>
      <c r="B1377" s="191" t="s">
        <v>4002</v>
      </c>
      <c r="C1377" s="191" t="s">
        <v>1735</v>
      </c>
      <c r="D1377" s="191" t="s">
        <v>11903</v>
      </c>
      <c r="E1377" s="191" t="s">
        <v>114</v>
      </c>
      <c r="F1377" s="191" t="s">
        <v>114</v>
      </c>
      <c r="G1377" s="191" t="s">
        <v>8764</v>
      </c>
      <c r="H1377" s="191" t="s">
        <v>11904</v>
      </c>
      <c r="I1377" s="191" t="s">
        <v>11905</v>
      </c>
      <c r="J1377" s="191"/>
      <c r="K1377" s="191" t="s">
        <v>11451</v>
      </c>
      <c r="L1377" s="99">
        <v>-0.81535000000000002</v>
      </c>
      <c r="M1377" s="99">
        <v>37.050825099999997</v>
      </c>
      <c r="N1377" s="191" t="s">
        <v>6967</v>
      </c>
      <c r="O1377" s="87">
        <v>45111</v>
      </c>
      <c r="P1377" s="87">
        <f t="shared" si="42"/>
        <v>45136</v>
      </c>
      <c r="Q1377" s="53">
        <f t="shared" si="43"/>
        <v>335</v>
      </c>
    </row>
    <row r="1378" spans="1:17" ht="16">
      <c r="A1378" s="6">
        <v>1377</v>
      </c>
      <c r="B1378" s="191" t="s">
        <v>4009</v>
      </c>
      <c r="C1378" s="191" t="s">
        <v>1742</v>
      </c>
      <c r="D1378" s="191" t="s">
        <v>11906</v>
      </c>
      <c r="E1378" s="191" t="s">
        <v>8015</v>
      </c>
      <c r="F1378" s="191" t="s">
        <v>8015</v>
      </c>
      <c r="G1378" s="191" t="s">
        <v>9292</v>
      </c>
      <c r="H1378" s="191" t="s">
        <v>11907</v>
      </c>
      <c r="I1378" s="191" t="s">
        <v>11908</v>
      </c>
      <c r="J1378" s="191" t="s">
        <v>11909</v>
      </c>
      <c r="K1378" s="191" t="s">
        <v>8856</v>
      </c>
      <c r="L1378" s="99">
        <v>-0.63280000000000003</v>
      </c>
      <c r="M1378" s="99">
        <v>37.510100000000001</v>
      </c>
      <c r="N1378" s="191" t="s">
        <v>6967</v>
      </c>
      <c r="O1378" s="87">
        <v>45111</v>
      </c>
      <c r="P1378" s="87">
        <f t="shared" si="42"/>
        <v>45136</v>
      </c>
      <c r="Q1378" s="53">
        <f t="shared" si="43"/>
        <v>335</v>
      </c>
    </row>
    <row r="1379" spans="1:17" ht="16">
      <c r="A1379" s="6">
        <v>1378</v>
      </c>
      <c r="B1379" s="191" t="s">
        <v>1586</v>
      </c>
      <c r="C1379" s="191" t="s">
        <v>1751</v>
      </c>
      <c r="D1379" s="191" t="s">
        <v>11910</v>
      </c>
      <c r="E1379" s="191" t="s">
        <v>8015</v>
      </c>
      <c r="F1379" s="191" t="s">
        <v>2434</v>
      </c>
      <c r="G1379" s="191" t="s">
        <v>9255</v>
      </c>
      <c r="H1379" s="191" t="s">
        <v>11911</v>
      </c>
      <c r="I1379" s="191" t="s">
        <v>11912</v>
      </c>
      <c r="J1379" s="191" t="s">
        <v>11913</v>
      </c>
      <c r="K1379" s="191" t="s">
        <v>8335</v>
      </c>
      <c r="L1379" s="99">
        <v>-1.1534336000000001</v>
      </c>
      <c r="M1379" s="99">
        <v>36.955750399999999</v>
      </c>
      <c r="N1379" s="191" t="s">
        <v>6967</v>
      </c>
      <c r="O1379" s="87">
        <v>45111</v>
      </c>
      <c r="P1379" s="87">
        <f t="shared" si="42"/>
        <v>45136</v>
      </c>
      <c r="Q1379" s="53">
        <f t="shared" si="43"/>
        <v>335</v>
      </c>
    </row>
    <row r="1380" spans="1:17" ht="16">
      <c r="A1380" s="6">
        <v>1379</v>
      </c>
      <c r="B1380" s="191" t="s">
        <v>1543</v>
      </c>
      <c r="C1380" s="191" t="s">
        <v>1753</v>
      </c>
      <c r="D1380" s="191" t="s">
        <v>11914</v>
      </c>
      <c r="E1380" s="191" t="s">
        <v>151</v>
      </c>
      <c r="F1380" s="191" t="s">
        <v>151</v>
      </c>
      <c r="G1380" s="191" t="s">
        <v>222</v>
      </c>
      <c r="H1380" s="191" t="s">
        <v>11915</v>
      </c>
      <c r="I1380" s="191" t="s">
        <v>11916</v>
      </c>
      <c r="J1380" s="191" t="s">
        <v>11917</v>
      </c>
      <c r="K1380" s="191" t="s">
        <v>10106</v>
      </c>
      <c r="L1380" s="99">
        <v>2.35E-2</v>
      </c>
      <c r="M1380" s="99">
        <v>37.578299999999999</v>
      </c>
      <c r="N1380" s="191" t="s">
        <v>6967</v>
      </c>
      <c r="O1380" s="87">
        <v>45111</v>
      </c>
      <c r="P1380" s="87">
        <f t="shared" si="42"/>
        <v>45136</v>
      </c>
      <c r="Q1380" s="53">
        <f t="shared" si="43"/>
        <v>335</v>
      </c>
    </row>
    <row r="1381" spans="1:17" ht="16">
      <c r="A1381" s="6">
        <v>1380</v>
      </c>
      <c r="B1381" s="191" t="s">
        <v>1573</v>
      </c>
      <c r="C1381" s="191" t="s">
        <v>1764</v>
      </c>
      <c r="D1381" s="191" t="s">
        <v>11918</v>
      </c>
      <c r="E1381" s="191" t="s">
        <v>151</v>
      </c>
      <c r="F1381" s="191" t="s">
        <v>151</v>
      </c>
      <c r="G1381" s="191" t="s">
        <v>152</v>
      </c>
      <c r="H1381" s="191" t="s">
        <v>11919</v>
      </c>
      <c r="I1381" s="191" t="s">
        <v>11920</v>
      </c>
      <c r="J1381" s="191" t="s">
        <v>11921</v>
      </c>
      <c r="K1381" s="191" t="s">
        <v>10554</v>
      </c>
      <c r="L1381" s="99">
        <v>0.16338</v>
      </c>
      <c r="M1381" s="99">
        <v>37.525402</v>
      </c>
      <c r="N1381" s="191" t="s">
        <v>6967</v>
      </c>
      <c r="O1381" s="87">
        <v>45111</v>
      </c>
      <c r="P1381" s="87">
        <f t="shared" si="42"/>
        <v>45136</v>
      </c>
      <c r="Q1381" s="53">
        <f t="shared" si="43"/>
        <v>335</v>
      </c>
    </row>
    <row r="1382" spans="1:17" ht="16">
      <c r="A1382" s="6">
        <v>1381</v>
      </c>
      <c r="B1382" s="191" t="s">
        <v>4048</v>
      </c>
      <c r="C1382" s="191" t="s">
        <v>1782</v>
      </c>
      <c r="D1382" s="191" t="s">
        <v>11922</v>
      </c>
      <c r="E1382" s="191" t="s">
        <v>108</v>
      </c>
      <c r="F1382" s="191" t="s">
        <v>9568</v>
      </c>
      <c r="G1382" s="191" t="s">
        <v>11145</v>
      </c>
      <c r="H1382" s="191" t="s">
        <v>11923</v>
      </c>
      <c r="I1382" s="191" t="s">
        <v>11924</v>
      </c>
      <c r="J1382" s="191" t="s">
        <v>11925</v>
      </c>
      <c r="K1382" s="191" t="s">
        <v>7449</v>
      </c>
      <c r="L1382" s="99"/>
      <c r="M1382" s="99"/>
      <c r="N1382" s="191" t="s">
        <v>6967</v>
      </c>
      <c r="O1382" s="87">
        <v>45111</v>
      </c>
      <c r="P1382" s="87">
        <f t="shared" si="42"/>
        <v>45136</v>
      </c>
      <c r="Q1382" s="53">
        <f t="shared" si="43"/>
        <v>335</v>
      </c>
    </row>
    <row r="1383" spans="1:17" ht="16">
      <c r="A1383" s="6">
        <v>1382</v>
      </c>
      <c r="B1383" s="191" t="s">
        <v>4059</v>
      </c>
      <c r="C1383" s="191" t="s">
        <v>1787</v>
      </c>
      <c r="D1383" s="191" t="s">
        <v>11926</v>
      </c>
      <c r="E1383" s="191" t="s">
        <v>108</v>
      </c>
      <c r="F1383" s="191" t="s">
        <v>108</v>
      </c>
      <c r="G1383" s="191" t="s">
        <v>7201</v>
      </c>
      <c r="H1383" s="191" t="s">
        <v>9518</v>
      </c>
      <c r="I1383" s="191" t="s">
        <v>11927</v>
      </c>
      <c r="J1383" s="191" t="s">
        <v>11928</v>
      </c>
      <c r="K1383" s="191" t="s">
        <v>6966</v>
      </c>
      <c r="L1383" s="99">
        <v>-1.1536633999999999</v>
      </c>
      <c r="M1383" s="99">
        <v>37.0132762</v>
      </c>
      <c r="N1383" s="191" t="s">
        <v>6967</v>
      </c>
      <c r="O1383" s="87">
        <v>45111</v>
      </c>
      <c r="P1383" s="87">
        <f t="shared" si="42"/>
        <v>45136</v>
      </c>
      <c r="Q1383" s="53">
        <f t="shared" si="43"/>
        <v>335</v>
      </c>
    </row>
    <row r="1384" spans="1:17" ht="16">
      <c r="A1384" s="6">
        <v>1383</v>
      </c>
      <c r="B1384" s="191" t="s">
        <v>4099</v>
      </c>
      <c r="C1384" s="191" t="s">
        <v>1820</v>
      </c>
      <c r="D1384" s="191" t="s">
        <v>11929</v>
      </c>
      <c r="E1384" s="191" t="s">
        <v>108</v>
      </c>
      <c r="F1384" s="191" t="s">
        <v>108</v>
      </c>
      <c r="G1384" s="191" t="s">
        <v>109</v>
      </c>
      <c r="H1384" s="191" t="s">
        <v>2465</v>
      </c>
      <c r="I1384" s="191" t="s">
        <v>11930</v>
      </c>
      <c r="J1384" s="191" t="s">
        <v>11931</v>
      </c>
      <c r="K1384" s="191" t="s">
        <v>6966</v>
      </c>
      <c r="L1384" s="99">
        <v>-1.11415</v>
      </c>
      <c r="M1384" s="99">
        <v>36.792540000000002</v>
      </c>
      <c r="N1384" s="191" t="s">
        <v>6967</v>
      </c>
      <c r="O1384" s="87">
        <v>45111</v>
      </c>
      <c r="P1384" s="87">
        <f t="shared" si="42"/>
        <v>45136</v>
      </c>
      <c r="Q1384" s="53">
        <f t="shared" si="43"/>
        <v>335</v>
      </c>
    </row>
    <row r="1385" spans="1:17" ht="16">
      <c r="A1385" s="6">
        <v>1384</v>
      </c>
      <c r="B1385" s="191" t="s">
        <v>3968</v>
      </c>
      <c r="C1385" s="191" t="s">
        <v>1703</v>
      </c>
      <c r="D1385" s="191" t="s">
        <v>11932</v>
      </c>
      <c r="E1385" s="191" t="s">
        <v>108</v>
      </c>
      <c r="F1385" s="191" t="s">
        <v>108</v>
      </c>
      <c r="G1385" s="191" t="s">
        <v>6972</v>
      </c>
      <c r="H1385" s="191" t="s">
        <v>11933</v>
      </c>
      <c r="I1385" s="191" t="s">
        <v>11934</v>
      </c>
      <c r="J1385" s="191" t="s">
        <v>11934</v>
      </c>
      <c r="K1385" s="191" t="s">
        <v>6975</v>
      </c>
      <c r="L1385" s="99">
        <v>-1.05674</v>
      </c>
      <c r="M1385" s="99">
        <v>36.94379</v>
      </c>
      <c r="N1385" s="191" t="s">
        <v>6967</v>
      </c>
      <c r="O1385" s="87">
        <v>45112</v>
      </c>
      <c r="P1385" s="87">
        <f t="shared" si="42"/>
        <v>45137</v>
      </c>
      <c r="Q1385" s="53">
        <f t="shared" si="43"/>
        <v>335</v>
      </c>
    </row>
    <row r="1386" spans="1:17" ht="16">
      <c r="A1386" s="6">
        <v>1385</v>
      </c>
      <c r="B1386" s="191" t="s">
        <v>4020</v>
      </c>
      <c r="C1386" s="191" t="s">
        <v>1754</v>
      </c>
      <c r="D1386" s="191" t="s">
        <v>11935</v>
      </c>
      <c r="E1386" s="191" t="s">
        <v>8015</v>
      </c>
      <c r="F1386" s="191" t="s">
        <v>8015</v>
      </c>
      <c r="G1386" s="191" t="s">
        <v>144</v>
      </c>
      <c r="H1386" s="191" t="s">
        <v>11347</v>
      </c>
      <c r="I1386" s="191" t="s">
        <v>11936</v>
      </c>
      <c r="J1386" s="191" t="s">
        <v>11937</v>
      </c>
      <c r="K1386" s="191" t="s">
        <v>7384</v>
      </c>
      <c r="L1386" s="99">
        <v>5.0210900000000003E-2</v>
      </c>
      <c r="M1386" s="99">
        <v>37.238060699999998</v>
      </c>
      <c r="N1386" s="191" t="s">
        <v>6967</v>
      </c>
      <c r="O1386" s="87">
        <v>45112</v>
      </c>
      <c r="P1386" s="87">
        <f t="shared" si="42"/>
        <v>45137</v>
      </c>
      <c r="Q1386" s="53">
        <f t="shared" si="43"/>
        <v>335</v>
      </c>
    </row>
    <row r="1387" spans="1:17" ht="16">
      <c r="A1387" s="6">
        <v>1386</v>
      </c>
      <c r="B1387" s="191" t="s">
        <v>4029</v>
      </c>
      <c r="C1387" s="191" t="s">
        <v>1765</v>
      </c>
      <c r="D1387" s="191" t="s">
        <v>11938</v>
      </c>
      <c r="E1387" s="191" t="s">
        <v>151</v>
      </c>
      <c r="F1387" s="191" t="s">
        <v>151</v>
      </c>
      <c r="G1387" s="191" t="s">
        <v>612</v>
      </c>
      <c r="H1387" s="191" t="s">
        <v>11939</v>
      </c>
      <c r="I1387" s="191" t="s">
        <v>11940</v>
      </c>
      <c r="J1387" s="191"/>
      <c r="K1387" s="191" t="s">
        <v>10641</v>
      </c>
      <c r="L1387" s="99">
        <v>0.19270000000000001</v>
      </c>
      <c r="M1387" s="99">
        <v>37.81</v>
      </c>
      <c r="N1387" s="191" t="s">
        <v>6967</v>
      </c>
      <c r="O1387" s="87">
        <v>45112</v>
      </c>
      <c r="P1387" s="87">
        <f t="shared" si="42"/>
        <v>45137</v>
      </c>
      <c r="Q1387" s="53">
        <f t="shared" si="43"/>
        <v>335</v>
      </c>
    </row>
    <row r="1388" spans="1:17" ht="16">
      <c r="A1388" s="6">
        <v>1387</v>
      </c>
      <c r="B1388" s="191" t="s">
        <v>4042</v>
      </c>
      <c r="C1388" s="191" t="s">
        <v>1776</v>
      </c>
      <c r="D1388" s="191" t="s">
        <v>11941</v>
      </c>
      <c r="E1388" s="191" t="s">
        <v>151</v>
      </c>
      <c r="F1388" s="191" t="s">
        <v>151</v>
      </c>
      <c r="G1388" s="191" t="s">
        <v>222</v>
      </c>
      <c r="H1388" s="191" t="s">
        <v>2408</v>
      </c>
      <c r="I1388" s="191" t="s">
        <v>11942</v>
      </c>
      <c r="J1388" s="191" t="s">
        <v>11943</v>
      </c>
      <c r="K1388" s="191" t="s">
        <v>10641</v>
      </c>
      <c r="L1388" s="99">
        <v>-9.0700000000000003E-2</v>
      </c>
      <c r="M1388" s="99">
        <v>37.679400000000001</v>
      </c>
      <c r="N1388" s="191" t="s">
        <v>6967</v>
      </c>
      <c r="O1388" s="87">
        <v>45112</v>
      </c>
      <c r="P1388" s="87">
        <f t="shared" si="42"/>
        <v>45137</v>
      </c>
      <c r="Q1388" s="53">
        <f t="shared" si="43"/>
        <v>335</v>
      </c>
    </row>
    <row r="1389" spans="1:17" ht="16">
      <c r="A1389" s="6">
        <v>1388</v>
      </c>
      <c r="B1389" s="191" t="s">
        <v>4075</v>
      </c>
      <c r="C1389" s="191" t="s">
        <v>1799</v>
      </c>
      <c r="D1389" s="191" t="s">
        <v>11944</v>
      </c>
      <c r="E1389" s="191" t="s">
        <v>114</v>
      </c>
      <c r="F1389" s="191" t="s">
        <v>114</v>
      </c>
      <c r="G1389" s="191" t="s">
        <v>158</v>
      </c>
      <c r="H1389" s="191" t="s">
        <v>11945</v>
      </c>
      <c r="I1389" s="191" t="s">
        <v>11946</v>
      </c>
      <c r="J1389" s="191" t="s">
        <v>11947</v>
      </c>
      <c r="K1389" s="191"/>
      <c r="L1389" s="99"/>
      <c r="M1389" s="99"/>
      <c r="N1389" s="191" t="s">
        <v>6967</v>
      </c>
      <c r="O1389" s="87">
        <v>45112</v>
      </c>
      <c r="P1389" s="87">
        <f t="shared" si="42"/>
        <v>45137</v>
      </c>
      <c r="Q1389" s="53">
        <f t="shared" si="43"/>
        <v>335</v>
      </c>
    </row>
    <row r="1390" spans="1:17" ht="16">
      <c r="A1390" s="6">
        <v>1389</v>
      </c>
      <c r="B1390" s="191" t="s">
        <v>4101</v>
      </c>
      <c r="C1390" s="191" t="s">
        <v>1822</v>
      </c>
      <c r="D1390" s="191" t="s">
        <v>11948</v>
      </c>
      <c r="E1390" s="191" t="s">
        <v>108</v>
      </c>
      <c r="F1390" s="191" t="s">
        <v>108</v>
      </c>
      <c r="G1390" s="191" t="s">
        <v>7201</v>
      </c>
      <c r="H1390" s="191" t="s">
        <v>11949</v>
      </c>
      <c r="I1390" s="191" t="s">
        <v>11950</v>
      </c>
      <c r="J1390" s="191" t="s">
        <v>11951</v>
      </c>
      <c r="K1390" s="191" t="s">
        <v>6975</v>
      </c>
      <c r="L1390" s="99">
        <v>-1.1012900000000001</v>
      </c>
      <c r="M1390" s="99">
        <v>37.094790000000003</v>
      </c>
      <c r="N1390" s="191" t="s">
        <v>6967</v>
      </c>
      <c r="O1390" s="87">
        <v>45112</v>
      </c>
      <c r="P1390" s="87">
        <f t="shared" si="42"/>
        <v>45137</v>
      </c>
      <c r="Q1390" s="53">
        <f t="shared" si="43"/>
        <v>335</v>
      </c>
    </row>
    <row r="1391" spans="1:17" ht="16">
      <c r="A1391" s="6">
        <v>1390</v>
      </c>
      <c r="B1391" s="191" t="s">
        <v>2611</v>
      </c>
      <c r="C1391" s="191" t="s">
        <v>1638</v>
      </c>
      <c r="D1391" s="191" t="s">
        <v>11952</v>
      </c>
      <c r="E1391" s="191" t="s">
        <v>151</v>
      </c>
      <c r="F1391" s="191" t="s">
        <v>151</v>
      </c>
      <c r="G1391" s="191" t="s">
        <v>612</v>
      </c>
      <c r="H1391" s="191" t="s">
        <v>11953</v>
      </c>
      <c r="I1391" s="191" t="s">
        <v>11954</v>
      </c>
      <c r="J1391" s="191"/>
      <c r="K1391" s="191" t="s">
        <v>10641</v>
      </c>
      <c r="L1391" s="99">
        <v>0.16200000000000001</v>
      </c>
      <c r="M1391" s="99">
        <v>37.819550999999997</v>
      </c>
      <c r="N1391" s="191" t="s">
        <v>6967</v>
      </c>
      <c r="O1391" s="87">
        <v>45117</v>
      </c>
      <c r="P1391" s="87">
        <f t="shared" si="42"/>
        <v>45142</v>
      </c>
      <c r="Q1391" s="53">
        <f t="shared" si="43"/>
        <v>335</v>
      </c>
    </row>
    <row r="1392" spans="1:17" ht="16">
      <c r="A1392" s="6">
        <v>1391</v>
      </c>
      <c r="B1392" s="191" t="s">
        <v>3988</v>
      </c>
      <c r="C1392" s="191" t="s">
        <v>3989</v>
      </c>
      <c r="D1392" s="191" t="s">
        <v>11955</v>
      </c>
      <c r="E1392" s="191" t="s">
        <v>151</v>
      </c>
      <c r="F1392" s="191" t="s">
        <v>151</v>
      </c>
      <c r="G1392" s="191" t="s">
        <v>222</v>
      </c>
      <c r="H1392" s="191" t="s">
        <v>11956</v>
      </c>
      <c r="I1392" s="191" t="s">
        <v>11957</v>
      </c>
      <c r="J1392" s="191" t="s">
        <v>11958</v>
      </c>
      <c r="K1392" s="191" t="s">
        <v>10106</v>
      </c>
      <c r="L1392" s="99">
        <v>-2.3149999999999998E-3</v>
      </c>
      <c r="M1392" s="99">
        <v>37.666058</v>
      </c>
      <c r="N1392" s="191" t="s">
        <v>6967</v>
      </c>
      <c r="O1392" s="87">
        <v>45117</v>
      </c>
      <c r="P1392" s="87">
        <f t="shared" si="42"/>
        <v>45142</v>
      </c>
      <c r="Q1392" s="53">
        <f t="shared" si="43"/>
        <v>335</v>
      </c>
    </row>
    <row r="1393" spans="1:17" ht="16">
      <c r="A1393" s="6">
        <v>1392</v>
      </c>
      <c r="B1393" s="191" t="s">
        <v>3995</v>
      </c>
      <c r="C1393" s="191" t="s">
        <v>1728</v>
      </c>
      <c r="D1393" s="191" t="s">
        <v>11959</v>
      </c>
      <c r="E1393" s="191" t="s">
        <v>8015</v>
      </c>
      <c r="F1393" s="191" t="s">
        <v>8015</v>
      </c>
      <c r="G1393" s="191" t="s">
        <v>144</v>
      </c>
      <c r="H1393" s="191" t="s">
        <v>11960</v>
      </c>
      <c r="I1393" s="191" t="s">
        <v>11961</v>
      </c>
      <c r="J1393" s="191" t="s">
        <v>11962</v>
      </c>
      <c r="K1393" s="191" t="s">
        <v>11533</v>
      </c>
      <c r="L1393" s="99">
        <v>-0.39989999999999998</v>
      </c>
      <c r="M1393" s="99">
        <v>37.613599999999998</v>
      </c>
      <c r="N1393" s="191" t="s">
        <v>6967</v>
      </c>
      <c r="O1393" s="87">
        <v>45117</v>
      </c>
      <c r="P1393" s="87">
        <f t="shared" si="42"/>
        <v>45142</v>
      </c>
      <c r="Q1393" s="53">
        <f t="shared" si="43"/>
        <v>335</v>
      </c>
    </row>
    <row r="1394" spans="1:17" ht="16">
      <c r="A1394" s="6">
        <v>1393</v>
      </c>
      <c r="B1394" s="191" t="s">
        <v>4026</v>
      </c>
      <c r="C1394" s="191" t="s">
        <v>1761</v>
      </c>
      <c r="D1394" s="191" t="s">
        <v>11963</v>
      </c>
      <c r="E1394" s="191" t="s">
        <v>114</v>
      </c>
      <c r="F1394" s="191" t="s">
        <v>114</v>
      </c>
      <c r="G1394" s="191" t="s">
        <v>160</v>
      </c>
      <c r="H1394" s="191" t="s">
        <v>11964</v>
      </c>
      <c r="I1394" s="191" t="s">
        <v>11965</v>
      </c>
      <c r="J1394" s="191" t="s">
        <v>11966</v>
      </c>
      <c r="K1394" s="191" t="s">
        <v>10197</v>
      </c>
      <c r="L1394" s="99">
        <v>-0.72264099999999998</v>
      </c>
      <c r="M1394" s="99">
        <v>37.173908400000002</v>
      </c>
      <c r="N1394" s="191" t="s">
        <v>6967</v>
      </c>
      <c r="O1394" s="87">
        <v>45117</v>
      </c>
      <c r="P1394" s="87">
        <f t="shared" si="42"/>
        <v>45142</v>
      </c>
      <c r="Q1394" s="53">
        <f t="shared" si="43"/>
        <v>335</v>
      </c>
    </row>
    <row r="1395" spans="1:17" ht="16">
      <c r="A1395" s="6">
        <v>1394</v>
      </c>
      <c r="B1395" s="191" t="s">
        <v>4072</v>
      </c>
      <c r="C1395" s="191" t="s">
        <v>1798</v>
      </c>
      <c r="D1395" s="191" t="s">
        <v>11967</v>
      </c>
      <c r="E1395" s="191" t="s">
        <v>108</v>
      </c>
      <c r="F1395" s="191" t="s">
        <v>108</v>
      </c>
      <c r="G1395" s="191" t="s">
        <v>175</v>
      </c>
      <c r="H1395" s="191" t="s">
        <v>9985</v>
      </c>
      <c r="I1395" s="191" t="s">
        <v>11968</v>
      </c>
      <c r="J1395" s="191" t="s">
        <v>11969</v>
      </c>
      <c r="K1395" s="191" t="s">
        <v>2840</v>
      </c>
      <c r="L1395" s="99">
        <v>-1.1770940000000001</v>
      </c>
      <c r="M1395" s="99">
        <v>36.632390000000001</v>
      </c>
      <c r="N1395" s="191" t="s">
        <v>6967</v>
      </c>
      <c r="O1395" s="87">
        <v>45117</v>
      </c>
      <c r="P1395" s="87">
        <f t="shared" si="42"/>
        <v>45142</v>
      </c>
      <c r="Q1395" s="53">
        <f t="shared" si="43"/>
        <v>335</v>
      </c>
    </row>
    <row r="1396" spans="1:17" ht="16">
      <c r="A1396" s="6">
        <v>1395</v>
      </c>
      <c r="B1396" s="191" t="s">
        <v>4118</v>
      </c>
      <c r="C1396" s="191" t="s">
        <v>1835</v>
      </c>
      <c r="D1396" s="191" t="s">
        <v>11970</v>
      </c>
      <c r="E1396" s="191" t="s">
        <v>161</v>
      </c>
      <c r="F1396" s="191" t="s">
        <v>161</v>
      </c>
      <c r="G1396" s="191" t="s">
        <v>11424</v>
      </c>
      <c r="H1396" s="191" t="s">
        <v>11971</v>
      </c>
      <c r="I1396" s="191" t="s">
        <v>11972</v>
      </c>
      <c r="J1396" s="191" t="s">
        <v>11973</v>
      </c>
      <c r="K1396" s="191" t="s">
        <v>10952</v>
      </c>
      <c r="L1396" s="99">
        <v>-0.53003460000000002</v>
      </c>
      <c r="M1396" s="99">
        <v>37.063748099999998</v>
      </c>
      <c r="N1396" s="191" t="s">
        <v>6967</v>
      </c>
      <c r="O1396" s="87">
        <v>45117</v>
      </c>
      <c r="P1396" s="87">
        <f t="shared" si="42"/>
        <v>45142</v>
      </c>
      <c r="Q1396" s="53">
        <f t="shared" si="43"/>
        <v>335</v>
      </c>
    </row>
    <row r="1397" spans="1:17" ht="16">
      <c r="A1397" s="6">
        <v>1396</v>
      </c>
      <c r="B1397" s="191" t="s">
        <v>3869</v>
      </c>
      <c r="C1397" s="191" t="s">
        <v>1618</v>
      </c>
      <c r="D1397" s="191" t="s">
        <v>11974</v>
      </c>
      <c r="E1397" s="191" t="s">
        <v>108</v>
      </c>
      <c r="F1397" s="191" t="s">
        <v>108</v>
      </c>
      <c r="G1397" s="191" t="s">
        <v>115</v>
      </c>
      <c r="H1397" s="191" t="s">
        <v>7467</v>
      </c>
      <c r="I1397" s="191" t="s">
        <v>11975</v>
      </c>
      <c r="J1397" s="191" t="s">
        <v>11976</v>
      </c>
      <c r="K1397" s="191" t="s">
        <v>2840</v>
      </c>
      <c r="L1397" s="99">
        <v>-1.1971430000000001</v>
      </c>
      <c r="M1397" s="99">
        <v>36.694204999999997</v>
      </c>
      <c r="N1397" s="191" t="s">
        <v>6967</v>
      </c>
      <c r="O1397" s="87">
        <v>45118</v>
      </c>
      <c r="P1397" s="87">
        <f t="shared" si="42"/>
        <v>45143</v>
      </c>
      <c r="Q1397" s="53">
        <f t="shared" si="43"/>
        <v>335</v>
      </c>
    </row>
    <row r="1398" spans="1:17" ht="16">
      <c r="A1398" s="6">
        <v>1397</v>
      </c>
      <c r="B1398" s="191" t="s">
        <v>3960</v>
      </c>
      <c r="C1398" s="191" t="s">
        <v>1698</v>
      </c>
      <c r="D1398" s="191" t="s">
        <v>11977</v>
      </c>
      <c r="E1398" s="191" t="s">
        <v>151</v>
      </c>
      <c r="F1398" s="191" t="s">
        <v>151</v>
      </c>
      <c r="G1398" s="191" t="s">
        <v>152</v>
      </c>
      <c r="H1398" s="191" t="s">
        <v>11978</v>
      </c>
      <c r="I1398" s="191" t="s">
        <v>11979</v>
      </c>
      <c r="J1398" s="191" t="s">
        <v>11980</v>
      </c>
      <c r="K1398" s="191" t="s">
        <v>10554</v>
      </c>
      <c r="L1398" s="99">
        <v>5.0210900000000003E-2</v>
      </c>
      <c r="M1398" s="99">
        <v>37.238060699999998</v>
      </c>
      <c r="N1398" s="191" t="s">
        <v>6967</v>
      </c>
      <c r="O1398" s="87">
        <v>45118</v>
      </c>
      <c r="P1398" s="87">
        <f t="shared" si="42"/>
        <v>45143</v>
      </c>
      <c r="Q1398" s="53">
        <f t="shared" si="43"/>
        <v>335</v>
      </c>
    </row>
    <row r="1399" spans="1:17" ht="16">
      <c r="A1399" s="6">
        <v>1398</v>
      </c>
      <c r="B1399" s="191" t="s">
        <v>4003</v>
      </c>
      <c r="C1399" s="191" t="s">
        <v>1736</v>
      </c>
      <c r="D1399" s="191" t="s">
        <v>11981</v>
      </c>
      <c r="E1399" s="191" t="s">
        <v>151</v>
      </c>
      <c r="F1399" s="191" t="s">
        <v>151</v>
      </c>
      <c r="G1399" s="191" t="s">
        <v>165</v>
      </c>
      <c r="H1399" s="191" t="s">
        <v>11982</v>
      </c>
      <c r="I1399" s="191" t="s">
        <v>11983</v>
      </c>
      <c r="J1399" s="191"/>
      <c r="K1399" s="191" t="s">
        <v>8847</v>
      </c>
      <c r="L1399" s="99">
        <v>-5.15136E-2</v>
      </c>
      <c r="M1399" s="99">
        <v>37.608812800000003</v>
      </c>
      <c r="N1399" s="191" t="s">
        <v>6967</v>
      </c>
      <c r="O1399" s="87">
        <v>45118</v>
      </c>
      <c r="P1399" s="87">
        <f t="shared" si="42"/>
        <v>45143</v>
      </c>
      <c r="Q1399" s="53">
        <f t="shared" si="43"/>
        <v>335</v>
      </c>
    </row>
    <row r="1400" spans="1:17" ht="16">
      <c r="A1400" s="6">
        <v>1399</v>
      </c>
      <c r="B1400" s="191" t="s">
        <v>4055</v>
      </c>
      <c r="C1400" s="191" t="s">
        <v>4056</v>
      </c>
      <c r="D1400" s="191" t="s">
        <v>11984</v>
      </c>
      <c r="E1400" s="191" t="s">
        <v>151</v>
      </c>
      <c r="F1400" s="191" t="s">
        <v>151</v>
      </c>
      <c r="G1400" s="191" t="s">
        <v>173</v>
      </c>
      <c r="H1400" s="191" t="s">
        <v>11985</v>
      </c>
      <c r="I1400" s="191" t="s">
        <v>11986</v>
      </c>
      <c r="J1400" s="191"/>
      <c r="K1400" s="191" t="s">
        <v>8758</v>
      </c>
      <c r="L1400" s="99">
        <v>4.1599999999999998E-2</v>
      </c>
      <c r="M1400" s="99">
        <v>37.598399999999998</v>
      </c>
      <c r="N1400" s="191" t="s">
        <v>6967</v>
      </c>
      <c r="O1400" s="87">
        <v>45118</v>
      </c>
      <c r="P1400" s="87">
        <f t="shared" si="42"/>
        <v>45143</v>
      </c>
      <c r="Q1400" s="53">
        <f t="shared" si="43"/>
        <v>335</v>
      </c>
    </row>
    <row r="1401" spans="1:17" ht="16">
      <c r="A1401" s="6">
        <v>1400</v>
      </c>
      <c r="B1401" s="191" t="s">
        <v>4070</v>
      </c>
      <c r="C1401" s="191" t="s">
        <v>1796</v>
      </c>
      <c r="D1401" s="191" t="s">
        <v>11987</v>
      </c>
      <c r="E1401" s="191" t="s">
        <v>161</v>
      </c>
      <c r="F1401" s="191" t="s">
        <v>161</v>
      </c>
      <c r="G1401" s="191" t="s">
        <v>10948</v>
      </c>
      <c r="H1401" s="191" t="s">
        <v>10967</v>
      </c>
      <c r="I1401" s="191" t="s">
        <v>11988</v>
      </c>
      <c r="J1401" s="191" t="s">
        <v>11989</v>
      </c>
      <c r="K1401" s="191" t="s">
        <v>10952</v>
      </c>
      <c r="L1401" s="99">
        <v>-1.2156928</v>
      </c>
      <c r="M1401" s="99">
        <v>36.8934912</v>
      </c>
      <c r="N1401" s="191" t="s">
        <v>6967</v>
      </c>
      <c r="O1401" s="87">
        <v>45118</v>
      </c>
      <c r="P1401" s="87">
        <f t="shared" si="42"/>
        <v>45143</v>
      </c>
      <c r="Q1401" s="53">
        <f t="shared" si="43"/>
        <v>335</v>
      </c>
    </row>
    <row r="1402" spans="1:17" ht="16">
      <c r="A1402" s="6">
        <v>1401</v>
      </c>
      <c r="B1402" s="191" t="s">
        <v>4082</v>
      </c>
      <c r="C1402" s="191" t="s">
        <v>1802</v>
      </c>
      <c r="D1402" s="191" t="s">
        <v>11990</v>
      </c>
      <c r="E1402" s="191" t="s">
        <v>114</v>
      </c>
      <c r="F1402" s="191" t="s">
        <v>114</v>
      </c>
      <c r="G1402" s="191" t="s">
        <v>163</v>
      </c>
      <c r="H1402" s="191" t="s">
        <v>11991</v>
      </c>
      <c r="I1402" s="191" t="s">
        <v>11992</v>
      </c>
      <c r="J1402" s="191" t="s">
        <v>11993</v>
      </c>
      <c r="K1402" s="191" t="s">
        <v>10197</v>
      </c>
      <c r="L1402" s="99"/>
      <c r="M1402" s="99"/>
      <c r="N1402" s="191" t="s">
        <v>6967</v>
      </c>
      <c r="O1402" s="87">
        <v>45118</v>
      </c>
      <c r="P1402" s="87">
        <f t="shared" si="42"/>
        <v>45143</v>
      </c>
      <c r="Q1402" s="53">
        <f t="shared" si="43"/>
        <v>335</v>
      </c>
    </row>
    <row r="1403" spans="1:17" ht="16">
      <c r="A1403" s="6">
        <v>1402</v>
      </c>
      <c r="B1403" s="191" t="s">
        <v>4087</v>
      </c>
      <c r="C1403" s="191" t="s">
        <v>1807</v>
      </c>
      <c r="D1403" s="191" t="s">
        <v>11994</v>
      </c>
      <c r="E1403" s="191" t="s">
        <v>151</v>
      </c>
      <c r="F1403" s="191" t="s">
        <v>151</v>
      </c>
      <c r="G1403" s="191" t="s">
        <v>165</v>
      </c>
      <c r="H1403" s="191" t="s">
        <v>11995</v>
      </c>
      <c r="I1403" s="191" t="s">
        <v>11996</v>
      </c>
      <c r="J1403" s="191" t="s">
        <v>11997</v>
      </c>
      <c r="K1403" s="191" t="s">
        <v>8847</v>
      </c>
      <c r="L1403" s="99">
        <v>-4.9200000000000001E-2</v>
      </c>
      <c r="M1403" s="99">
        <v>37.610300000000002</v>
      </c>
      <c r="N1403" s="191" t="s">
        <v>6967</v>
      </c>
      <c r="O1403" s="87">
        <v>45118</v>
      </c>
      <c r="P1403" s="87">
        <f t="shared" si="42"/>
        <v>45143</v>
      </c>
      <c r="Q1403" s="53">
        <f t="shared" si="43"/>
        <v>335</v>
      </c>
    </row>
    <row r="1404" spans="1:17" ht="16">
      <c r="A1404" s="6">
        <v>1403</v>
      </c>
      <c r="B1404" s="191" t="s">
        <v>4093</v>
      </c>
      <c r="C1404" s="191" t="s">
        <v>1813</v>
      </c>
      <c r="D1404" s="191" t="s">
        <v>11998</v>
      </c>
      <c r="E1404" s="191" t="s">
        <v>108</v>
      </c>
      <c r="F1404" s="191" t="s">
        <v>108</v>
      </c>
      <c r="G1404" s="191" t="s">
        <v>115</v>
      </c>
      <c r="H1404" s="191" t="s">
        <v>7455</v>
      </c>
      <c r="I1404" s="191" t="s">
        <v>11999</v>
      </c>
      <c r="J1404" s="191" t="s">
        <v>12000</v>
      </c>
      <c r="K1404" s="191" t="s">
        <v>2840</v>
      </c>
      <c r="L1404" s="99">
        <v>-1.23556</v>
      </c>
      <c r="M1404" s="99">
        <v>36.639029999999998</v>
      </c>
      <c r="N1404" s="191" t="s">
        <v>6967</v>
      </c>
      <c r="O1404" s="87">
        <v>45118</v>
      </c>
      <c r="P1404" s="87">
        <f t="shared" si="42"/>
        <v>45143</v>
      </c>
      <c r="Q1404" s="53">
        <f t="shared" si="43"/>
        <v>335</v>
      </c>
    </row>
    <row r="1405" spans="1:17" ht="16">
      <c r="A1405" s="6">
        <v>1404</v>
      </c>
      <c r="B1405" s="191" t="s">
        <v>3888</v>
      </c>
      <c r="C1405" s="191" t="s">
        <v>3889</v>
      </c>
      <c r="D1405" s="191" t="s">
        <v>12001</v>
      </c>
      <c r="E1405" s="191" t="s">
        <v>161</v>
      </c>
      <c r="F1405" s="191" t="s">
        <v>161</v>
      </c>
      <c r="G1405" s="191" t="s">
        <v>1511</v>
      </c>
      <c r="H1405" s="191" t="s">
        <v>12002</v>
      </c>
      <c r="I1405" s="191" t="s">
        <v>12003</v>
      </c>
      <c r="J1405" s="191" t="s">
        <v>12004</v>
      </c>
      <c r="K1405" s="191" t="s">
        <v>10952</v>
      </c>
      <c r="L1405" s="99">
        <v>-0.21394969999999999</v>
      </c>
      <c r="M1405" s="99">
        <v>37.0788419</v>
      </c>
      <c r="N1405" s="191" t="s">
        <v>6967</v>
      </c>
      <c r="O1405" s="87">
        <v>45119</v>
      </c>
      <c r="P1405" s="87">
        <f t="shared" si="42"/>
        <v>45144</v>
      </c>
      <c r="Q1405" s="53">
        <f t="shared" si="43"/>
        <v>335</v>
      </c>
    </row>
    <row r="1406" spans="1:17" ht="16">
      <c r="A1406" s="6">
        <v>1405</v>
      </c>
      <c r="B1406" s="191" t="s">
        <v>3961</v>
      </c>
      <c r="C1406" s="191" t="s">
        <v>3962</v>
      </c>
      <c r="D1406" s="191" t="s">
        <v>12005</v>
      </c>
      <c r="E1406" s="191" t="s">
        <v>151</v>
      </c>
      <c r="F1406" s="191" t="s">
        <v>151</v>
      </c>
      <c r="G1406" s="191" t="s">
        <v>152</v>
      </c>
      <c r="H1406" s="191" t="s">
        <v>11553</v>
      </c>
      <c r="I1406" s="191" t="s">
        <v>12006</v>
      </c>
      <c r="J1406" s="191" t="s">
        <v>12006</v>
      </c>
      <c r="K1406" s="191" t="s">
        <v>10554</v>
      </c>
      <c r="L1406" s="99">
        <v>4.3299999999999998E-2</v>
      </c>
      <c r="M1406" s="99">
        <v>37.259390000000003</v>
      </c>
      <c r="N1406" s="191" t="s">
        <v>6967</v>
      </c>
      <c r="O1406" s="87">
        <v>45119</v>
      </c>
      <c r="P1406" s="87">
        <f t="shared" si="42"/>
        <v>45144</v>
      </c>
      <c r="Q1406" s="53">
        <f t="shared" si="43"/>
        <v>335</v>
      </c>
    </row>
    <row r="1407" spans="1:17" ht="16">
      <c r="A1407" s="6">
        <v>1406</v>
      </c>
      <c r="B1407" s="191" t="s">
        <v>3981</v>
      </c>
      <c r="C1407" s="191" t="s">
        <v>3982</v>
      </c>
      <c r="D1407" s="191" t="s">
        <v>12007</v>
      </c>
      <c r="E1407" s="191" t="s">
        <v>108</v>
      </c>
      <c r="F1407" s="191" t="s">
        <v>108</v>
      </c>
      <c r="G1407" s="191" t="s">
        <v>12008</v>
      </c>
      <c r="H1407" s="191" t="s">
        <v>11818</v>
      </c>
      <c r="I1407" s="191" t="s">
        <v>12009</v>
      </c>
      <c r="J1407" s="191" t="s">
        <v>12010</v>
      </c>
      <c r="K1407" s="191" t="s">
        <v>6975</v>
      </c>
      <c r="L1407" s="99">
        <v>-1.0252794000000001</v>
      </c>
      <c r="M1407" s="99">
        <v>36.953939099999999</v>
      </c>
      <c r="N1407" s="191" t="s">
        <v>6967</v>
      </c>
      <c r="O1407" s="87">
        <v>45119</v>
      </c>
      <c r="P1407" s="87">
        <f t="shared" si="42"/>
        <v>45144</v>
      </c>
      <c r="Q1407" s="53">
        <f t="shared" si="43"/>
        <v>335</v>
      </c>
    </row>
    <row r="1408" spans="1:17" ht="16">
      <c r="A1408" s="6">
        <v>1407</v>
      </c>
      <c r="B1408" s="191" t="s">
        <v>2411</v>
      </c>
      <c r="C1408" s="191" t="s">
        <v>2615</v>
      </c>
      <c r="D1408" s="191" t="s">
        <v>12011</v>
      </c>
      <c r="E1408" s="191" t="s">
        <v>151</v>
      </c>
      <c r="F1408" s="191" t="s">
        <v>151</v>
      </c>
      <c r="G1408" s="191" t="s">
        <v>222</v>
      </c>
      <c r="H1408" s="191" t="s">
        <v>11381</v>
      </c>
      <c r="I1408" s="191" t="s">
        <v>12012</v>
      </c>
      <c r="J1408" s="191" t="s">
        <v>12013</v>
      </c>
      <c r="K1408" s="191" t="s">
        <v>8758</v>
      </c>
      <c r="L1408" s="99">
        <v>1.9900000000000001E-2</v>
      </c>
      <c r="M1408" s="99">
        <v>37.582500000000003</v>
      </c>
      <c r="N1408" s="191" t="s">
        <v>6967</v>
      </c>
      <c r="O1408" s="87">
        <v>45119</v>
      </c>
      <c r="P1408" s="87">
        <f t="shared" si="42"/>
        <v>45144</v>
      </c>
      <c r="Q1408" s="53">
        <f t="shared" si="43"/>
        <v>335</v>
      </c>
    </row>
    <row r="1409" spans="1:17" ht="16">
      <c r="A1409" s="6">
        <v>1408</v>
      </c>
      <c r="B1409" s="191" t="s">
        <v>4063</v>
      </c>
      <c r="C1409" s="191" t="s">
        <v>4064</v>
      </c>
      <c r="D1409" s="191" t="s">
        <v>12014</v>
      </c>
      <c r="E1409" s="191" t="s">
        <v>161</v>
      </c>
      <c r="F1409" s="191" t="s">
        <v>161</v>
      </c>
      <c r="G1409" s="191" t="s">
        <v>1511</v>
      </c>
      <c r="H1409" s="191" t="s">
        <v>12015</v>
      </c>
      <c r="I1409" s="191" t="s">
        <v>12016</v>
      </c>
      <c r="J1409" s="191" t="s">
        <v>12017</v>
      </c>
      <c r="K1409" s="191" t="s">
        <v>10952</v>
      </c>
      <c r="L1409" s="99">
        <v>-0.23734559999999999</v>
      </c>
      <c r="M1409" s="99">
        <v>37.072749100000003</v>
      </c>
      <c r="N1409" s="191" t="s">
        <v>6967</v>
      </c>
      <c r="O1409" s="87">
        <v>45119</v>
      </c>
      <c r="P1409" s="87">
        <f t="shared" si="42"/>
        <v>45144</v>
      </c>
      <c r="Q1409" s="53">
        <f t="shared" si="43"/>
        <v>335</v>
      </c>
    </row>
    <row r="1410" spans="1:17" ht="16">
      <c r="A1410" s="6">
        <v>1409</v>
      </c>
      <c r="B1410" s="191" t="s">
        <v>4078</v>
      </c>
      <c r="C1410" s="191" t="s">
        <v>4079</v>
      </c>
      <c r="D1410" s="191" t="s">
        <v>12018</v>
      </c>
      <c r="E1410" s="191" t="s">
        <v>114</v>
      </c>
      <c r="F1410" s="191" t="s">
        <v>114</v>
      </c>
      <c r="G1410" s="191" t="s">
        <v>168</v>
      </c>
      <c r="H1410" s="191" t="s">
        <v>9624</v>
      </c>
      <c r="I1410" s="191" t="s">
        <v>12019</v>
      </c>
      <c r="J1410" s="191" t="s">
        <v>12020</v>
      </c>
      <c r="K1410" s="191" t="s">
        <v>7337</v>
      </c>
      <c r="L1410" s="99">
        <v>-0.83343040000000002</v>
      </c>
      <c r="M1410" s="99">
        <v>36.904527399999999</v>
      </c>
      <c r="N1410" s="191" t="s">
        <v>6967</v>
      </c>
      <c r="O1410" s="87">
        <v>45119</v>
      </c>
      <c r="P1410" s="87">
        <f t="shared" si="42"/>
        <v>45144</v>
      </c>
      <c r="Q1410" s="53">
        <f t="shared" si="43"/>
        <v>335</v>
      </c>
    </row>
    <row r="1411" spans="1:17" ht="16">
      <c r="A1411" s="6">
        <v>1410</v>
      </c>
      <c r="B1411" s="191" t="s">
        <v>4091</v>
      </c>
      <c r="C1411" s="191" t="s">
        <v>4092</v>
      </c>
      <c r="D1411" s="191" t="s">
        <v>12021</v>
      </c>
      <c r="E1411" s="191" t="s">
        <v>8015</v>
      </c>
      <c r="F1411" s="191" t="s">
        <v>8015</v>
      </c>
      <c r="G1411" s="191" t="s">
        <v>142</v>
      </c>
      <c r="H1411" s="191" t="s">
        <v>11866</v>
      </c>
      <c r="I1411" s="191" t="s">
        <v>12022</v>
      </c>
      <c r="J1411" s="191" t="s">
        <v>12023</v>
      </c>
      <c r="K1411" s="191" t="s">
        <v>8856</v>
      </c>
      <c r="L1411" s="99">
        <v>-0.43607000000000001</v>
      </c>
      <c r="M1411" s="99">
        <v>37.449779999999997</v>
      </c>
      <c r="N1411" s="191" t="s">
        <v>6967</v>
      </c>
      <c r="O1411" s="87">
        <v>45119</v>
      </c>
      <c r="P1411" s="87">
        <f t="shared" ref="P1411:P1474" si="44">O1411+25</f>
        <v>45144</v>
      </c>
      <c r="Q1411" s="53">
        <f t="shared" ref="Q1411:Q1474" si="45">IF(P1411&lt;$T$2,$V$2,$U$2-P1411+1)</f>
        <v>335</v>
      </c>
    </row>
    <row r="1412" spans="1:17" ht="16">
      <c r="A1412" s="6">
        <v>1411</v>
      </c>
      <c r="B1412" s="191" t="s">
        <v>1498</v>
      </c>
      <c r="C1412" s="191" t="s">
        <v>4119</v>
      </c>
      <c r="D1412" s="191" t="s">
        <v>12024</v>
      </c>
      <c r="E1412" s="191" t="s">
        <v>108</v>
      </c>
      <c r="F1412" s="191" t="s">
        <v>108</v>
      </c>
      <c r="G1412" s="191" t="s">
        <v>7380</v>
      </c>
      <c r="H1412" s="191" t="s">
        <v>10179</v>
      </c>
      <c r="I1412" s="191" t="s">
        <v>12025</v>
      </c>
      <c r="J1412" s="191" t="s">
        <v>12026</v>
      </c>
      <c r="K1412" s="191" t="s">
        <v>6966</v>
      </c>
      <c r="L1412" s="99">
        <v>-1.1047419999999999</v>
      </c>
      <c r="M1412" s="99">
        <v>37.158495000000002</v>
      </c>
      <c r="N1412" s="191" t="s">
        <v>6967</v>
      </c>
      <c r="O1412" s="87">
        <v>45119</v>
      </c>
      <c r="P1412" s="87">
        <f t="shared" si="44"/>
        <v>45144</v>
      </c>
      <c r="Q1412" s="53">
        <f t="shared" si="45"/>
        <v>335</v>
      </c>
    </row>
    <row r="1413" spans="1:17" ht="16">
      <c r="A1413" s="6">
        <v>1412</v>
      </c>
      <c r="B1413" s="191" t="s">
        <v>3985</v>
      </c>
      <c r="C1413" s="191" t="s">
        <v>3986</v>
      </c>
      <c r="D1413" s="191" t="s">
        <v>12027</v>
      </c>
      <c r="E1413" s="191" t="s">
        <v>108</v>
      </c>
      <c r="F1413" s="191" t="s">
        <v>108</v>
      </c>
      <c r="G1413" s="191" t="s">
        <v>115</v>
      </c>
      <c r="H1413" s="191" t="s">
        <v>12028</v>
      </c>
      <c r="I1413" s="191" t="s">
        <v>12029</v>
      </c>
      <c r="J1413" s="191"/>
      <c r="K1413" s="191" t="s">
        <v>2840</v>
      </c>
      <c r="L1413" s="99">
        <v>-1.1970000000000001</v>
      </c>
      <c r="M1413" s="99">
        <v>36.689300000000003</v>
      </c>
      <c r="N1413" s="191" t="s">
        <v>6967</v>
      </c>
      <c r="O1413" s="87">
        <v>45120</v>
      </c>
      <c r="P1413" s="87">
        <f t="shared" si="44"/>
        <v>45145</v>
      </c>
      <c r="Q1413" s="53">
        <f t="shared" si="45"/>
        <v>335</v>
      </c>
    </row>
    <row r="1414" spans="1:17" ht="16">
      <c r="A1414" s="6">
        <v>1413</v>
      </c>
      <c r="B1414" s="191" t="s">
        <v>4012</v>
      </c>
      <c r="C1414" s="191" t="s">
        <v>1745</v>
      </c>
      <c r="D1414" s="191" t="s">
        <v>12030</v>
      </c>
      <c r="E1414" s="191" t="s">
        <v>114</v>
      </c>
      <c r="F1414" s="191" t="s">
        <v>114</v>
      </c>
      <c r="G1414" s="191" t="s">
        <v>8764</v>
      </c>
      <c r="H1414" s="191" t="s">
        <v>12031</v>
      </c>
      <c r="I1414" s="191" t="s">
        <v>12032</v>
      </c>
      <c r="J1414" s="191" t="s">
        <v>12033</v>
      </c>
      <c r="K1414" s="191" t="s">
        <v>11451</v>
      </c>
      <c r="L1414" s="99">
        <v>-0.85581379999999996</v>
      </c>
      <c r="M1414" s="99">
        <v>37.198108900000001</v>
      </c>
      <c r="N1414" s="191" t="s">
        <v>6967</v>
      </c>
      <c r="O1414" s="87">
        <v>45120</v>
      </c>
      <c r="P1414" s="87">
        <f t="shared" si="44"/>
        <v>45145</v>
      </c>
      <c r="Q1414" s="53">
        <f t="shared" si="45"/>
        <v>335</v>
      </c>
    </row>
    <row r="1415" spans="1:17" ht="16">
      <c r="A1415" s="6">
        <v>1414</v>
      </c>
      <c r="B1415" s="191" t="s">
        <v>4045</v>
      </c>
      <c r="C1415" s="191" t="s">
        <v>1779</v>
      </c>
      <c r="D1415" s="191" t="s">
        <v>12034</v>
      </c>
      <c r="E1415" s="191" t="s">
        <v>151</v>
      </c>
      <c r="F1415" s="191" t="s">
        <v>151</v>
      </c>
      <c r="G1415" s="191" t="s">
        <v>222</v>
      </c>
      <c r="H1415" s="191" t="s">
        <v>12035</v>
      </c>
      <c r="I1415" s="191" t="s">
        <v>12036</v>
      </c>
      <c r="J1415" s="191" t="s">
        <v>11916</v>
      </c>
      <c r="K1415" s="191" t="s">
        <v>10106</v>
      </c>
      <c r="L1415" s="99">
        <v>2.3199999999999998E-2</v>
      </c>
      <c r="M1415" s="99">
        <v>37.577300000000001</v>
      </c>
      <c r="N1415" s="191" t="s">
        <v>6967</v>
      </c>
      <c r="O1415" s="87">
        <v>45120</v>
      </c>
      <c r="P1415" s="87">
        <f t="shared" si="44"/>
        <v>45145</v>
      </c>
      <c r="Q1415" s="53">
        <f t="shared" si="45"/>
        <v>335</v>
      </c>
    </row>
    <row r="1416" spans="1:17" ht="16">
      <c r="A1416" s="6">
        <v>1415</v>
      </c>
      <c r="B1416" s="191" t="s">
        <v>4062</v>
      </c>
      <c r="C1416" s="191" t="s">
        <v>1789</v>
      </c>
      <c r="D1416" s="191" t="s">
        <v>12037</v>
      </c>
      <c r="E1416" s="191" t="s">
        <v>161</v>
      </c>
      <c r="F1416" s="191" t="s">
        <v>161</v>
      </c>
      <c r="G1416" s="191" t="s">
        <v>1511</v>
      </c>
      <c r="H1416" s="191" t="s">
        <v>12015</v>
      </c>
      <c r="I1416" s="191" t="s">
        <v>12038</v>
      </c>
      <c r="J1416" s="191" t="s">
        <v>12039</v>
      </c>
      <c r="K1416" s="191" t="s">
        <v>10952</v>
      </c>
      <c r="L1416" s="99">
        <v>-0.171704</v>
      </c>
      <c r="M1416" s="99">
        <v>35.859203200000003</v>
      </c>
      <c r="N1416" s="191" t="s">
        <v>6967</v>
      </c>
      <c r="O1416" s="87">
        <v>45120</v>
      </c>
      <c r="P1416" s="87">
        <f t="shared" si="44"/>
        <v>45145</v>
      </c>
      <c r="Q1416" s="53">
        <f t="shared" si="45"/>
        <v>335</v>
      </c>
    </row>
    <row r="1417" spans="1:17" ht="16">
      <c r="A1417" s="6">
        <v>1416</v>
      </c>
      <c r="B1417" s="191" t="s">
        <v>4066</v>
      </c>
      <c r="C1417" s="191" t="s">
        <v>1791</v>
      </c>
      <c r="D1417" s="191" t="s">
        <v>12040</v>
      </c>
      <c r="E1417" s="191" t="s">
        <v>161</v>
      </c>
      <c r="F1417" s="191" t="s">
        <v>161</v>
      </c>
      <c r="G1417" s="191" t="s">
        <v>1511</v>
      </c>
      <c r="H1417" s="191" t="s">
        <v>12015</v>
      </c>
      <c r="I1417" s="191" t="s">
        <v>12041</v>
      </c>
      <c r="J1417" s="191" t="s">
        <v>12042</v>
      </c>
      <c r="K1417" s="191" t="s">
        <v>10952</v>
      </c>
      <c r="L1417" s="99"/>
      <c r="M1417" s="99"/>
      <c r="N1417" s="191" t="s">
        <v>6967</v>
      </c>
      <c r="O1417" s="87">
        <v>45120</v>
      </c>
      <c r="P1417" s="87">
        <f t="shared" si="44"/>
        <v>45145</v>
      </c>
      <c r="Q1417" s="53">
        <f t="shared" si="45"/>
        <v>335</v>
      </c>
    </row>
    <row r="1418" spans="1:17" ht="16">
      <c r="A1418" s="6">
        <v>1417</v>
      </c>
      <c r="B1418" s="191" t="s">
        <v>4069</v>
      </c>
      <c r="C1418" s="191" t="s">
        <v>1794</v>
      </c>
      <c r="D1418" s="191" t="s">
        <v>12043</v>
      </c>
      <c r="E1418" s="191" t="s">
        <v>8015</v>
      </c>
      <c r="F1418" s="191" t="s">
        <v>2434</v>
      </c>
      <c r="G1418" s="191" t="s">
        <v>9255</v>
      </c>
      <c r="H1418" s="191" t="s">
        <v>12044</v>
      </c>
      <c r="I1418" s="191" t="s">
        <v>12045</v>
      </c>
      <c r="J1418" s="191" t="s">
        <v>12046</v>
      </c>
      <c r="K1418" s="191" t="s">
        <v>8335</v>
      </c>
      <c r="L1418" s="99">
        <v>-0.4783</v>
      </c>
      <c r="M1418" s="99">
        <v>37.389400000000002</v>
      </c>
      <c r="N1418" s="191" t="s">
        <v>6967</v>
      </c>
      <c r="O1418" s="87">
        <v>45120</v>
      </c>
      <c r="P1418" s="87">
        <f t="shared" si="44"/>
        <v>45145</v>
      </c>
      <c r="Q1418" s="53">
        <f t="shared" si="45"/>
        <v>335</v>
      </c>
    </row>
    <row r="1419" spans="1:17" ht="16">
      <c r="A1419" s="6">
        <v>1418</v>
      </c>
      <c r="B1419" s="191" t="s">
        <v>4111</v>
      </c>
      <c r="C1419" s="191" t="s">
        <v>4112</v>
      </c>
      <c r="D1419" s="191" t="s">
        <v>12047</v>
      </c>
      <c r="E1419" s="191" t="s">
        <v>151</v>
      </c>
      <c r="F1419" s="191" t="s">
        <v>151</v>
      </c>
      <c r="G1419" s="191" t="s">
        <v>173</v>
      </c>
      <c r="H1419" s="191" t="s">
        <v>12048</v>
      </c>
      <c r="I1419" s="191" t="s">
        <v>12049</v>
      </c>
      <c r="J1419" s="191" t="s">
        <v>12050</v>
      </c>
      <c r="K1419" s="191" t="s">
        <v>8758</v>
      </c>
      <c r="L1419" s="99">
        <v>5.4999999999999997E-3</v>
      </c>
      <c r="M1419" s="99">
        <v>37.644599999999997</v>
      </c>
      <c r="N1419" s="191" t="s">
        <v>6967</v>
      </c>
      <c r="O1419" s="87">
        <v>45120</v>
      </c>
      <c r="P1419" s="87">
        <f t="shared" si="44"/>
        <v>45145</v>
      </c>
      <c r="Q1419" s="53">
        <f t="shared" si="45"/>
        <v>335</v>
      </c>
    </row>
    <row r="1420" spans="1:17" ht="16">
      <c r="A1420" s="6">
        <v>1419</v>
      </c>
      <c r="B1420" s="191" t="s">
        <v>3324</v>
      </c>
      <c r="C1420" s="191" t="s">
        <v>1603</v>
      </c>
      <c r="D1420" s="191" t="s">
        <v>12051</v>
      </c>
      <c r="E1420" s="191" t="s">
        <v>151</v>
      </c>
      <c r="F1420" s="191" t="s">
        <v>151</v>
      </c>
      <c r="G1420" s="191" t="s">
        <v>165</v>
      </c>
      <c r="H1420" s="191" t="s">
        <v>10057</v>
      </c>
      <c r="I1420" s="191" t="s">
        <v>12052</v>
      </c>
      <c r="J1420" s="191" t="s">
        <v>12053</v>
      </c>
      <c r="K1420" s="191" t="s">
        <v>8758</v>
      </c>
      <c r="L1420" s="99">
        <v>-8.7998800000000002E-2</v>
      </c>
      <c r="M1420" s="99">
        <v>37.605627200000001</v>
      </c>
      <c r="N1420" s="191" t="s">
        <v>6967</v>
      </c>
      <c r="O1420" s="87">
        <v>45121</v>
      </c>
      <c r="P1420" s="87">
        <f t="shared" si="44"/>
        <v>45146</v>
      </c>
      <c r="Q1420" s="53">
        <f t="shared" si="45"/>
        <v>335</v>
      </c>
    </row>
    <row r="1421" spans="1:17" ht="16">
      <c r="A1421" s="6">
        <v>1420</v>
      </c>
      <c r="B1421" s="191" t="s">
        <v>3881</v>
      </c>
      <c r="C1421" s="191" t="s">
        <v>1622</v>
      </c>
      <c r="D1421" s="191" t="s">
        <v>12054</v>
      </c>
      <c r="E1421" s="191" t="s">
        <v>114</v>
      </c>
      <c r="F1421" s="191" t="s">
        <v>114</v>
      </c>
      <c r="G1421" s="191" t="s">
        <v>10224</v>
      </c>
      <c r="H1421" s="191" t="s">
        <v>10732</v>
      </c>
      <c r="I1421" s="191" t="s">
        <v>12055</v>
      </c>
      <c r="J1421" s="191"/>
      <c r="K1421" s="191" t="s">
        <v>10197</v>
      </c>
      <c r="L1421" s="99">
        <v>-0.70662000000000003</v>
      </c>
      <c r="M1421" s="99">
        <v>36.820636700000001</v>
      </c>
      <c r="N1421" s="191" t="s">
        <v>6967</v>
      </c>
      <c r="O1421" s="87">
        <v>45121</v>
      </c>
      <c r="P1421" s="87">
        <f t="shared" si="44"/>
        <v>45146</v>
      </c>
      <c r="Q1421" s="53">
        <f t="shared" si="45"/>
        <v>335</v>
      </c>
    </row>
    <row r="1422" spans="1:17" ht="16">
      <c r="A1422" s="6">
        <v>1421</v>
      </c>
      <c r="B1422" s="191" t="s">
        <v>3983</v>
      </c>
      <c r="C1422" s="191" t="s">
        <v>1718</v>
      </c>
      <c r="D1422" s="191" t="s">
        <v>12056</v>
      </c>
      <c r="E1422" s="191" t="s">
        <v>108</v>
      </c>
      <c r="F1422" s="191" t="s">
        <v>108</v>
      </c>
      <c r="G1422" s="191" t="s">
        <v>7081</v>
      </c>
      <c r="H1422" s="191" t="s">
        <v>11818</v>
      </c>
      <c r="I1422" s="191" t="s">
        <v>12057</v>
      </c>
      <c r="J1422" s="191" t="s">
        <v>12058</v>
      </c>
      <c r="K1422" s="191" t="s">
        <v>6975</v>
      </c>
      <c r="L1422" s="99">
        <v>-1.01447</v>
      </c>
      <c r="M1422" s="99">
        <v>36.967460000000003</v>
      </c>
      <c r="N1422" s="191" t="s">
        <v>6967</v>
      </c>
      <c r="O1422" s="87">
        <v>45121</v>
      </c>
      <c r="P1422" s="87">
        <f t="shared" si="44"/>
        <v>45146</v>
      </c>
      <c r="Q1422" s="53">
        <f t="shared" si="45"/>
        <v>335</v>
      </c>
    </row>
    <row r="1423" spans="1:17" ht="16">
      <c r="A1423" s="6">
        <v>1422</v>
      </c>
      <c r="B1423" s="191" t="s">
        <v>1524</v>
      </c>
      <c r="C1423" s="191" t="s">
        <v>1756</v>
      </c>
      <c r="D1423" s="191" t="s">
        <v>12059</v>
      </c>
      <c r="E1423" s="191" t="s">
        <v>161</v>
      </c>
      <c r="F1423" s="191" t="s">
        <v>161</v>
      </c>
      <c r="G1423" s="191" t="s">
        <v>1511</v>
      </c>
      <c r="H1423" s="191" t="s">
        <v>12015</v>
      </c>
      <c r="I1423" s="191" t="s">
        <v>12060</v>
      </c>
      <c r="J1423" s="191" t="s">
        <v>12061</v>
      </c>
      <c r="K1423" s="191" t="s">
        <v>10952</v>
      </c>
      <c r="L1423" s="99">
        <v>-0.2368198</v>
      </c>
      <c r="M1423" s="99">
        <v>37.073300099999997</v>
      </c>
      <c r="N1423" s="191" t="s">
        <v>6967</v>
      </c>
      <c r="O1423" s="87">
        <v>45121</v>
      </c>
      <c r="P1423" s="87">
        <f t="shared" si="44"/>
        <v>45146</v>
      </c>
      <c r="Q1423" s="53">
        <f t="shared" si="45"/>
        <v>335</v>
      </c>
    </row>
    <row r="1424" spans="1:17" ht="16">
      <c r="A1424" s="6">
        <v>1423</v>
      </c>
      <c r="B1424" s="191" t="s">
        <v>4027</v>
      </c>
      <c r="C1424" s="191" t="s">
        <v>1762</v>
      </c>
      <c r="D1424" s="191" t="s">
        <v>12062</v>
      </c>
      <c r="E1424" s="191" t="s">
        <v>151</v>
      </c>
      <c r="F1424" s="191" t="s">
        <v>151</v>
      </c>
      <c r="G1424" s="191" t="s">
        <v>612</v>
      </c>
      <c r="H1424" s="191" t="s">
        <v>12063</v>
      </c>
      <c r="I1424" s="191" t="s">
        <v>12064</v>
      </c>
      <c r="J1424" s="191" t="s">
        <v>12065</v>
      </c>
      <c r="K1424" s="191" t="s">
        <v>10641</v>
      </c>
      <c r="L1424" s="99">
        <v>0.2024</v>
      </c>
      <c r="M1424" s="99">
        <v>37.817399999999999</v>
      </c>
      <c r="N1424" s="191" t="s">
        <v>6967</v>
      </c>
      <c r="O1424" s="87">
        <v>45121</v>
      </c>
      <c r="P1424" s="87">
        <f t="shared" si="44"/>
        <v>45146</v>
      </c>
      <c r="Q1424" s="53">
        <f t="shared" si="45"/>
        <v>335</v>
      </c>
    </row>
    <row r="1425" spans="1:17" ht="16">
      <c r="A1425" s="6">
        <v>1424</v>
      </c>
      <c r="B1425" s="191" t="s">
        <v>3836</v>
      </c>
      <c r="C1425" s="191" t="s">
        <v>1613</v>
      </c>
      <c r="D1425" s="191" t="s">
        <v>12066</v>
      </c>
      <c r="E1425" s="191" t="s">
        <v>108</v>
      </c>
      <c r="F1425" s="191" t="s">
        <v>108</v>
      </c>
      <c r="G1425" s="191" t="s">
        <v>6972</v>
      </c>
      <c r="H1425" s="191" t="s">
        <v>12067</v>
      </c>
      <c r="I1425" s="191" t="s">
        <v>12068</v>
      </c>
      <c r="J1425" s="191" t="s">
        <v>12069</v>
      </c>
      <c r="K1425" s="191" t="s">
        <v>6975</v>
      </c>
      <c r="L1425" s="99">
        <v>-1.0055799999999999</v>
      </c>
      <c r="M1425" s="99">
        <v>36.908580000000001</v>
      </c>
      <c r="N1425" s="191" t="s">
        <v>6967</v>
      </c>
      <c r="O1425" s="87">
        <v>45124</v>
      </c>
      <c r="P1425" s="87">
        <f t="shared" si="44"/>
        <v>45149</v>
      </c>
      <c r="Q1425" s="53">
        <f t="shared" si="45"/>
        <v>335</v>
      </c>
    </row>
    <row r="1426" spans="1:17" ht="16">
      <c r="A1426" s="6">
        <v>1425</v>
      </c>
      <c r="B1426" s="191" t="s">
        <v>3931</v>
      </c>
      <c r="C1426" s="191" t="s">
        <v>1663</v>
      </c>
      <c r="D1426" s="191" t="s">
        <v>12070</v>
      </c>
      <c r="E1426" s="191" t="s">
        <v>108</v>
      </c>
      <c r="F1426" s="191" t="s">
        <v>108</v>
      </c>
      <c r="G1426" s="191" t="s">
        <v>6972</v>
      </c>
      <c r="H1426" s="191" t="s">
        <v>12071</v>
      </c>
      <c r="I1426" s="191" t="s">
        <v>12072</v>
      </c>
      <c r="J1426" s="191" t="s">
        <v>12073</v>
      </c>
      <c r="K1426" s="191" t="s">
        <v>6975</v>
      </c>
      <c r="L1426" s="99">
        <v>-1.102393</v>
      </c>
      <c r="M1426" s="99">
        <v>36.798949</v>
      </c>
      <c r="N1426" s="191" t="s">
        <v>6967</v>
      </c>
      <c r="O1426" s="87">
        <v>45124</v>
      </c>
      <c r="P1426" s="87">
        <f t="shared" si="44"/>
        <v>45149</v>
      </c>
      <c r="Q1426" s="53">
        <f t="shared" si="45"/>
        <v>335</v>
      </c>
    </row>
    <row r="1427" spans="1:17" ht="16">
      <c r="A1427" s="6">
        <v>1426</v>
      </c>
      <c r="B1427" s="191" t="s">
        <v>3987</v>
      </c>
      <c r="C1427" s="191" t="s">
        <v>1721</v>
      </c>
      <c r="D1427" s="191" t="s">
        <v>12074</v>
      </c>
      <c r="E1427" s="191" t="s">
        <v>151</v>
      </c>
      <c r="F1427" s="191" t="s">
        <v>151</v>
      </c>
      <c r="G1427" s="191" t="s">
        <v>173</v>
      </c>
      <c r="H1427" s="191" t="s">
        <v>12075</v>
      </c>
      <c r="I1427" s="191" t="s">
        <v>12076</v>
      </c>
      <c r="J1427" s="191" t="s">
        <v>12077</v>
      </c>
      <c r="K1427" s="191" t="s">
        <v>10106</v>
      </c>
      <c r="L1427" s="99">
        <v>1.9699999999999999E-2</v>
      </c>
      <c r="M1427" s="99">
        <v>37.642699999999998</v>
      </c>
      <c r="N1427" s="191" t="s">
        <v>6967</v>
      </c>
      <c r="O1427" s="87">
        <v>45124</v>
      </c>
      <c r="P1427" s="87">
        <f t="shared" si="44"/>
        <v>45149</v>
      </c>
      <c r="Q1427" s="53">
        <f t="shared" si="45"/>
        <v>335</v>
      </c>
    </row>
    <row r="1428" spans="1:17" ht="16">
      <c r="A1428" s="6">
        <v>1427</v>
      </c>
      <c r="B1428" s="191" t="s">
        <v>4013</v>
      </c>
      <c r="C1428" s="191" t="s">
        <v>1746</v>
      </c>
      <c r="D1428" s="191" t="s">
        <v>12078</v>
      </c>
      <c r="E1428" s="191" t="s">
        <v>114</v>
      </c>
      <c r="F1428" s="191" t="s">
        <v>114</v>
      </c>
      <c r="G1428" s="191" t="s">
        <v>8764</v>
      </c>
      <c r="H1428" s="191" t="s">
        <v>12079</v>
      </c>
      <c r="I1428" s="191" t="s">
        <v>12080</v>
      </c>
      <c r="J1428" s="191" t="s">
        <v>12081</v>
      </c>
      <c r="K1428" s="191" t="s">
        <v>11451</v>
      </c>
      <c r="L1428" s="99">
        <v>-0.866035</v>
      </c>
      <c r="M1428" s="99">
        <v>37.244742000000002</v>
      </c>
      <c r="N1428" s="191" t="s">
        <v>6967</v>
      </c>
      <c r="O1428" s="87">
        <v>45124</v>
      </c>
      <c r="P1428" s="87">
        <f t="shared" si="44"/>
        <v>45149</v>
      </c>
      <c r="Q1428" s="53">
        <f t="shared" si="45"/>
        <v>335</v>
      </c>
    </row>
    <row r="1429" spans="1:17" ht="16">
      <c r="A1429" s="6">
        <v>1428</v>
      </c>
      <c r="B1429" s="191" t="s">
        <v>4046</v>
      </c>
      <c r="C1429" s="191" t="s">
        <v>1780</v>
      </c>
      <c r="D1429" s="191" t="s">
        <v>12082</v>
      </c>
      <c r="E1429" s="191" t="s">
        <v>151</v>
      </c>
      <c r="F1429" s="191" t="s">
        <v>151</v>
      </c>
      <c r="G1429" s="191" t="s">
        <v>152</v>
      </c>
      <c r="H1429" s="191" t="s">
        <v>12083</v>
      </c>
      <c r="I1429" s="191" t="s">
        <v>12084</v>
      </c>
      <c r="J1429" s="191" t="s">
        <v>12085</v>
      </c>
      <c r="K1429" s="191" t="s">
        <v>10554</v>
      </c>
      <c r="L1429" s="99">
        <v>-1.2156928</v>
      </c>
      <c r="M1429" s="99">
        <v>36.8934912</v>
      </c>
      <c r="N1429" s="191" t="s">
        <v>6967</v>
      </c>
      <c r="O1429" s="87">
        <v>45124</v>
      </c>
      <c r="P1429" s="87">
        <f t="shared" si="44"/>
        <v>45149</v>
      </c>
      <c r="Q1429" s="53">
        <f t="shared" si="45"/>
        <v>335</v>
      </c>
    </row>
    <row r="1430" spans="1:17" ht="16">
      <c r="A1430" s="6">
        <v>1429</v>
      </c>
      <c r="B1430" s="191" t="s">
        <v>4058</v>
      </c>
      <c r="C1430" s="191" t="s">
        <v>1786</v>
      </c>
      <c r="D1430" s="191" t="s">
        <v>12086</v>
      </c>
      <c r="E1430" s="191" t="s">
        <v>8015</v>
      </c>
      <c r="F1430" s="191" t="s">
        <v>8015</v>
      </c>
      <c r="G1430" s="191" t="s">
        <v>11183</v>
      </c>
      <c r="H1430" s="191" t="s">
        <v>12087</v>
      </c>
      <c r="I1430" s="191" t="s">
        <v>12088</v>
      </c>
      <c r="J1430" s="191" t="s">
        <v>12089</v>
      </c>
      <c r="K1430" s="191" t="s">
        <v>7384</v>
      </c>
      <c r="L1430" s="99">
        <v>-0.46089999999999998</v>
      </c>
      <c r="M1430" s="99">
        <v>37.801000000000002</v>
      </c>
      <c r="N1430" s="191" t="s">
        <v>6967</v>
      </c>
      <c r="O1430" s="87">
        <v>45124</v>
      </c>
      <c r="P1430" s="87">
        <f t="shared" si="44"/>
        <v>45149</v>
      </c>
      <c r="Q1430" s="53">
        <f t="shared" si="45"/>
        <v>335</v>
      </c>
    </row>
    <row r="1431" spans="1:17" ht="16">
      <c r="A1431" s="6">
        <v>1430</v>
      </c>
      <c r="B1431" s="191" t="s">
        <v>4067</v>
      </c>
      <c r="C1431" s="191" t="s">
        <v>1792</v>
      </c>
      <c r="D1431" s="191" t="s">
        <v>12090</v>
      </c>
      <c r="E1431" s="191" t="s">
        <v>108</v>
      </c>
      <c r="F1431" s="191" t="s">
        <v>108</v>
      </c>
      <c r="G1431" s="191" t="s">
        <v>109</v>
      </c>
      <c r="H1431" s="191" t="s">
        <v>12091</v>
      </c>
      <c r="I1431" s="191" t="s">
        <v>12092</v>
      </c>
      <c r="J1431" s="191" t="s">
        <v>12093</v>
      </c>
      <c r="K1431" s="191" t="s">
        <v>7449</v>
      </c>
      <c r="L1431" s="99">
        <v>-1.0561160000000001</v>
      </c>
      <c r="M1431" s="99">
        <v>36.697642000000002</v>
      </c>
      <c r="N1431" s="191" t="s">
        <v>6967</v>
      </c>
      <c r="O1431" s="87">
        <v>45124</v>
      </c>
      <c r="P1431" s="87">
        <f t="shared" si="44"/>
        <v>45149</v>
      </c>
      <c r="Q1431" s="53">
        <f t="shared" si="45"/>
        <v>335</v>
      </c>
    </row>
    <row r="1432" spans="1:17" ht="16">
      <c r="A1432" s="6">
        <v>1431</v>
      </c>
      <c r="B1432" s="191" t="s">
        <v>1528</v>
      </c>
      <c r="C1432" s="191" t="s">
        <v>1711</v>
      </c>
      <c r="D1432" s="191" t="s">
        <v>12094</v>
      </c>
      <c r="E1432" s="191" t="s">
        <v>108</v>
      </c>
      <c r="F1432" s="191" t="s">
        <v>108</v>
      </c>
      <c r="G1432" s="191" t="s">
        <v>175</v>
      </c>
      <c r="H1432" s="191" t="s">
        <v>11814</v>
      </c>
      <c r="I1432" s="191" t="s">
        <v>12095</v>
      </c>
      <c r="J1432" s="191" t="s">
        <v>12096</v>
      </c>
      <c r="K1432" s="191" t="s">
        <v>2840</v>
      </c>
      <c r="L1432" s="99">
        <v>-1.2127600000000001</v>
      </c>
      <c r="M1432" s="99">
        <v>36.654629999999997</v>
      </c>
      <c r="N1432" s="191" t="s">
        <v>6967</v>
      </c>
      <c r="O1432" s="87">
        <v>45125</v>
      </c>
      <c r="P1432" s="87">
        <f t="shared" si="44"/>
        <v>45150</v>
      </c>
      <c r="Q1432" s="53">
        <f t="shared" si="45"/>
        <v>335</v>
      </c>
    </row>
    <row r="1433" spans="1:17" ht="16">
      <c r="A1433" s="6">
        <v>1432</v>
      </c>
      <c r="B1433" s="191" t="s">
        <v>4004</v>
      </c>
      <c r="C1433" s="191" t="s">
        <v>1737</v>
      </c>
      <c r="D1433" s="191" t="s">
        <v>12097</v>
      </c>
      <c r="E1433" s="191" t="s">
        <v>151</v>
      </c>
      <c r="F1433" s="191" t="s">
        <v>151</v>
      </c>
      <c r="G1433" s="191" t="s">
        <v>165</v>
      </c>
      <c r="H1433" s="191" t="s">
        <v>12098</v>
      </c>
      <c r="I1433" s="191" t="s">
        <v>12099</v>
      </c>
      <c r="J1433" s="191"/>
      <c r="K1433" s="191" t="s">
        <v>8847</v>
      </c>
      <c r="L1433" s="99">
        <v>-4.3014999999999998E-2</v>
      </c>
      <c r="M1433" s="99">
        <v>37.611763600000003</v>
      </c>
      <c r="N1433" s="191" t="s">
        <v>6967</v>
      </c>
      <c r="O1433" s="87">
        <v>45125</v>
      </c>
      <c r="P1433" s="87">
        <f t="shared" si="44"/>
        <v>45150</v>
      </c>
      <c r="Q1433" s="53">
        <f t="shared" si="45"/>
        <v>335</v>
      </c>
    </row>
    <row r="1434" spans="1:17" ht="16">
      <c r="A1434" s="6">
        <v>1433</v>
      </c>
      <c r="B1434" s="191" t="s">
        <v>4068</v>
      </c>
      <c r="C1434" s="191" t="s">
        <v>1793</v>
      </c>
      <c r="D1434" s="191" t="s">
        <v>12100</v>
      </c>
      <c r="E1434" s="191" t="s">
        <v>108</v>
      </c>
      <c r="F1434" s="191" t="s">
        <v>108</v>
      </c>
      <c r="G1434" s="191" t="s">
        <v>7201</v>
      </c>
      <c r="H1434" s="191" t="s">
        <v>11044</v>
      </c>
      <c r="I1434" s="191" t="s">
        <v>12101</v>
      </c>
      <c r="J1434" s="191" t="s">
        <v>12102</v>
      </c>
      <c r="K1434" s="191" t="s">
        <v>2840</v>
      </c>
      <c r="L1434" s="99">
        <v>-1.161079</v>
      </c>
      <c r="M1434" s="99">
        <v>36.979953000000002</v>
      </c>
      <c r="N1434" s="191" t="s">
        <v>6967</v>
      </c>
      <c r="O1434" s="87">
        <v>45125</v>
      </c>
      <c r="P1434" s="87">
        <f t="shared" si="44"/>
        <v>45150</v>
      </c>
      <c r="Q1434" s="53">
        <f t="shared" si="45"/>
        <v>335</v>
      </c>
    </row>
    <row r="1435" spans="1:17" ht="16">
      <c r="A1435" s="6">
        <v>1434</v>
      </c>
      <c r="B1435" s="191" t="s">
        <v>4076</v>
      </c>
      <c r="C1435" s="191" t="s">
        <v>4077</v>
      </c>
      <c r="D1435" s="191" t="s">
        <v>12103</v>
      </c>
      <c r="E1435" s="191" t="s">
        <v>114</v>
      </c>
      <c r="F1435" s="191" t="s">
        <v>114</v>
      </c>
      <c r="G1435" s="191" t="s">
        <v>8764</v>
      </c>
      <c r="H1435" s="191" t="s">
        <v>12104</v>
      </c>
      <c r="I1435" s="191" t="s">
        <v>12105</v>
      </c>
      <c r="J1435" s="191" t="s">
        <v>12106</v>
      </c>
      <c r="K1435" s="191" t="s">
        <v>11451</v>
      </c>
      <c r="L1435" s="99">
        <v>-0.87908889999999995</v>
      </c>
      <c r="M1435" s="99">
        <v>37.1620262</v>
      </c>
      <c r="N1435" s="191" t="s">
        <v>6967</v>
      </c>
      <c r="O1435" s="87">
        <v>45125</v>
      </c>
      <c r="P1435" s="87">
        <f t="shared" si="44"/>
        <v>45150</v>
      </c>
      <c r="Q1435" s="53">
        <f t="shared" si="45"/>
        <v>335</v>
      </c>
    </row>
    <row r="1436" spans="1:17" ht="16">
      <c r="A1436" s="6">
        <v>1435</v>
      </c>
      <c r="B1436" s="191" t="s">
        <v>4088</v>
      </c>
      <c r="C1436" s="191" t="s">
        <v>1810</v>
      </c>
      <c r="D1436" s="191" t="s">
        <v>12107</v>
      </c>
      <c r="E1436" s="191" t="s">
        <v>108</v>
      </c>
      <c r="F1436" s="191" t="s">
        <v>108</v>
      </c>
      <c r="G1436" s="191" t="s">
        <v>115</v>
      </c>
      <c r="H1436" s="191" t="s">
        <v>12108</v>
      </c>
      <c r="I1436" s="191" t="s">
        <v>12109</v>
      </c>
      <c r="J1436" s="191" t="s">
        <v>12110</v>
      </c>
      <c r="K1436" s="191" t="s">
        <v>2840</v>
      </c>
      <c r="L1436" s="99">
        <v>-1.1934400000000001</v>
      </c>
      <c r="M1436" s="99">
        <v>36.694929999999999</v>
      </c>
      <c r="N1436" s="191" t="s">
        <v>6967</v>
      </c>
      <c r="O1436" s="87">
        <v>45125</v>
      </c>
      <c r="P1436" s="87">
        <f t="shared" si="44"/>
        <v>45150</v>
      </c>
      <c r="Q1436" s="53">
        <f t="shared" si="45"/>
        <v>335</v>
      </c>
    </row>
    <row r="1437" spans="1:17" ht="16">
      <c r="A1437" s="6">
        <v>1436</v>
      </c>
      <c r="B1437" s="191" t="s">
        <v>4095</v>
      </c>
      <c r="C1437" s="191" t="s">
        <v>1815</v>
      </c>
      <c r="D1437" s="191" t="s">
        <v>12111</v>
      </c>
      <c r="E1437" s="191" t="s">
        <v>8015</v>
      </c>
      <c r="F1437" s="191" t="s">
        <v>8015</v>
      </c>
      <c r="G1437" s="191" t="s">
        <v>142</v>
      </c>
      <c r="H1437" s="191" t="s">
        <v>12112</v>
      </c>
      <c r="I1437" s="191" t="s">
        <v>12113</v>
      </c>
      <c r="J1437" s="191" t="s">
        <v>12114</v>
      </c>
      <c r="K1437" s="191" t="s">
        <v>8856</v>
      </c>
      <c r="L1437" s="99">
        <v>-0.4385</v>
      </c>
      <c r="M1437" s="99">
        <v>37.457099999999997</v>
      </c>
      <c r="N1437" s="191" t="s">
        <v>6967</v>
      </c>
      <c r="O1437" s="87">
        <v>45125</v>
      </c>
      <c r="P1437" s="87">
        <f t="shared" si="44"/>
        <v>45150</v>
      </c>
      <c r="Q1437" s="53">
        <f t="shared" si="45"/>
        <v>335</v>
      </c>
    </row>
    <row r="1438" spans="1:17" ht="16">
      <c r="A1438" s="6">
        <v>1437</v>
      </c>
      <c r="B1438" s="191" t="s">
        <v>4115</v>
      </c>
      <c r="C1438" s="191" t="s">
        <v>1833</v>
      </c>
      <c r="D1438" s="191" t="s">
        <v>12115</v>
      </c>
      <c r="E1438" s="191" t="s">
        <v>108</v>
      </c>
      <c r="F1438" s="191" t="s">
        <v>108</v>
      </c>
      <c r="G1438" s="191" t="s">
        <v>7201</v>
      </c>
      <c r="H1438" s="191" t="s">
        <v>12116</v>
      </c>
      <c r="I1438" s="191" t="s">
        <v>12117</v>
      </c>
      <c r="J1438" s="191" t="s">
        <v>12118</v>
      </c>
      <c r="K1438" s="191" t="s">
        <v>6975</v>
      </c>
      <c r="L1438" s="99">
        <v>-1.0667</v>
      </c>
      <c r="M1438" s="99">
        <v>36.981259999999999</v>
      </c>
      <c r="N1438" s="191" t="s">
        <v>6967</v>
      </c>
      <c r="O1438" s="87">
        <v>45125</v>
      </c>
      <c r="P1438" s="87">
        <f t="shared" si="44"/>
        <v>45150</v>
      </c>
      <c r="Q1438" s="53">
        <f t="shared" si="45"/>
        <v>335</v>
      </c>
    </row>
    <row r="1439" spans="1:17" ht="16">
      <c r="A1439" s="6">
        <v>1438</v>
      </c>
      <c r="B1439" s="191" t="s">
        <v>1558</v>
      </c>
      <c r="C1439" s="191" t="s">
        <v>1632</v>
      </c>
      <c r="D1439" s="191" t="s">
        <v>12119</v>
      </c>
      <c r="E1439" s="191" t="s">
        <v>8015</v>
      </c>
      <c r="F1439" s="191" t="s">
        <v>2434</v>
      </c>
      <c r="G1439" s="191" t="s">
        <v>9255</v>
      </c>
      <c r="H1439" s="191" t="s">
        <v>12120</v>
      </c>
      <c r="I1439" s="191" t="s">
        <v>12121</v>
      </c>
      <c r="J1439" s="191" t="s">
        <v>12122</v>
      </c>
      <c r="K1439" s="191" t="s">
        <v>8335</v>
      </c>
      <c r="L1439" s="99">
        <v>-0.4531</v>
      </c>
      <c r="M1439" s="99">
        <v>37.422400000000003</v>
      </c>
      <c r="N1439" s="191" t="s">
        <v>6967</v>
      </c>
      <c r="O1439" s="87">
        <v>45126</v>
      </c>
      <c r="P1439" s="87">
        <f t="shared" si="44"/>
        <v>45151</v>
      </c>
      <c r="Q1439" s="53">
        <f t="shared" si="45"/>
        <v>335</v>
      </c>
    </row>
    <row r="1440" spans="1:17" ht="16">
      <c r="A1440" s="6">
        <v>1439</v>
      </c>
      <c r="B1440" s="191" t="s">
        <v>3998</v>
      </c>
      <c r="C1440" s="191" t="s">
        <v>1732</v>
      </c>
      <c r="D1440" s="191" t="s">
        <v>12123</v>
      </c>
      <c r="E1440" s="191" t="s">
        <v>8015</v>
      </c>
      <c r="F1440" s="191" t="s">
        <v>2434</v>
      </c>
      <c r="G1440" s="191" t="s">
        <v>9507</v>
      </c>
      <c r="H1440" s="191" t="s">
        <v>12124</v>
      </c>
      <c r="I1440" s="191" t="s">
        <v>12125</v>
      </c>
      <c r="J1440" s="191"/>
      <c r="K1440" s="191" t="s">
        <v>8856</v>
      </c>
      <c r="L1440" s="99">
        <v>-0.53179699999999996</v>
      </c>
      <c r="M1440" s="99">
        <v>37.294694499999999</v>
      </c>
      <c r="N1440" s="191" t="s">
        <v>6967</v>
      </c>
      <c r="O1440" s="87">
        <v>45126</v>
      </c>
      <c r="P1440" s="87">
        <f t="shared" si="44"/>
        <v>45151</v>
      </c>
      <c r="Q1440" s="53">
        <f t="shared" si="45"/>
        <v>335</v>
      </c>
    </row>
    <row r="1441" spans="1:17" ht="16">
      <c r="A1441" s="6">
        <v>1440</v>
      </c>
      <c r="B1441" s="191" t="s">
        <v>4052</v>
      </c>
      <c r="C1441" s="191" t="s">
        <v>4053</v>
      </c>
      <c r="D1441" s="191" t="s">
        <v>12126</v>
      </c>
      <c r="E1441" s="191" t="s">
        <v>114</v>
      </c>
      <c r="F1441" s="191" t="s">
        <v>114</v>
      </c>
      <c r="G1441" s="191" t="s">
        <v>163</v>
      </c>
      <c r="H1441" s="191" t="s">
        <v>12127</v>
      </c>
      <c r="I1441" s="191" t="s">
        <v>12128</v>
      </c>
      <c r="J1441" s="191" t="s">
        <v>12129</v>
      </c>
      <c r="K1441" s="191" t="s">
        <v>10197</v>
      </c>
      <c r="L1441" s="99">
        <v>-0.60681879999999999</v>
      </c>
      <c r="M1441" s="99">
        <v>36.997431200000001</v>
      </c>
      <c r="N1441" s="191" t="s">
        <v>6967</v>
      </c>
      <c r="O1441" s="87">
        <v>45126</v>
      </c>
      <c r="P1441" s="87">
        <f t="shared" si="44"/>
        <v>45151</v>
      </c>
      <c r="Q1441" s="53">
        <f t="shared" si="45"/>
        <v>335</v>
      </c>
    </row>
    <row r="1442" spans="1:17" ht="16">
      <c r="A1442" s="6">
        <v>1441</v>
      </c>
      <c r="B1442" s="191" t="s">
        <v>4086</v>
      </c>
      <c r="C1442" s="191" t="s">
        <v>1806</v>
      </c>
      <c r="D1442" s="191" t="s">
        <v>12130</v>
      </c>
      <c r="E1442" s="191" t="s">
        <v>161</v>
      </c>
      <c r="F1442" s="191" t="s">
        <v>161</v>
      </c>
      <c r="G1442" s="191" t="s">
        <v>11424</v>
      </c>
      <c r="H1442" s="191" t="s">
        <v>9054</v>
      </c>
      <c r="I1442" s="191" t="s">
        <v>12131</v>
      </c>
      <c r="J1442" s="191" t="s">
        <v>12132</v>
      </c>
      <c r="K1442" s="191" t="s">
        <v>10952</v>
      </c>
      <c r="L1442" s="99">
        <v>-0.59994700000000001</v>
      </c>
      <c r="M1442" s="99">
        <v>37.075206000000001</v>
      </c>
      <c r="N1442" s="191" t="s">
        <v>6967</v>
      </c>
      <c r="O1442" s="87">
        <v>45126</v>
      </c>
      <c r="P1442" s="87">
        <f t="shared" si="44"/>
        <v>45151</v>
      </c>
      <c r="Q1442" s="53">
        <f t="shared" si="45"/>
        <v>335</v>
      </c>
    </row>
    <row r="1443" spans="1:17" ht="16">
      <c r="A1443" s="6">
        <v>1442</v>
      </c>
      <c r="B1443" s="191" t="s">
        <v>4107</v>
      </c>
      <c r="C1443" s="191" t="s">
        <v>4108</v>
      </c>
      <c r="D1443" s="191" t="s">
        <v>12133</v>
      </c>
      <c r="E1443" s="191" t="s">
        <v>114</v>
      </c>
      <c r="F1443" s="191" t="s">
        <v>114</v>
      </c>
      <c r="G1443" s="191" t="s">
        <v>163</v>
      </c>
      <c r="H1443" s="191" t="s">
        <v>12134</v>
      </c>
      <c r="I1443" s="191" t="s">
        <v>12135</v>
      </c>
      <c r="J1443" s="191" t="s">
        <v>12136</v>
      </c>
      <c r="K1443" s="191" t="s">
        <v>10197</v>
      </c>
      <c r="L1443" s="99">
        <v>-0.63361299999999998</v>
      </c>
      <c r="M1443" s="99">
        <v>36.930965999999998</v>
      </c>
      <c r="N1443" s="191" t="s">
        <v>6967</v>
      </c>
      <c r="O1443" s="87">
        <v>45126</v>
      </c>
      <c r="P1443" s="87">
        <f t="shared" si="44"/>
        <v>45151</v>
      </c>
      <c r="Q1443" s="53">
        <f t="shared" si="45"/>
        <v>335</v>
      </c>
    </row>
    <row r="1444" spans="1:17" ht="16">
      <c r="A1444" s="6">
        <v>1443</v>
      </c>
      <c r="B1444" s="191" t="s">
        <v>4126</v>
      </c>
      <c r="C1444" s="191" t="s">
        <v>1846</v>
      </c>
      <c r="D1444" s="191" t="s">
        <v>12137</v>
      </c>
      <c r="E1444" s="191" t="s">
        <v>108</v>
      </c>
      <c r="F1444" s="191" t="s">
        <v>108</v>
      </c>
      <c r="G1444" s="191" t="s">
        <v>109</v>
      </c>
      <c r="H1444" s="191" t="s">
        <v>12138</v>
      </c>
      <c r="I1444" s="191" t="s">
        <v>12139</v>
      </c>
      <c r="J1444" s="191" t="s">
        <v>12140</v>
      </c>
      <c r="K1444" s="191" t="s">
        <v>6966</v>
      </c>
      <c r="L1444" s="99"/>
      <c r="M1444" s="99"/>
      <c r="N1444" s="191" t="s">
        <v>6967</v>
      </c>
      <c r="O1444" s="87">
        <v>45126</v>
      </c>
      <c r="P1444" s="87">
        <f t="shared" si="44"/>
        <v>45151</v>
      </c>
      <c r="Q1444" s="53">
        <f t="shared" si="45"/>
        <v>335</v>
      </c>
    </row>
    <row r="1445" spans="1:17" ht="16">
      <c r="A1445" s="6">
        <v>1444</v>
      </c>
      <c r="B1445" s="191" t="s">
        <v>4144</v>
      </c>
      <c r="C1445" s="191" t="s">
        <v>1868</v>
      </c>
      <c r="D1445" s="191" t="s">
        <v>12141</v>
      </c>
      <c r="E1445" s="191" t="s">
        <v>108</v>
      </c>
      <c r="F1445" s="191" t="s">
        <v>108</v>
      </c>
      <c r="G1445" s="191" t="s">
        <v>7081</v>
      </c>
      <c r="H1445" s="191" t="s">
        <v>10025</v>
      </c>
      <c r="I1445" s="191" t="s">
        <v>12142</v>
      </c>
      <c r="J1445" s="191" t="s">
        <v>12143</v>
      </c>
      <c r="K1445" s="191" t="s">
        <v>6966</v>
      </c>
      <c r="L1445" s="99">
        <v>-0.96240000000000003</v>
      </c>
      <c r="M1445" s="99">
        <v>36.940300000000001</v>
      </c>
      <c r="N1445" s="191" t="s">
        <v>6967</v>
      </c>
      <c r="O1445" s="87">
        <v>45126</v>
      </c>
      <c r="P1445" s="87">
        <f t="shared" si="44"/>
        <v>45151</v>
      </c>
      <c r="Q1445" s="53">
        <f t="shared" si="45"/>
        <v>335</v>
      </c>
    </row>
    <row r="1446" spans="1:17" ht="16">
      <c r="A1446" s="6">
        <v>1445</v>
      </c>
      <c r="B1446" s="191" t="s">
        <v>4147</v>
      </c>
      <c r="C1446" s="191" t="s">
        <v>1871</v>
      </c>
      <c r="D1446" s="191" t="s">
        <v>12144</v>
      </c>
      <c r="E1446" s="191" t="s">
        <v>108</v>
      </c>
      <c r="F1446" s="191" t="s">
        <v>108</v>
      </c>
      <c r="G1446" s="191" t="s">
        <v>7201</v>
      </c>
      <c r="H1446" s="191" t="s">
        <v>12145</v>
      </c>
      <c r="I1446" s="191" t="s">
        <v>12146</v>
      </c>
      <c r="J1446" s="191" t="s">
        <v>12147</v>
      </c>
      <c r="K1446" s="191" t="s">
        <v>6975</v>
      </c>
      <c r="L1446" s="99">
        <v>-1.10439</v>
      </c>
      <c r="M1446" s="99">
        <v>36.943309999999997</v>
      </c>
      <c r="N1446" s="191" t="s">
        <v>6967</v>
      </c>
      <c r="O1446" s="87">
        <v>45126</v>
      </c>
      <c r="P1446" s="87">
        <f t="shared" si="44"/>
        <v>45151</v>
      </c>
      <c r="Q1446" s="53">
        <f t="shared" si="45"/>
        <v>335</v>
      </c>
    </row>
    <row r="1447" spans="1:17" ht="16">
      <c r="A1447" s="6">
        <v>1446</v>
      </c>
      <c r="B1447" s="191" t="s">
        <v>4080</v>
      </c>
      <c r="C1447" s="191" t="s">
        <v>1800</v>
      </c>
      <c r="D1447" s="191" t="s">
        <v>12148</v>
      </c>
      <c r="E1447" s="191" t="s">
        <v>151</v>
      </c>
      <c r="F1447" s="191" t="s">
        <v>151</v>
      </c>
      <c r="G1447" s="191" t="s">
        <v>531</v>
      </c>
      <c r="H1447" s="191" t="s">
        <v>12149</v>
      </c>
      <c r="I1447" s="191" t="s">
        <v>12150</v>
      </c>
      <c r="J1447" s="191"/>
      <c r="K1447" s="191" t="s">
        <v>10641</v>
      </c>
      <c r="L1447" s="99">
        <v>0.23069999999999999</v>
      </c>
      <c r="M1447" s="99">
        <v>37.947899999999997</v>
      </c>
      <c r="N1447" s="191" t="s">
        <v>6967</v>
      </c>
      <c r="O1447" s="87">
        <v>45127</v>
      </c>
      <c r="P1447" s="87">
        <f t="shared" si="44"/>
        <v>45152</v>
      </c>
      <c r="Q1447" s="53">
        <f t="shared" si="45"/>
        <v>335</v>
      </c>
    </row>
    <row r="1448" spans="1:17" ht="16">
      <c r="A1448" s="6">
        <v>1447</v>
      </c>
      <c r="B1448" s="191" t="s">
        <v>1584</v>
      </c>
      <c r="C1448" s="191" t="s">
        <v>1834</v>
      </c>
      <c r="D1448" s="191" t="s">
        <v>12151</v>
      </c>
      <c r="E1448" s="191" t="s">
        <v>8015</v>
      </c>
      <c r="F1448" s="191" t="s">
        <v>2434</v>
      </c>
      <c r="G1448" s="191" t="s">
        <v>9255</v>
      </c>
      <c r="H1448" s="191" t="s">
        <v>11834</v>
      </c>
      <c r="I1448" s="191" t="s">
        <v>12152</v>
      </c>
      <c r="J1448" s="191" t="s">
        <v>12153</v>
      </c>
      <c r="K1448" s="191" t="s">
        <v>8335</v>
      </c>
      <c r="L1448" s="99">
        <v>-1.1534336000000001</v>
      </c>
      <c r="M1448" s="99">
        <v>36.955750399999999</v>
      </c>
      <c r="N1448" s="191" t="s">
        <v>6967</v>
      </c>
      <c r="O1448" s="87">
        <v>45127</v>
      </c>
      <c r="P1448" s="87">
        <f t="shared" si="44"/>
        <v>45152</v>
      </c>
      <c r="Q1448" s="53">
        <f t="shared" si="45"/>
        <v>335</v>
      </c>
    </row>
    <row r="1449" spans="1:17" ht="16">
      <c r="A1449" s="6">
        <v>1448</v>
      </c>
      <c r="B1449" s="191" t="s">
        <v>3911</v>
      </c>
      <c r="C1449" s="191" t="s">
        <v>1644</v>
      </c>
      <c r="D1449" s="191" t="s">
        <v>12154</v>
      </c>
      <c r="E1449" s="191" t="s">
        <v>8015</v>
      </c>
      <c r="F1449" s="191" t="s">
        <v>8015</v>
      </c>
      <c r="G1449" s="191" t="s">
        <v>144</v>
      </c>
      <c r="H1449" s="191" t="s">
        <v>11691</v>
      </c>
      <c r="I1449" s="191" t="s">
        <v>12155</v>
      </c>
      <c r="J1449" s="191" t="s">
        <v>12156</v>
      </c>
      <c r="K1449" s="191" t="s">
        <v>7384</v>
      </c>
      <c r="L1449" s="99">
        <v>-0.36272169999999998</v>
      </c>
      <c r="M1449" s="99">
        <v>37.493935</v>
      </c>
      <c r="N1449" s="191" t="s">
        <v>6967</v>
      </c>
      <c r="O1449" s="87">
        <v>45128</v>
      </c>
      <c r="P1449" s="87">
        <f t="shared" si="44"/>
        <v>45153</v>
      </c>
      <c r="Q1449" s="53">
        <f t="shared" si="45"/>
        <v>335</v>
      </c>
    </row>
    <row r="1450" spans="1:17" ht="16">
      <c r="A1450" s="6">
        <v>1449</v>
      </c>
      <c r="B1450" s="191" t="s">
        <v>3922</v>
      </c>
      <c r="C1450" s="191" t="s">
        <v>1657</v>
      </c>
      <c r="D1450" s="191" t="s">
        <v>12157</v>
      </c>
      <c r="E1450" s="191" t="s">
        <v>114</v>
      </c>
      <c r="F1450" s="191" t="s">
        <v>114</v>
      </c>
      <c r="G1450" s="191" t="s">
        <v>168</v>
      </c>
      <c r="H1450" s="191" t="s">
        <v>7088</v>
      </c>
      <c r="I1450" s="191" t="s">
        <v>12158</v>
      </c>
      <c r="J1450" s="191"/>
      <c r="K1450" s="191" t="s">
        <v>8335</v>
      </c>
      <c r="L1450" s="99">
        <v>-0.82260730000000004</v>
      </c>
      <c r="M1450" s="99">
        <v>36.9592697</v>
      </c>
      <c r="N1450" s="191" t="s">
        <v>6967</v>
      </c>
      <c r="O1450" s="87">
        <v>45128</v>
      </c>
      <c r="P1450" s="87">
        <f t="shared" si="44"/>
        <v>45153</v>
      </c>
      <c r="Q1450" s="53">
        <f t="shared" si="45"/>
        <v>335</v>
      </c>
    </row>
    <row r="1451" spans="1:17" ht="16">
      <c r="A1451" s="6">
        <v>1450</v>
      </c>
      <c r="B1451" s="191" t="s">
        <v>4090</v>
      </c>
      <c r="C1451" s="191" t="s">
        <v>1812</v>
      </c>
      <c r="D1451" s="191" t="s">
        <v>12159</v>
      </c>
      <c r="E1451" s="191" t="s">
        <v>8015</v>
      </c>
      <c r="F1451" s="191" t="s">
        <v>8015</v>
      </c>
      <c r="G1451" s="191" t="s">
        <v>142</v>
      </c>
      <c r="H1451" s="191" t="s">
        <v>11866</v>
      </c>
      <c r="I1451" s="191" t="s">
        <v>12160</v>
      </c>
      <c r="J1451" s="191" t="s">
        <v>12161</v>
      </c>
      <c r="K1451" s="191" t="s">
        <v>8856</v>
      </c>
      <c r="L1451" s="99">
        <v>-1.2156928</v>
      </c>
      <c r="M1451" s="99">
        <v>36.8934912</v>
      </c>
      <c r="N1451" s="191" t="s">
        <v>6967</v>
      </c>
      <c r="O1451" s="87">
        <v>45128</v>
      </c>
      <c r="P1451" s="87">
        <f t="shared" si="44"/>
        <v>45153</v>
      </c>
      <c r="Q1451" s="53">
        <f t="shared" si="45"/>
        <v>335</v>
      </c>
    </row>
    <row r="1452" spans="1:17" ht="16">
      <c r="A1452" s="6">
        <v>1451</v>
      </c>
      <c r="B1452" s="191" t="s">
        <v>4110</v>
      </c>
      <c r="C1452" s="191" t="s">
        <v>1830</v>
      </c>
      <c r="D1452" s="191" t="s">
        <v>12162</v>
      </c>
      <c r="E1452" s="191" t="s">
        <v>151</v>
      </c>
      <c r="F1452" s="191" t="s">
        <v>151</v>
      </c>
      <c r="G1452" s="191" t="s">
        <v>222</v>
      </c>
      <c r="H1452" s="191" t="s">
        <v>12163</v>
      </c>
      <c r="I1452" s="191" t="s">
        <v>12164</v>
      </c>
      <c r="J1452" s="191" t="s">
        <v>12165</v>
      </c>
      <c r="K1452" s="191" t="s">
        <v>10106</v>
      </c>
      <c r="L1452" s="99">
        <v>-2.3E-3</v>
      </c>
      <c r="M1452" s="99">
        <v>37.665799999999997</v>
      </c>
      <c r="N1452" s="191" t="s">
        <v>6967</v>
      </c>
      <c r="O1452" s="87">
        <v>45128</v>
      </c>
      <c r="P1452" s="87">
        <f t="shared" si="44"/>
        <v>45153</v>
      </c>
      <c r="Q1452" s="53">
        <f t="shared" si="45"/>
        <v>335</v>
      </c>
    </row>
    <row r="1453" spans="1:17" ht="16">
      <c r="A1453" s="6">
        <v>1452</v>
      </c>
      <c r="B1453" s="191" t="s">
        <v>4129</v>
      </c>
      <c r="C1453" s="191" t="s">
        <v>1849</v>
      </c>
      <c r="D1453" s="191" t="s">
        <v>12166</v>
      </c>
      <c r="E1453" s="191" t="s">
        <v>114</v>
      </c>
      <c r="F1453" s="191" t="s">
        <v>114</v>
      </c>
      <c r="G1453" s="191" t="s">
        <v>160</v>
      </c>
      <c r="H1453" s="191" t="s">
        <v>11964</v>
      </c>
      <c r="I1453" s="191" t="s">
        <v>12167</v>
      </c>
      <c r="J1453" s="191" t="s">
        <v>12168</v>
      </c>
      <c r="K1453" s="191" t="s">
        <v>10197</v>
      </c>
      <c r="L1453" s="99">
        <v>-0.72262439999999994</v>
      </c>
      <c r="M1453" s="99">
        <v>37.172410300000003</v>
      </c>
      <c r="N1453" s="191" t="s">
        <v>6967</v>
      </c>
      <c r="O1453" s="87">
        <v>45128</v>
      </c>
      <c r="P1453" s="87">
        <f t="shared" si="44"/>
        <v>45153</v>
      </c>
      <c r="Q1453" s="53">
        <f t="shared" si="45"/>
        <v>335</v>
      </c>
    </row>
    <row r="1454" spans="1:17" ht="16">
      <c r="A1454" s="6">
        <v>1453</v>
      </c>
      <c r="B1454" s="191" t="s">
        <v>4134</v>
      </c>
      <c r="C1454" s="191" t="s">
        <v>1852</v>
      </c>
      <c r="D1454" s="191" t="s">
        <v>12169</v>
      </c>
      <c r="E1454" s="191" t="s">
        <v>114</v>
      </c>
      <c r="F1454" s="191" t="s">
        <v>114</v>
      </c>
      <c r="G1454" s="191" t="s">
        <v>10224</v>
      </c>
      <c r="H1454" s="191" t="s">
        <v>12170</v>
      </c>
      <c r="I1454" s="191" t="s">
        <v>12171</v>
      </c>
      <c r="J1454" s="191"/>
      <c r="K1454" s="191" t="s">
        <v>10197</v>
      </c>
      <c r="L1454" s="99">
        <v>-0.67428359999999998</v>
      </c>
      <c r="M1454" s="99">
        <v>36.972555200000002</v>
      </c>
      <c r="N1454" s="191" t="s">
        <v>6967</v>
      </c>
      <c r="O1454" s="87">
        <v>45128</v>
      </c>
      <c r="P1454" s="87">
        <f t="shared" si="44"/>
        <v>45153</v>
      </c>
      <c r="Q1454" s="53">
        <f t="shared" si="45"/>
        <v>335</v>
      </c>
    </row>
    <row r="1455" spans="1:17" ht="16">
      <c r="A1455" s="6">
        <v>1454</v>
      </c>
      <c r="B1455" s="191" t="s">
        <v>4139</v>
      </c>
      <c r="C1455" s="191" t="s">
        <v>1858</v>
      </c>
      <c r="D1455" s="191" t="s">
        <v>12172</v>
      </c>
      <c r="E1455" s="191" t="s">
        <v>161</v>
      </c>
      <c r="F1455" s="191" t="s">
        <v>161</v>
      </c>
      <c r="G1455" s="191" t="s">
        <v>11424</v>
      </c>
      <c r="H1455" s="191" t="s">
        <v>12173</v>
      </c>
      <c r="I1455" s="191" t="s">
        <v>12174</v>
      </c>
      <c r="J1455" s="191" t="s">
        <v>12175</v>
      </c>
      <c r="K1455" s="191" t="s">
        <v>10952</v>
      </c>
      <c r="L1455" s="99">
        <v>-0.56630499999999995</v>
      </c>
      <c r="M1455" s="99">
        <v>37.101841999999998</v>
      </c>
      <c r="N1455" s="191" t="s">
        <v>6967</v>
      </c>
      <c r="O1455" s="87">
        <v>45128</v>
      </c>
      <c r="P1455" s="87">
        <f t="shared" si="44"/>
        <v>45153</v>
      </c>
      <c r="Q1455" s="53">
        <f t="shared" si="45"/>
        <v>335</v>
      </c>
    </row>
    <row r="1456" spans="1:17" ht="16">
      <c r="A1456" s="6">
        <v>1455</v>
      </c>
      <c r="B1456" s="191" t="s">
        <v>4149</v>
      </c>
      <c r="C1456" s="191" t="s">
        <v>1873</v>
      </c>
      <c r="D1456" s="191" t="s">
        <v>12176</v>
      </c>
      <c r="E1456" s="191" t="s">
        <v>108</v>
      </c>
      <c r="F1456" s="191" t="s">
        <v>108</v>
      </c>
      <c r="G1456" s="191" t="s">
        <v>7023</v>
      </c>
      <c r="H1456" s="191" t="s">
        <v>7463</v>
      </c>
      <c r="I1456" s="191" t="s">
        <v>12177</v>
      </c>
      <c r="J1456" s="191" t="s">
        <v>12178</v>
      </c>
      <c r="K1456" s="191" t="s">
        <v>7449</v>
      </c>
      <c r="L1456" s="99">
        <v>-1.1420360000000001</v>
      </c>
      <c r="M1456" s="99">
        <v>36.573270600000001</v>
      </c>
      <c r="N1456" s="191" t="s">
        <v>6967</v>
      </c>
      <c r="O1456" s="87">
        <v>45128</v>
      </c>
      <c r="P1456" s="87">
        <f t="shared" si="44"/>
        <v>45153</v>
      </c>
      <c r="Q1456" s="53">
        <f t="shared" si="45"/>
        <v>335</v>
      </c>
    </row>
    <row r="1457" spans="1:17" ht="16">
      <c r="A1457" s="6">
        <v>1456</v>
      </c>
      <c r="B1457" s="191" t="s">
        <v>4071</v>
      </c>
      <c r="C1457" s="191" t="s">
        <v>1797</v>
      </c>
      <c r="D1457" s="191" t="s">
        <v>12179</v>
      </c>
      <c r="E1457" s="191" t="s">
        <v>108</v>
      </c>
      <c r="F1457" s="191" t="s">
        <v>108</v>
      </c>
      <c r="G1457" s="191" t="s">
        <v>7201</v>
      </c>
      <c r="H1457" s="191" t="s">
        <v>9518</v>
      </c>
      <c r="I1457" s="191" t="s">
        <v>12180</v>
      </c>
      <c r="J1457" s="191" t="s">
        <v>12181</v>
      </c>
      <c r="K1457" s="191" t="s">
        <v>6975</v>
      </c>
      <c r="L1457" s="99">
        <v>-1.1536633999999999</v>
      </c>
      <c r="M1457" s="99">
        <v>37.0132762</v>
      </c>
      <c r="N1457" s="191" t="s">
        <v>6967</v>
      </c>
      <c r="O1457" s="87">
        <v>45131</v>
      </c>
      <c r="P1457" s="87">
        <f t="shared" si="44"/>
        <v>45156</v>
      </c>
      <c r="Q1457" s="53">
        <f t="shared" si="45"/>
        <v>335</v>
      </c>
    </row>
    <row r="1458" spans="1:17" ht="16">
      <c r="A1458" s="6">
        <v>1457</v>
      </c>
      <c r="B1458" s="191" t="s">
        <v>1570</v>
      </c>
      <c r="C1458" s="191" t="s">
        <v>1809</v>
      </c>
      <c r="D1458" s="191" t="s">
        <v>12182</v>
      </c>
      <c r="E1458" s="191" t="s">
        <v>114</v>
      </c>
      <c r="F1458" s="191" t="s">
        <v>114</v>
      </c>
      <c r="G1458" s="191" t="s">
        <v>168</v>
      </c>
      <c r="H1458" s="191" t="s">
        <v>12183</v>
      </c>
      <c r="I1458" s="191" t="s">
        <v>12184</v>
      </c>
      <c r="J1458" s="191" t="s">
        <v>12185</v>
      </c>
      <c r="K1458" s="191" t="s">
        <v>7337</v>
      </c>
      <c r="L1458" s="99">
        <v>-0.84644399999999997</v>
      </c>
      <c r="M1458" s="99">
        <v>36.989972000000002</v>
      </c>
      <c r="N1458" s="191" t="s">
        <v>6967</v>
      </c>
      <c r="O1458" s="87">
        <v>45131</v>
      </c>
      <c r="P1458" s="87">
        <f t="shared" si="44"/>
        <v>45156</v>
      </c>
      <c r="Q1458" s="53">
        <f t="shared" si="45"/>
        <v>335</v>
      </c>
    </row>
    <row r="1459" spans="1:17" ht="16">
      <c r="A1459" s="6">
        <v>1458</v>
      </c>
      <c r="B1459" s="191" t="s">
        <v>4089</v>
      </c>
      <c r="C1459" s="191" t="s">
        <v>1811</v>
      </c>
      <c r="D1459" s="191" t="s">
        <v>12186</v>
      </c>
      <c r="E1459" s="191" t="s">
        <v>8015</v>
      </c>
      <c r="F1459" s="191" t="s">
        <v>8015</v>
      </c>
      <c r="G1459" s="191" t="s">
        <v>142</v>
      </c>
      <c r="H1459" s="191" t="s">
        <v>11866</v>
      </c>
      <c r="I1459" s="191" t="s">
        <v>12187</v>
      </c>
      <c r="J1459" s="191" t="s">
        <v>12187</v>
      </c>
      <c r="K1459" s="191" t="s">
        <v>8856</v>
      </c>
      <c r="L1459" s="99">
        <v>-0.43663829999999998</v>
      </c>
      <c r="M1459" s="99">
        <v>37.449435000000001</v>
      </c>
      <c r="N1459" s="191" t="s">
        <v>6967</v>
      </c>
      <c r="O1459" s="87">
        <v>45131</v>
      </c>
      <c r="P1459" s="87">
        <f t="shared" si="44"/>
        <v>45156</v>
      </c>
      <c r="Q1459" s="53">
        <f t="shared" si="45"/>
        <v>335</v>
      </c>
    </row>
    <row r="1460" spans="1:17" ht="16">
      <c r="A1460" s="6">
        <v>1459</v>
      </c>
      <c r="B1460" s="191" t="s">
        <v>4094</v>
      </c>
      <c r="C1460" s="191" t="s">
        <v>1814</v>
      </c>
      <c r="D1460" s="191" t="s">
        <v>12188</v>
      </c>
      <c r="E1460" s="191" t="s">
        <v>151</v>
      </c>
      <c r="F1460" s="191" t="s">
        <v>151</v>
      </c>
      <c r="G1460" s="191" t="s">
        <v>152</v>
      </c>
      <c r="H1460" s="191" t="s">
        <v>12189</v>
      </c>
      <c r="I1460" s="191" t="s">
        <v>12190</v>
      </c>
      <c r="J1460" s="191" t="s">
        <v>12191</v>
      </c>
      <c r="K1460" s="191" t="s">
        <v>8758</v>
      </c>
      <c r="L1460" s="99">
        <v>8.1799999999999998E-2</v>
      </c>
      <c r="M1460" s="99">
        <v>37.284799999999997</v>
      </c>
      <c r="N1460" s="191" t="s">
        <v>6967</v>
      </c>
      <c r="O1460" s="87">
        <v>45131</v>
      </c>
      <c r="P1460" s="87">
        <f t="shared" si="44"/>
        <v>45156</v>
      </c>
      <c r="Q1460" s="53">
        <f t="shared" si="45"/>
        <v>335</v>
      </c>
    </row>
    <row r="1461" spans="1:17" ht="16">
      <c r="A1461" s="6">
        <v>1460</v>
      </c>
      <c r="B1461" s="191" t="s">
        <v>4104</v>
      </c>
      <c r="C1461" s="191" t="s">
        <v>1826</v>
      </c>
      <c r="D1461" s="191" t="s">
        <v>12192</v>
      </c>
      <c r="E1461" s="191" t="s">
        <v>8015</v>
      </c>
      <c r="F1461" s="191" t="s">
        <v>8015</v>
      </c>
      <c r="G1461" s="191" t="s">
        <v>142</v>
      </c>
      <c r="H1461" s="191" t="s">
        <v>12193</v>
      </c>
      <c r="I1461" s="191" t="s">
        <v>12194</v>
      </c>
      <c r="J1461" s="191" t="s">
        <v>12195</v>
      </c>
      <c r="K1461" s="191" t="s">
        <v>8856</v>
      </c>
      <c r="L1461" s="99">
        <v>-0.52744999999999997</v>
      </c>
      <c r="M1461" s="99">
        <v>37.467598299999999</v>
      </c>
      <c r="N1461" s="191" t="s">
        <v>6967</v>
      </c>
      <c r="O1461" s="87">
        <v>45131</v>
      </c>
      <c r="P1461" s="87">
        <f t="shared" si="44"/>
        <v>45156</v>
      </c>
      <c r="Q1461" s="53">
        <f t="shared" si="45"/>
        <v>335</v>
      </c>
    </row>
    <row r="1462" spans="1:17" ht="16">
      <c r="A1462" s="6">
        <v>1461</v>
      </c>
      <c r="B1462" s="191" t="s">
        <v>4109</v>
      </c>
      <c r="C1462" s="191" t="s">
        <v>1829</v>
      </c>
      <c r="D1462" s="191" t="s">
        <v>12196</v>
      </c>
      <c r="E1462" s="191" t="s">
        <v>114</v>
      </c>
      <c r="F1462" s="191" t="s">
        <v>114</v>
      </c>
      <c r="G1462" s="191" t="s">
        <v>156</v>
      </c>
      <c r="H1462" s="191" t="s">
        <v>12197</v>
      </c>
      <c r="I1462" s="191" t="s">
        <v>12198</v>
      </c>
      <c r="J1462" s="191"/>
      <c r="K1462" s="191" t="s">
        <v>8335</v>
      </c>
      <c r="L1462" s="99">
        <v>-0.91959999999999997</v>
      </c>
      <c r="M1462" s="99">
        <v>36.960990000000002</v>
      </c>
      <c r="N1462" s="191" t="s">
        <v>6967</v>
      </c>
      <c r="O1462" s="87">
        <v>45131</v>
      </c>
      <c r="P1462" s="87">
        <f t="shared" si="44"/>
        <v>45156</v>
      </c>
      <c r="Q1462" s="53">
        <f t="shared" si="45"/>
        <v>335</v>
      </c>
    </row>
    <row r="1463" spans="1:17" ht="16">
      <c r="A1463" s="6">
        <v>1462</v>
      </c>
      <c r="B1463" s="191" t="s">
        <v>1527</v>
      </c>
      <c r="C1463" s="191" t="s">
        <v>1837</v>
      </c>
      <c r="D1463" s="191" t="s">
        <v>12199</v>
      </c>
      <c r="E1463" s="191" t="s">
        <v>108</v>
      </c>
      <c r="F1463" s="191" t="s">
        <v>108</v>
      </c>
      <c r="G1463" s="191" t="s">
        <v>175</v>
      </c>
      <c r="H1463" s="191" t="s">
        <v>7798</v>
      </c>
      <c r="I1463" s="191" t="s">
        <v>12200</v>
      </c>
      <c r="J1463" s="191" t="s">
        <v>12201</v>
      </c>
      <c r="K1463" s="191" t="s">
        <v>2840</v>
      </c>
      <c r="L1463" s="99">
        <v>-1.24681</v>
      </c>
      <c r="M1463" s="99">
        <v>36.61401</v>
      </c>
      <c r="N1463" s="191" t="s">
        <v>6967</v>
      </c>
      <c r="O1463" s="87">
        <v>45131</v>
      </c>
      <c r="P1463" s="87">
        <f t="shared" si="44"/>
        <v>45156</v>
      </c>
      <c r="Q1463" s="53">
        <f t="shared" si="45"/>
        <v>335</v>
      </c>
    </row>
    <row r="1464" spans="1:17" ht="16">
      <c r="A1464" s="6">
        <v>1463</v>
      </c>
      <c r="B1464" s="191" t="s">
        <v>4124</v>
      </c>
      <c r="C1464" s="191" t="s">
        <v>1842</v>
      </c>
      <c r="D1464" s="191" t="s">
        <v>12202</v>
      </c>
      <c r="E1464" s="191" t="s">
        <v>114</v>
      </c>
      <c r="F1464" s="191" t="s">
        <v>114</v>
      </c>
      <c r="G1464" s="191" t="s">
        <v>156</v>
      </c>
      <c r="H1464" s="191" t="s">
        <v>12203</v>
      </c>
      <c r="I1464" s="191" t="s">
        <v>12204</v>
      </c>
      <c r="J1464" s="191" t="s">
        <v>12205</v>
      </c>
      <c r="K1464" s="191" t="s">
        <v>8335</v>
      </c>
      <c r="L1464" s="99">
        <v>-0.90961610000000004</v>
      </c>
      <c r="M1464" s="99">
        <v>36.906566599999998</v>
      </c>
      <c r="N1464" s="191" t="s">
        <v>6967</v>
      </c>
      <c r="O1464" s="87">
        <v>45131</v>
      </c>
      <c r="P1464" s="87">
        <f t="shared" si="44"/>
        <v>45156</v>
      </c>
      <c r="Q1464" s="53">
        <f t="shared" si="45"/>
        <v>335</v>
      </c>
    </row>
    <row r="1465" spans="1:17" ht="16">
      <c r="A1465" s="6">
        <v>1464</v>
      </c>
      <c r="B1465" s="191" t="s">
        <v>1598</v>
      </c>
      <c r="C1465" s="191" t="s">
        <v>1845</v>
      </c>
      <c r="D1465" s="191" t="s">
        <v>12206</v>
      </c>
      <c r="E1465" s="191" t="s">
        <v>151</v>
      </c>
      <c r="F1465" s="191" t="s">
        <v>151</v>
      </c>
      <c r="G1465" s="191" t="s">
        <v>222</v>
      </c>
      <c r="H1465" s="191" t="s">
        <v>11511</v>
      </c>
      <c r="I1465" s="191" t="s">
        <v>12207</v>
      </c>
      <c r="J1465" s="191" t="s">
        <v>12208</v>
      </c>
      <c r="K1465" s="191" t="s">
        <v>10106</v>
      </c>
      <c r="L1465" s="99">
        <v>4.87E-2</v>
      </c>
      <c r="M1465" s="99">
        <v>37.711300000000001</v>
      </c>
      <c r="N1465" s="191" t="s">
        <v>6967</v>
      </c>
      <c r="O1465" s="87">
        <v>45131</v>
      </c>
      <c r="P1465" s="87">
        <f t="shared" si="44"/>
        <v>45156</v>
      </c>
      <c r="Q1465" s="53">
        <f t="shared" si="45"/>
        <v>335</v>
      </c>
    </row>
    <row r="1466" spans="1:17" ht="16">
      <c r="A1466" s="6">
        <v>1465</v>
      </c>
      <c r="B1466" s="191" t="s">
        <v>1536</v>
      </c>
      <c r="C1466" s="191" t="s">
        <v>1857</v>
      </c>
      <c r="D1466" s="191" t="s">
        <v>12209</v>
      </c>
      <c r="E1466" s="191" t="s">
        <v>108</v>
      </c>
      <c r="F1466" s="191" t="s">
        <v>108</v>
      </c>
      <c r="G1466" s="191" t="s">
        <v>7023</v>
      </c>
      <c r="H1466" s="191" t="s">
        <v>9798</v>
      </c>
      <c r="I1466" s="191" t="s">
        <v>12210</v>
      </c>
      <c r="J1466" s="191" t="s">
        <v>12211</v>
      </c>
      <c r="K1466" s="191" t="s">
        <v>2840</v>
      </c>
      <c r="L1466" s="99">
        <v>-1.2032</v>
      </c>
      <c r="M1466" s="99">
        <v>36.606520000000003</v>
      </c>
      <c r="N1466" s="191" t="s">
        <v>6967</v>
      </c>
      <c r="O1466" s="87">
        <v>45131</v>
      </c>
      <c r="P1466" s="87">
        <f t="shared" si="44"/>
        <v>45156</v>
      </c>
      <c r="Q1466" s="53">
        <f t="shared" si="45"/>
        <v>335</v>
      </c>
    </row>
    <row r="1467" spans="1:17" ht="32">
      <c r="A1467" s="6">
        <v>1466</v>
      </c>
      <c r="B1467" s="191" t="s">
        <v>4035</v>
      </c>
      <c r="C1467" s="191" t="s">
        <v>1770</v>
      </c>
      <c r="D1467" s="191" t="s">
        <v>12212</v>
      </c>
      <c r="E1467" s="191" t="s">
        <v>114</v>
      </c>
      <c r="F1467" s="191" t="s">
        <v>114</v>
      </c>
      <c r="G1467" s="191" t="s">
        <v>158</v>
      </c>
      <c r="H1467" s="191" t="s">
        <v>12213</v>
      </c>
      <c r="I1467" s="191" t="s">
        <v>12214</v>
      </c>
      <c r="J1467" s="191" t="s">
        <v>12215</v>
      </c>
      <c r="K1467" s="191"/>
      <c r="L1467" s="99">
        <v>-0.76600000000000001</v>
      </c>
      <c r="M1467" s="99">
        <v>36.874169999999999</v>
      </c>
      <c r="N1467" s="191" t="s">
        <v>6967</v>
      </c>
      <c r="O1467" s="87">
        <v>45132</v>
      </c>
      <c r="P1467" s="87">
        <f t="shared" si="44"/>
        <v>45157</v>
      </c>
      <c r="Q1467" s="53">
        <f t="shared" si="45"/>
        <v>335</v>
      </c>
    </row>
    <row r="1468" spans="1:17" ht="16">
      <c r="A1468" s="6">
        <v>1467</v>
      </c>
      <c r="B1468" s="191" t="s">
        <v>1529</v>
      </c>
      <c r="C1468" s="191" t="s">
        <v>1824</v>
      </c>
      <c r="D1468" s="191" t="s">
        <v>12216</v>
      </c>
      <c r="E1468" s="191" t="s">
        <v>108</v>
      </c>
      <c r="F1468" s="191" t="s">
        <v>108</v>
      </c>
      <c r="G1468" s="191" t="s">
        <v>226</v>
      </c>
      <c r="H1468" s="191" t="s">
        <v>12217</v>
      </c>
      <c r="I1468" s="191" t="s">
        <v>12218</v>
      </c>
      <c r="J1468" s="191" t="s">
        <v>12219</v>
      </c>
      <c r="K1468" s="191" t="s">
        <v>7449</v>
      </c>
      <c r="L1468" s="99">
        <v>-1.2156928</v>
      </c>
      <c r="M1468" s="99">
        <v>36.893490999999997</v>
      </c>
      <c r="N1468" s="191" t="s">
        <v>6967</v>
      </c>
      <c r="O1468" s="87">
        <v>45132</v>
      </c>
      <c r="P1468" s="87">
        <f t="shared" si="44"/>
        <v>45157</v>
      </c>
      <c r="Q1468" s="53">
        <f t="shared" si="45"/>
        <v>335</v>
      </c>
    </row>
    <row r="1469" spans="1:17" ht="16">
      <c r="A1469" s="6">
        <v>1468</v>
      </c>
      <c r="B1469" s="191" t="s">
        <v>4114</v>
      </c>
      <c r="C1469" s="191" t="s">
        <v>1832</v>
      </c>
      <c r="D1469" s="191" t="s">
        <v>12220</v>
      </c>
      <c r="E1469" s="191" t="s">
        <v>151</v>
      </c>
      <c r="F1469" s="191" t="s">
        <v>151</v>
      </c>
      <c r="G1469" s="191" t="s">
        <v>152</v>
      </c>
      <c r="H1469" s="191" t="s">
        <v>12221</v>
      </c>
      <c r="I1469" s="191" t="s">
        <v>12222</v>
      </c>
      <c r="J1469" s="191" t="s">
        <v>12223</v>
      </c>
      <c r="K1469" s="191" t="s">
        <v>8847</v>
      </c>
      <c r="L1469" s="99">
        <v>1.2800000000000001E-2</v>
      </c>
      <c r="M1469" s="99">
        <v>37.119700000000002</v>
      </c>
      <c r="N1469" s="191" t="s">
        <v>6967</v>
      </c>
      <c r="O1469" s="87">
        <v>45132</v>
      </c>
      <c r="P1469" s="87">
        <f t="shared" si="44"/>
        <v>45157</v>
      </c>
      <c r="Q1469" s="53">
        <f t="shared" si="45"/>
        <v>335</v>
      </c>
    </row>
    <row r="1470" spans="1:17" ht="16">
      <c r="A1470" s="6">
        <v>1469</v>
      </c>
      <c r="B1470" s="191" t="s">
        <v>4116</v>
      </c>
      <c r="C1470" s="191" t="s">
        <v>4117</v>
      </c>
      <c r="D1470" s="191" t="s">
        <v>12224</v>
      </c>
      <c r="E1470" s="191" t="s">
        <v>108</v>
      </c>
      <c r="F1470" s="191" t="s">
        <v>108</v>
      </c>
      <c r="G1470" s="191" t="s">
        <v>7380</v>
      </c>
      <c r="H1470" s="191" t="s">
        <v>8769</v>
      </c>
      <c r="I1470" s="191" t="s">
        <v>12225</v>
      </c>
      <c r="J1470" s="191" t="s">
        <v>12226</v>
      </c>
      <c r="K1470" s="191" t="s">
        <v>6966</v>
      </c>
      <c r="L1470" s="99">
        <v>-1.0524899999999999</v>
      </c>
      <c r="M1470" s="99">
        <v>37.285029999999999</v>
      </c>
      <c r="N1470" s="191" t="s">
        <v>6967</v>
      </c>
      <c r="O1470" s="87">
        <v>45132</v>
      </c>
      <c r="P1470" s="87">
        <f t="shared" si="44"/>
        <v>45157</v>
      </c>
      <c r="Q1470" s="53">
        <f t="shared" si="45"/>
        <v>335</v>
      </c>
    </row>
    <row r="1471" spans="1:17" ht="16">
      <c r="A1471" s="6">
        <v>1470</v>
      </c>
      <c r="B1471" s="191" t="s">
        <v>4125</v>
      </c>
      <c r="C1471" s="191" t="s">
        <v>1843</v>
      </c>
      <c r="D1471" s="191" t="s">
        <v>12227</v>
      </c>
      <c r="E1471" s="191" t="s">
        <v>114</v>
      </c>
      <c r="F1471" s="191" t="s">
        <v>114</v>
      </c>
      <c r="G1471" s="191" t="s">
        <v>156</v>
      </c>
      <c r="H1471" s="191" t="s">
        <v>11254</v>
      </c>
      <c r="I1471" s="191" t="s">
        <v>12228</v>
      </c>
      <c r="J1471" s="191"/>
      <c r="K1471" s="191" t="s">
        <v>8335</v>
      </c>
      <c r="L1471" s="99">
        <v>-0.91905999999999999</v>
      </c>
      <c r="M1471" s="99">
        <v>36.960990000000002</v>
      </c>
      <c r="N1471" s="191" t="s">
        <v>6967</v>
      </c>
      <c r="O1471" s="87">
        <v>45132</v>
      </c>
      <c r="P1471" s="87">
        <f t="shared" si="44"/>
        <v>45157</v>
      </c>
      <c r="Q1471" s="53">
        <f t="shared" si="45"/>
        <v>335</v>
      </c>
    </row>
    <row r="1472" spans="1:17" ht="16">
      <c r="A1472" s="6">
        <v>1471</v>
      </c>
      <c r="B1472" s="191" t="s">
        <v>4130</v>
      </c>
      <c r="C1472" s="191" t="s">
        <v>1850</v>
      </c>
      <c r="D1472" s="191" t="s">
        <v>12229</v>
      </c>
      <c r="E1472" s="191" t="s">
        <v>114</v>
      </c>
      <c r="F1472" s="191" t="s">
        <v>114</v>
      </c>
      <c r="G1472" s="191" t="s">
        <v>8764</v>
      </c>
      <c r="H1472" s="191" t="s">
        <v>12230</v>
      </c>
      <c r="I1472" s="191" t="s">
        <v>12231</v>
      </c>
      <c r="J1472" s="191" t="s">
        <v>12232</v>
      </c>
      <c r="K1472" s="191" t="s">
        <v>11451</v>
      </c>
      <c r="L1472" s="99">
        <v>-0.88570559999999998</v>
      </c>
      <c r="M1472" s="99">
        <v>37.190731599999999</v>
      </c>
      <c r="N1472" s="191" t="s">
        <v>6967</v>
      </c>
      <c r="O1472" s="87">
        <v>45132</v>
      </c>
      <c r="P1472" s="87">
        <f t="shared" si="44"/>
        <v>45157</v>
      </c>
      <c r="Q1472" s="53">
        <f t="shared" si="45"/>
        <v>335</v>
      </c>
    </row>
    <row r="1473" spans="1:17" ht="16">
      <c r="A1473" s="6">
        <v>1472</v>
      </c>
      <c r="B1473" s="191" t="s">
        <v>4133</v>
      </c>
      <c r="C1473" s="191" t="s">
        <v>1851</v>
      </c>
      <c r="D1473" s="191" t="s">
        <v>12233</v>
      </c>
      <c r="E1473" s="191" t="s">
        <v>151</v>
      </c>
      <c r="F1473" s="191" t="s">
        <v>151</v>
      </c>
      <c r="G1473" s="191" t="s">
        <v>152</v>
      </c>
      <c r="H1473" s="191" t="s">
        <v>12234</v>
      </c>
      <c r="I1473" s="191" t="s">
        <v>12235</v>
      </c>
      <c r="J1473" s="191"/>
      <c r="K1473" s="191" t="s">
        <v>10554</v>
      </c>
      <c r="L1473" s="99">
        <v>0.14122499999999999</v>
      </c>
      <c r="M1473" s="99">
        <v>37.387428</v>
      </c>
      <c r="N1473" s="191" t="s">
        <v>6967</v>
      </c>
      <c r="O1473" s="87">
        <v>45132</v>
      </c>
      <c r="P1473" s="87">
        <f t="shared" si="44"/>
        <v>45157</v>
      </c>
      <c r="Q1473" s="53">
        <f t="shared" si="45"/>
        <v>335</v>
      </c>
    </row>
    <row r="1474" spans="1:17" ht="16">
      <c r="A1474" s="6">
        <v>1473</v>
      </c>
      <c r="B1474" s="191" t="s">
        <v>4137</v>
      </c>
      <c r="C1474" s="191" t="s">
        <v>1855</v>
      </c>
      <c r="D1474" s="191" t="s">
        <v>12236</v>
      </c>
      <c r="E1474" s="191" t="s">
        <v>8015</v>
      </c>
      <c r="F1474" s="191" t="s">
        <v>8015</v>
      </c>
      <c r="G1474" s="191" t="s">
        <v>144</v>
      </c>
      <c r="H1474" s="191" t="s">
        <v>12237</v>
      </c>
      <c r="I1474" s="191" t="s">
        <v>12238</v>
      </c>
      <c r="J1474" s="191" t="s">
        <v>12239</v>
      </c>
      <c r="K1474" s="191" t="s">
        <v>7384</v>
      </c>
      <c r="L1474" s="99">
        <v>-1.2156928</v>
      </c>
      <c r="M1474" s="99">
        <v>36.8934912</v>
      </c>
      <c r="N1474" s="191" t="s">
        <v>6967</v>
      </c>
      <c r="O1474" s="87">
        <v>45132</v>
      </c>
      <c r="P1474" s="87">
        <f t="shared" si="44"/>
        <v>45157</v>
      </c>
      <c r="Q1474" s="53">
        <f t="shared" si="45"/>
        <v>335</v>
      </c>
    </row>
    <row r="1475" spans="1:17" ht="16">
      <c r="A1475" s="6">
        <v>1474</v>
      </c>
      <c r="B1475" s="191" t="s">
        <v>4140</v>
      </c>
      <c r="C1475" s="191" t="s">
        <v>1859</v>
      </c>
      <c r="D1475" s="191" t="s">
        <v>12240</v>
      </c>
      <c r="E1475" s="191" t="s">
        <v>108</v>
      </c>
      <c r="F1475" s="191" t="s">
        <v>108</v>
      </c>
      <c r="G1475" s="191" t="s">
        <v>7023</v>
      </c>
      <c r="H1475" s="191" t="s">
        <v>12241</v>
      </c>
      <c r="I1475" s="191" t="s">
        <v>12242</v>
      </c>
      <c r="J1475" s="191" t="s">
        <v>12243</v>
      </c>
      <c r="K1475" s="191" t="s">
        <v>7449</v>
      </c>
      <c r="L1475" s="99">
        <v>-1.1230850000000001</v>
      </c>
      <c r="M1475" s="99">
        <v>36.608168999999997</v>
      </c>
      <c r="N1475" s="191" t="s">
        <v>6967</v>
      </c>
      <c r="O1475" s="87">
        <v>45132</v>
      </c>
      <c r="P1475" s="87">
        <f t="shared" ref="P1475:P1538" si="46">O1475+25</f>
        <v>45157</v>
      </c>
      <c r="Q1475" s="53">
        <f t="shared" ref="Q1475:Q1538" si="47">IF(P1475&lt;$T$2,$V$2,$U$2-P1475+1)</f>
        <v>335</v>
      </c>
    </row>
    <row r="1476" spans="1:17" ht="16">
      <c r="A1476" s="6">
        <v>1475</v>
      </c>
      <c r="B1476" s="191" t="s">
        <v>4106</v>
      </c>
      <c r="C1476" s="191" t="s">
        <v>1828</v>
      </c>
      <c r="D1476" s="191" t="s">
        <v>12244</v>
      </c>
      <c r="E1476" s="191" t="s">
        <v>108</v>
      </c>
      <c r="F1476" s="191" t="s">
        <v>108</v>
      </c>
      <c r="G1476" s="191" t="s">
        <v>7081</v>
      </c>
      <c r="H1476" s="191" t="s">
        <v>7439</v>
      </c>
      <c r="I1476" s="191" t="s">
        <v>12245</v>
      </c>
      <c r="J1476" s="191" t="s">
        <v>12246</v>
      </c>
      <c r="K1476" s="191" t="s">
        <v>6975</v>
      </c>
      <c r="L1476" s="99">
        <v>-0.99823720000000005</v>
      </c>
      <c r="M1476" s="99">
        <v>36.937986100000003</v>
      </c>
      <c r="N1476" s="191" t="s">
        <v>6967</v>
      </c>
      <c r="O1476" s="87">
        <v>45133</v>
      </c>
      <c r="P1476" s="87">
        <f t="shared" si="46"/>
        <v>45158</v>
      </c>
      <c r="Q1476" s="53">
        <f t="shared" si="47"/>
        <v>335</v>
      </c>
    </row>
    <row r="1477" spans="1:17" ht="16">
      <c r="A1477" s="6">
        <v>1476</v>
      </c>
      <c r="B1477" s="191" t="s">
        <v>1500</v>
      </c>
      <c r="C1477" s="191" t="s">
        <v>1836</v>
      </c>
      <c r="D1477" s="191" t="s">
        <v>12247</v>
      </c>
      <c r="E1477" s="191" t="s">
        <v>108</v>
      </c>
      <c r="F1477" s="191" t="s">
        <v>108</v>
      </c>
      <c r="G1477" s="191" t="s">
        <v>109</v>
      </c>
      <c r="H1477" s="191" t="s">
        <v>7077</v>
      </c>
      <c r="I1477" s="191" t="s">
        <v>12248</v>
      </c>
      <c r="J1477" s="191" t="s">
        <v>12249</v>
      </c>
      <c r="K1477" s="191" t="s">
        <v>2840</v>
      </c>
      <c r="L1477" s="99">
        <v>-1.0028845</v>
      </c>
      <c r="M1477" s="99">
        <v>-36.8028871</v>
      </c>
      <c r="N1477" s="191" t="s">
        <v>6967</v>
      </c>
      <c r="O1477" s="87">
        <v>45133</v>
      </c>
      <c r="P1477" s="87">
        <f t="shared" si="46"/>
        <v>45158</v>
      </c>
      <c r="Q1477" s="53">
        <f t="shared" si="47"/>
        <v>335</v>
      </c>
    </row>
    <row r="1478" spans="1:17" ht="16">
      <c r="A1478" s="6">
        <v>1477</v>
      </c>
      <c r="B1478" s="191" t="s">
        <v>4128</v>
      </c>
      <c r="C1478" s="191" t="s">
        <v>1848</v>
      </c>
      <c r="D1478" s="191" t="s">
        <v>12250</v>
      </c>
      <c r="E1478" s="191" t="s">
        <v>8015</v>
      </c>
      <c r="F1478" s="191" t="s">
        <v>2434</v>
      </c>
      <c r="G1478" s="191" t="s">
        <v>9255</v>
      </c>
      <c r="H1478" s="191" t="s">
        <v>12251</v>
      </c>
      <c r="I1478" s="191" t="s">
        <v>12252</v>
      </c>
      <c r="J1478" s="191" t="s">
        <v>12253</v>
      </c>
      <c r="K1478" s="191" t="s">
        <v>8335</v>
      </c>
      <c r="L1478" s="99">
        <v>-0.48840670000000003</v>
      </c>
      <c r="M1478" s="99">
        <v>37.414881700000002</v>
      </c>
      <c r="N1478" s="191" t="s">
        <v>6967</v>
      </c>
      <c r="O1478" s="87">
        <v>45133</v>
      </c>
      <c r="P1478" s="87">
        <f t="shared" si="46"/>
        <v>45158</v>
      </c>
      <c r="Q1478" s="53">
        <f t="shared" si="47"/>
        <v>335</v>
      </c>
    </row>
    <row r="1479" spans="1:17" ht="16">
      <c r="A1479" s="6">
        <v>1478</v>
      </c>
      <c r="B1479" s="191" t="s">
        <v>4142</v>
      </c>
      <c r="C1479" s="191" t="s">
        <v>1863</v>
      </c>
      <c r="D1479" s="191" t="s">
        <v>12254</v>
      </c>
      <c r="E1479" s="191" t="s">
        <v>151</v>
      </c>
      <c r="F1479" s="191" t="s">
        <v>151</v>
      </c>
      <c r="G1479" s="191" t="s">
        <v>173</v>
      </c>
      <c r="H1479" s="191" t="s">
        <v>12255</v>
      </c>
      <c r="I1479" s="191" t="s">
        <v>12256</v>
      </c>
      <c r="J1479" s="191" t="s">
        <v>12257</v>
      </c>
      <c r="K1479" s="191" t="s">
        <v>8758</v>
      </c>
      <c r="L1479" s="99">
        <v>9.98E-2</v>
      </c>
      <c r="M1479" s="99">
        <v>37.686199999999999</v>
      </c>
      <c r="N1479" s="191" t="s">
        <v>6967</v>
      </c>
      <c r="O1479" s="87">
        <v>45133</v>
      </c>
      <c r="P1479" s="87">
        <f t="shared" si="46"/>
        <v>45158</v>
      </c>
      <c r="Q1479" s="53">
        <f t="shared" si="47"/>
        <v>335</v>
      </c>
    </row>
    <row r="1480" spans="1:17" ht="16">
      <c r="A1480" s="6">
        <v>1479</v>
      </c>
      <c r="B1480" s="191" t="s">
        <v>4146</v>
      </c>
      <c r="C1480" s="191" t="s">
        <v>1870</v>
      </c>
      <c r="D1480" s="191" t="s">
        <v>12258</v>
      </c>
      <c r="E1480" s="191" t="s">
        <v>8015</v>
      </c>
      <c r="F1480" s="191" t="s">
        <v>2434</v>
      </c>
      <c r="G1480" s="191" t="s">
        <v>9255</v>
      </c>
      <c r="H1480" s="191" t="s">
        <v>12259</v>
      </c>
      <c r="I1480" s="191" t="s">
        <v>12260</v>
      </c>
      <c r="J1480" s="191" t="s">
        <v>12261</v>
      </c>
      <c r="K1480" s="191" t="s">
        <v>8335</v>
      </c>
      <c r="L1480" s="99">
        <v>-0.48620000000000002</v>
      </c>
      <c r="M1480" s="99">
        <v>37.419400000000003</v>
      </c>
      <c r="N1480" s="191" t="s">
        <v>6967</v>
      </c>
      <c r="O1480" s="87">
        <v>45133</v>
      </c>
      <c r="P1480" s="87">
        <f t="shared" si="46"/>
        <v>45158</v>
      </c>
      <c r="Q1480" s="53">
        <f t="shared" si="47"/>
        <v>335</v>
      </c>
    </row>
    <row r="1481" spans="1:17" ht="16">
      <c r="A1481" s="6">
        <v>1480</v>
      </c>
      <c r="B1481" s="191" t="s">
        <v>4148</v>
      </c>
      <c r="C1481" s="191" t="s">
        <v>1872</v>
      </c>
      <c r="D1481" s="191" t="s">
        <v>12262</v>
      </c>
      <c r="E1481" s="191" t="s">
        <v>161</v>
      </c>
      <c r="F1481" s="191" t="s">
        <v>161</v>
      </c>
      <c r="G1481" s="191" t="s">
        <v>1511</v>
      </c>
      <c r="H1481" s="191" t="s">
        <v>12263</v>
      </c>
      <c r="I1481" s="191" t="s">
        <v>12264</v>
      </c>
      <c r="J1481" s="191" t="s">
        <v>12265</v>
      </c>
      <c r="K1481" s="191" t="s">
        <v>10952</v>
      </c>
      <c r="L1481" s="99">
        <v>-0.171704</v>
      </c>
      <c r="M1481" s="99">
        <v>35.859203200000003</v>
      </c>
      <c r="N1481" s="191" t="s">
        <v>6967</v>
      </c>
      <c r="O1481" s="87">
        <v>45133</v>
      </c>
      <c r="P1481" s="87">
        <f t="shared" si="46"/>
        <v>45158</v>
      </c>
      <c r="Q1481" s="53">
        <f t="shared" si="47"/>
        <v>335</v>
      </c>
    </row>
    <row r="1482" spans="1:17" ht="16">
      <c r="A1482" s="6">
        <v>1481</v>
      </c>
      <c r="B1482" s="191" t="s">
        <v>4154</v>
      </c>
      <c r="C1482" s="191" t="s">
        <v>1878</v>
      </c>
      <c r="D1482" s="191" t="s">
        <v>12266</v>
      </c>
      <c r="E1482" s="191" t="s">
        <v>161</v>
      </c>
      <c r="F1482" s="191" t="s">
        <v>161</v>
      </c>
      <c r="G1482" s="191" t="s">
        <v>1511</v>
      </c>
      <c r="H1482" s="191" t="s">
        <v>12267</v>
      </c>
      <c r="I1482" s="191" t="s">
        <v>12268</v>
      </c>
      <c r="J1482" s="191" t="s">
        <v>12269</v>
      </c>
      <c r="K1482" s="191" t="s">
        <v>10952</v>
      </c>
      <c r="L1482" s="99">
        <v>-0.23150000000000001</v>
      </c>
      <c r="M1482" s="99">
        <v>37.0794</v>
      </c>
      <c r="N1482" s="191" t="s">
        <v>6967</v>
      </c>
      <c r="O1482" s="87">
        <v>45133</v>
      </c>
      <c r="P1482" s="87">
        <f t="shared" si="46"/>
        <v>45158</v>
      </c>
      <c r="Q1482" s="53">
        <f t="shared" si="47"/>
        <v>335</v>
      </c>
    </row>
    <row r="1483" spans="1:17" ht="16">
      <c r="A1483" s="6">
        <v>1482</v>
      </c>
      <c r="B1483" s="191" t="s">
        <v>2561</v>
      </c>
      <c r="C1483" s="191" t="s">
        <v>1881</v>
      </c>
      <c r="D1483" s="191" t="s">
        <v>12270</v>
      </c>
      <c r="E1483" s="191" t="s">
        <v>108</v>
      </c>
      <c r="F1483" s="191" t="s">
        <v>108</v>
      </c>
      <c r="G1483" s="191" t="s">
        <v>108</v>
      </c>
      <c r="H1483" s="191" t="s">
        <v>2562</v>
      </c>
      <c r="I1483" s="191" t="s">
        <v>12271</v>
      </c>
      <c r="J1483" s="191"/>
      <c r="K1483" s="191" t="s">
        <v>6966</v>
      </c>
      <c r="L1483" s="99">
        <v>-1.5221551</v>
      </c>
      <c r="M1483" s="99">
        <v>37.103830700000003</v>
      </c>
      <c r="N1483" s="191" t="s">
        <v>6967</v>
      </c>
      <c r="O1483" s="87">
        <v>45133</v>
      </c>
      <c r="P1483" s="87">
        <f t="shared" si="46"/>
        <v>45158</v>
      </c>
      <c r="Q1483" s="53">
        <f t="shared" si="47"/>
        <v>335</v>
      </c>
    </row>
    <row r="1484" spans="1:17" ht="16">
      <c r="A1484" s="6">
        <v>1483</v>
      </c>
      <c r="B1484" s="191" t="s">
        <v>4158</v>
      </c>
      <c r="C1484" s="191" t="s">
        <v>1884</v>
      </c>
      <c r="D1484" s="191" t="s">
        <v>12272</v>
      </c>
      <c r="E1484" s="191" t="s">
        <v>114</v>
      </c>
      <c r="F1484" s="191" t="s">
        <v>114</v>
      </c>
      <c r="G1484" s="191" t="s">
        <v>10224</v>
      </c>
      <c r="H1484" s="191" t="s">
        <v>12273</v>
      </c>
      <c r="I1484" s="191" t="s">
        <v>12274</v>
      </c>
      <c r="J1484" s="191" t="s">
        <v>12275</v>
      </c>
      <c r="K1484" s="191" t="s">
        <v>10197</v>
      </c>
      <c r="L1484" s="99">
        <v>-0.68329329999999999</v>
      </c>
      <c r="M1484" s="99">
        <v>36.927306700000003</v>
      </c>
      <c r="N1484" s="191" t="s">
        <v>6967</v>
      </c>
      <c r="O1484" s="87">
        <v>45133</v>
      </c>
      <c r="P1484" s="87">
        <f t="shared" si="46"/>
        <v>45158</v>
      </c>
      <c r="Q1484" s="53">
        <f t="shared" si="47"/>
        <v>335</v>
      </c>
    </row>
    <row r="1485" spans="1:17" ht="16">
      <c r="A1485" s="6">
        <v>1484</v>
      </c>
      <c r="B1485" s="191" t="s">
        <v>2561</v>
      </c>
      <c r="C1485" s="191" t="s">
        <v>1882</v>
      </c>
      <c r="D1485" s="191" t="s">
        <v>12276</v>
      </c>
      <c r="E1485" s="191" t="s">
        <v>108</v>
      </c>
      <c r="F1485" s="191" t="s">
        <v>108</v>
      </c>
      <c r="G1485" s="191" t="s">
        <v>108</v>
      </c>
      <c r="H1485" s="191" t="s">
        <v>2562</v>
      </c>
      <c r="I1485" s="191" t="s">
        <v>12271</v>
      </c>
      <c r="J1485" s="191"/>
      <c r="K1485" s="191" t="s">
        <v>6966</v>
      </c>
      <c r="L1485" s="99">
        <v>-1.5221551</v>
      </c>
      <c r="M1485" s="99">
        <v>37.103830700000003</v>
      </c>
      <c r="N1485" s="191" t="s">
        <v>6967</v>
      </c>
      <c r="O1485" s="87">
        <v>45133</v>
      </c>
      <c r="P1485" s="87">
        <f t="shared" si="46"/>
        <v>45158</v>
      </c>
      <c r="Q1485" s="53">
        <f t="shared" si="47"/>
        <v>335</v>
      </c>
    </row>
    <row r="1486" spans="1:17" ht="16">
      <c r="A1486" s="6">
        <v>1485</v>
      </c>
      <c r="B1486" s="191" t="s">
        <v>4039</v>
      </c>
      <c r="C1486" s="191" t="s">
        <v>1772</v>
      </c>
      <c r="D1486" s="191" t="s">
        <v>12277</v>
      </c>
      <c r="E1486" s="191" t="s">
        <v>114</v>
      </c>
      <c r="F1486" s="191" t="s">
        <v>114</v>
      </c>
      <c r="G1486" s="191" t="s">
        <v>160</v>
      </c>
      <c r="H1486" s="191" t="s">
        <v>12278</v>
      </c>
      <c r="I1486" s="191" t="s">
        <v>12279</v>
      </c>
      <c r="J1486" s="191"/>
      <c r="K1486" s="191" t="s">
        <v>10197</v>
      </c>
      <c r="L1486" s="99">
        <v>-0.67016799999999999</v>
      </c>
      <c r="M1486" s="99">
        <v>37.104633</v>
      </c>
      <c r="N1486" s="191" t="s">
        <v>6967</v>
      </c>
      <c r="O1486" s="87">
        <v>45134</v>
      </c>
      <c r="P1486" s="87">
        <f t="shared" si="46"/>
        <v>45159</v>
      </c>
      <c r="Q1486" s="53">
        <f t="shared" si="47"/>
        <v>335</v>
      </c>
    </row>
    <row r="1487" spans="1:17" ht="16">
      <c r="A1487" s="6">
        <v>1486</v>
      </c>
      <c r="B1487" s="191" t="s">
        <v>4085</v>
      </c>
      <c r="C1487" s="191" t="s">
        <v>1805</v>
      </c>
      <c r="D1487" s="191" t="s">
        <v>12280</v>
      </c>
      <c r="E1487" s="191" t="s">
        <v>161</v>
      </c>
      <c r="F1487" s="191" t="s">
        <v>161</v>
      </c>
      <c r="G1487" s="191" t="s">
        <v>1511</v>
      </c>
      <c r="H1487" s="191" t="s">
        <v>12281</v>
      </c>
      <c r="I1487" s="191" t="s">
        <v>12282</v>
      </c>
      <c r="J1487" s="191" t="s">
        <v>12283</v>
      </c>
      <c r="K1487" s="191" t="s">
        <v>10952</v>
      </c>
      <c r="L1487" s="99">
        <v>-0.114579</v>
      </c>
      <c r="M1487" s="99">
        <v>36.692965000000001</v>
      </c>
      <c r="N1487" s="191" t="s">
        <v>6967</v>
      </c>
      <c r="O1487" s="87">
        <v>45134</v>
      </c>
      <c r="P1487" s="87">
        <f t="shared" si="46"/>
        <v>45159</v>
      </c>
      <c r="Q1487" s="53">
        <f t="shared" si="47"/>
        <v>335</v>
      </c>
    </row>
    <row r="1488" spans="1:17" ht="16">
      <c r="A1488" s="6">
        <v>1487</v>
      </c>
      <c r="B1488" s="191" t="s">
        <v>4120</v>
      </c>
      <c r="C1488" s="191" t="s">
        <v>1838</v>
      </c>
      <c r="D1488" s="191" t="s">
        <v>12284</v>
      </c>
      <c r="E1488" s="191" t="s">
        <v>108</v>
      </c>
      <c r="F1488" s="191" t="s">
        <v>108</v>
      </c>
      <c r="G1488" s="191" t="s">
        <v>115</v>
      </c>
      <c r="H1488" s="191" t="s">
        <v>12285</v>
      </c>
      <c r="I1488" s="191" t="s">
        <v>12286</v>
      </c>
      <c r="J1488" s="191" t="s">
        <v>12287</v>
      </c>
      <c r="K1488" s="191" t="s">
        <v>2840</v>
      </c>
      <c r="L1488" s="99">
        <v>-1.2059295999999999</v>
      </c>
      <c r="M1488" s="99">
        <v>36.677741099999999</v>
      </c>
      <c r="N1488" s="191" t="s">
        <v>6967</v>
      </c>
      <c r="O1488" s="87">
        <v>45134</v>
      </c>
      <c r="P1488" s="87">
        <f t="shared" si="46"/>
        <v>45159</v>
      </c>
      <c r="Q1488" s="53">
        <f t="shared" si="47"/>
        <v>335</v>
      </c>
    </row>
    <row r="1489" spans="1:17" ht="16">
      <c r="A1489" s="6">
        <v>1488</v>
      </c>
      <c r="B1489" s="191" t="s">
        <v>2356</v>
      </c>
      <c r="C1489" s="191" t="s">
        <v>1844</v>
      </c>
      <c r="D1489" s="191" t="s">
        <v>12288</v>
      </c>
      <c r="E1489" s="191" t="s">
        <v>114</v>
      </c>
      <c r="F1489" s="191" t="s">
        <v>114</v>
      </c>
      <c r="G1489" s="191" t="s">
        <v>160</v>
      </c>
      <c r="H1489" s="191" t="s">
        <v>12289</v>
      </c>
      <c r="I1489" s="191" t="s">
        <v>12290</v>
      </c>
      <c r="J1489" s="191"/>
      <c r="K1489" s="191" t="s">
        <v>10197</v>
      </c>
      <c r="L1489" s="99">
        <v>-0.64179169999999996</v>
      </c>
      <c r="M1489" s="99">
        <v>37.0944</v>
      </c>
      <c r="N1489" s="191" t="s">
        <v>6967</v>
      </c>
      <c r="O1489" s="87">
        <v>45134</v>
      </c>
      <c r="P1489" s="87">
        <f t="shared" si="46"/>
        <v>45159</v>
      </c>
      <c r="Q1489" s="53">
        <f t="shared" si="47"/>
        <v>335</v>
      </c>
    </row>
    <row r="1490" spans="1:17" ht="16">
      <c r="A1490" s="6">
        <v>1489</v>
      </c>
      <c r="B1490" s="191" t="s">
        <v>1581</v>
      </c>
      <c r="C1490" s="191" t="s">
        <v>1865</v>
      </c>
      <c r="D1490" s="191" t="s">
        <v>12291</v>
      </c>
      <c r="E1490" s="191" t="s">
        <v>151</v>
      </c>
      <c r="F1490" s="191" t="s">
        <v>10898</v>
      </c>
      <c r="G1490" s="191" t="s">
        <v>12292</v>
      </c>
      <c r="H1490" s="191" t="s">
        <v>12293</v>
      </c>
      <c r="I1490" s="191" t="s">
        <v>12294</v>
      </c>
      <c r="J1490" s="191" t="s">
        <v>12295</v>
      </c>
      <c r="K1490" s="191" t="s">
        <v>10106</v>
      </c>
      <c r="L1490" s="99">
        <v>-0.31519999999999998</v>
      </c>
      <c r="M1490" s="99">
        <v>37.631999999999998</v>
      </c>
      <c r="N1490" s="191" t="s">
        <v>6967</v>
      </c>
      <c r="O1490" s="87">
        <v>45134</v>
      </c>
      <c r="P1490" s="87">
        <f t="shared" si="46"/>
        <v>45159</v>
      </c>
      <c r="Q1490" s="53">
        <f t="shared" si="47"/>
        <v>335</v>
      </c>
    </row>
    <row r="1491" spans="1:17" ht="16">
      <c r="A1491" s="6">
        <v>1490</v>
      </c>
      <c r="B1491" s="191" t="s">
        <v>4157</v>
      </c>
      <c r="C1491" s="191" t="s">
        <v>1883</v>
      </c>
      <c r="D1491" s="191" t="s">
        <v>12296</v>
      </c>
      <c r="E1491" s="191" t="s">
        <v>108</v>
      </c>
      <c r="F1491" s="191" t="s">
        <v>108</v>
      </c>
      <c r="G1491" s="191" t="s">
        <v>111</v>
      </c>
      <c r="H1491" s="191" t="s">
        <v>12297</v>
      </c>
      <c r="I1491" s="191" t="s">
        <v>12298</v>
      </c>
      <c r="J1491" s="191"/>
      <c r="K1491" s="191" t="s">
        <v>6966</v>
      </c>
      <c r="L1491" s="99">
        <v>-0.98500299999999996</v>
      </c>
      <c r="M1491" s="99">
        <v>36.701304999999998</v>
      </c>
      <c r="N1491" s="191" t="s">
        <v>6967</v>
      </c>
      <c r="O1491" s="87">
        <v>45134</v>
      </c>
      <c r="P1491" s="87">
        <f t="shared" si="46"/>
        <v>45159</v>
      </c>
      <c r="Q1491" s="53">
        <f t="shared" si="47"/>
        <v>335</v>
      </c>
    </row>
    <row r="1492" spans="1:17" ht="16">
      <c r="A1492" s="6">
        <v>1491</v>
      </c>
      <c r="B1492" s="191" t="s">
        <v>4159</v>
      </c>
      <c r="C1492" s="191" t="s">
        <v>1885</v>
      </c>
      <c r="D1492" s="191" t="s">
        <v>12299</v>
      </c>
      <c r="E1492" s="191" t="s">
        <v>161</v>
      </c>
      <c r="F1492" s="191" t="s">
        <v>161</v>
      </c>
      <c r="G1492" s="191" t="s">
        <v>1511</v>
      </c>
      <c r="H1492" s="191" t="s">
        <v>12300</v>
      </c>
      <c r="I1492" s="191" t="s">
        <v>12301</v>
      </c>
      <c r="J1492" s="191" t="s">
        <v>12302</v>
      </c>
      <c r="K1492" s="191" t="s">
        <v>10952</v>
      </c>
      <c r="L1492" s="99">
        <v>-0.2321</v>
      </c>
      <c r="M1492" s="99">
        <v>37.081000000000003</v>
      </c>
      <c r="N1492" s="191" t="s">
        <v>6967</v>
      </c>
      <c r="O1492" s="87">
        <v>45134</v>
      </c>
      <c r="P1492" s="87">
        <f t="shared" si="46"/>
        <v>45159</v>
      </c>
      <c r="Q1492" s="53">
        <f t="shared" si="47"/>
        <v>335</v>
      </c>
    </row>
    <row r="1493" spans="1:17" ht="16">
      <c r="A1493" s="6">
        <v>1492</v>
      </c>
      <c r="B1493" s="191" t="s">
        <v>4173</v>
      </c>
      <c r="C1493" s="191" t="s">
        <v>1899</v>
      </c>
      <c r="D1493" s="191" t="s">
        <v>12303</v>
      </c>
      <c r="E1493" s="191" t="s">
        <v>108</v>
      </c>
      <c r="F1493" s="191" t="s">
        <v>108</v>
      </c>
      <c r="G1493" s="191" t="s">
        <v>111</v>
      </c>
      <c r="H1493" s="191" t="s">
        <v>9906</v>
      </c>
      <c r="I1493" s="191" t="s">
        <v>12304</v>
      </c>
      <c r="J1493" s="191" t="s">
        <v>12305</v>
      </c>
      <c r="K1493" s="191" t="s">
        <v>6966</v>
      </c>
      <c r="L1493" s="99">
        <v>-0.97760000000000002</v>
      </c>
      <c r="M1493" s="99">
        <v>36.748699999999999</v>
      </c>
      <c r="N1493" s="191" t="s">
        <v>6967</v>
      </c>
      <c r="O1493" s="87">
        <v>45134</v>
      </c>
      <c r="P1493" s="87">
        <f t="shared" si="46"/>
        <v>45159</v>
      </c>
      <c r="Q1493" s="53">
        <f t="shared" si="47"/>
        <v>335</v>
      </c>
    </row>
    <row r="1494" spans="1:17" ht="16">
      <c r="A1494" s="6">
        <v>1493</v>
      </c>
      <c r="B1494" s="191" t="s">
        <v>3979</v>
      </c>
      <c r="C1494" s="191" t="s">
        <v>1716</v>
      </c>
      <c r="D1494" s="191" t="s">
        <v>12306</v>
      </c>
      <c r="E1494" s="191" t="s">
        <v>151</v>
      </c>
      <c r="F1494" s="191" t="s">
        <v>151</v>
      </c>
      <c r="G1494" s="191" t="s">
        <v>152</v>
      </c>
      <c r="H1494" s="191" t="s">
        <v>12307</v>
      </c>
      <c r="I1494" s="191" t="s">
        <v>12308</v>
      </c>
      <c r="J1494" s="191" t="s">
        <v>12309</v>
      </c>
      <c r="K1494" s="191" t="s">
        <v>10554</v>
      </c>
      <c r="L1494" s="99">
        <v>0.11360000000000001</v>
      </c>
      <c r="M1494" s="99">
        <v>37.484699999999997</v>
      </c>
      <c r="N1494" s="191" t="s">
        <v>6967</v>
      </c>
      <c r="O1494" s="87">
        <v>45135</v>
      </c>
      <c r="P1494" s="87">
        <f t="shared" si="46"/>
        <v>45160</v>
      </c>
      <c r="Q1494" s="53">
        <f t="shared" si="47"/>
        <v>335</v>
      </c>
    </row>
    <row r="1495" spans="1:17" ht="16">
      <c r="A1495" s="6">
        <v>1494</v>
      </c>
      <c r="B1495" s="191" t="s">
        <v>4057</v>
      </c>
      <c r="C1495" s="191" t="s">
        <v>1785</v>
      </c>
      <c r="D1495" s="191" t="s">
        <v>12310</v>
      </c>
      <c r="E1495" s="191" t="s">
        <v>151</v>
      </c>
      <c r="F1495" s="191" t="s">
        <v>151</v>
      </c>
      <c r="G1495" s="191" t="s">
        <v>152</v>
      </c>
      <c r="H1495" s="191" t="s">
        <v>10551</v>
      </c>
      <c r="I1495" s="191" t="s">
        <v>12311</v>
      </c>
      <c r="J1495" s="191" t="s">
        <v>12312</v>
      </c>
      <c r="K1495" s="191" t="s">
        <v>10554</v>
      </c>
      <c r="L1495" s="99">
        <v>4.9882000000000003E-2</v>
      </c>
      <c r="M1495" s="99">
        <v>37.272488000000003</v>
      </c>
      <c r="N1495" s="191" t="s">
        <v>6967</v>
      </c>
      <c r="O1495" s="87">
        <v>45135</v>
      </c>
      <c r="P1495" s="87">
        <f t="shared" si="46"/>
        <v>45160</v>
      </c>
      <c r="Q1495" s="53">
        <f t="shared" si="47"/>
        <v>335</v>
      </c>
    </row>
    <row r="1496" spans="1:17" ht="16">
      <c r="A1496" s="6">
        <v>1495</v>
      </c>
      <c r="B1496" s="191" t="s">
        <v>4135</v>
      </c>
      <c r="C1496" s="191" t="s">
        <v>1853</v>
      </c>
      <c r="D1496" s="191" t="s">
        <v>12313</v>
      </c>
      <c r="E1496" s="191" t="s">
        <v>8015</v>
      </c>
      <c r="F1496" s="191" t="s">
        <v>8015</v>
      </c>
      <c r="G1496" s="191" t="s">
        <v>144</v>
      </c>
      <c r="H1496" s="191" t="s">
        <v>11960</v>
      </c>
      <c r="I1496" s="191" t="s">
        <v>12314</v>
      </c>
      <c r="J1496" s="191"/>
      <c r="K1496" s="191" t="s">
        <v>11533</v>
      </c>
      <c r="L1496" s="99">
        <v>-0.40128999999999998</v>
      </c>
      <c r="M1496" s="99">
        <v>37.616193299999999</v>
      </c>
      <c r="N1496" s="191" t="s">
        <v>6967</v>
      </c>
      <c r="O1496" s="87">
        <v>45135</v>
      </c>
      <c r="P1496" s="87">
        <f t="shared" si="46"/>
        <v>45160</v>
      </c>
      <c r="Q1496" s="53">
        <f t="shared" si="47"/>
        <v>335</v>
      </c>
    </row>
    <row r="1497" spans="1:17" ht="16">
      <c r="A1497" s="6">
        <v>1496</v>
      </c>
      <c r="B1497" s="191" t="s">
        <v>4141</v>
      </c>
      <c r="C1497" s="191" t="s">
        <v>1860</v>
      </c>
      <c r="D1497" s="191" t="s">
        <v>12315</v>
      </c>
      <c r="E1497" s="191" t="s">
        <v>161</v>
      </c>
      <c r="F1497" s="191" t="s">
        <v>161</v>
      </c>
      <c r="G1497" s="191" t="s">
        <v>12316</v>
      </c>
      <c r="H1497" s="191" t="s">
        <v>12317</v>
      </c>
      <c r="I1497" s="191" t="s">
        <v>12318</v>
      </c>
      <c r="J1497" s="191" t="s">
        <v>12319</v>
      </c>
      <c r="K1497" s="191" t="s">
        <v>10952</v>
      </c>
      <c r="L1497" s="99">
        <v>-0.59061200000000003</v>
      </c>
      <c r="M1497" s="99">
        <v>36.867198999999999</v>
      </c>
      <c r="N1497" s="191" t="s">
        <v>6967</v>
      </c>
      <c r="O1497" s="87">
        <v>45135</v>
      </c>
      <c r="P1497" s="87">
        <f t="shared" si="46"/>
        <v>45160</v>
      </c>
      <c r="Q1497" s="53">
        <f t="shared" si="47"/>
        <v>335</v>
      </c>
    </row>
    <row r="1498" spans="1:17" ht="16">
      <c r="A1498" s="6">
        <v>1497</v>
      </c>
      <c r="B1498" s="191" t="s">
        <v>4166</v>
      </c>
      <c r="C1498" s="191" t="s">
        <v>1893</v>
      </c>
      <c r="D1498" s="191" t="s">
        <v>12320</v>
      </c>
      <c r="E1498" s="191" t="s">
        <v>108</v>
      </c>
      <c r="F1498" s="191" t="s">
        <v>108</v>
      </c>
      <c r="G1498" s="191" t="s">
        <v>6972</v>
      </c>
      <c r="H1498" s="191" t="s">
        <v>12321</v>
      </c>
      <c r="I1498" s="191" t="s">
        <v>12322</v>
      </c>
      <c r="J1498" s="191" t="s">
        <v>12323</v>
      </c>
      <c r="K1498" s="191" t="s">
        <v>6975</v>
      </c>
      <c r="L1498" s="99">
        <v>-0.973047</v>
      </c>
      <c r="M1498" s="99">
        <v>36.787795000000003</v>
      </c>
      <c r="N1498" s="191" t="s">
        <v>6967</v>
      </c>
      <c r="O1498" s="87">
        <v>45135</v>
      </c>
      <c r="P1498" s="87">
        <f t="shared" si="46"/>
        <v>45160</v>
      </c>
      <c r="Q1498" s="53">
        <f t="shared" si="47"/>
        <v>335</v>
      </c>
    </row>
    <row r="1499" spans="1:17" ht="16">
      <c r="A1499" s="6">
        <v>1498</v>
      </c>
      <c r="B1499" s="191" t="s">
        <v>1507</v>
      </c>
      <c r="C1499" s="191" t="s">
        <v>1903</v>
      </c>
      <c r="D1499" s="191" t="s">
        <v>12324</v>
      </c>
      <c r="E1499" s="191" t="s">
        <v>114</v>
      </c>
      <c r="F1499" s="191" t="s">
        <v>114</v>
      </c>
      <c r="G1499" s="191" t="s">
        <v>158</v>
      </c>
      <c r="H1499" s="191" t="s">
        <v>12325</v>
      </c>
      <c r="I1499" s="191" t="s">
        <v>12326</v>
      </c>
      <c r="J1499" s="191" t="s">
        <v>12327</v>
      </c>
      <c r="K1499" s="191"/>
      <c r="L1499" s="99">
        <v>-0.83924500000000002</v>
      </c>
      <c r="M1499" s="99">
        <v>37.022832999999999</v>
      </c>
      <c r="N1499" s="191" t="s">
        <v>6967</v>
      </c>
      <c r="O1499" s="87">
        <v>45135</v>
      </c>
      <c r="P1499" s="87">
        <f t="shared" si="46"/>
        <v>45160</v>
      </c>
      <c r="Q1499" s="53">
        <f t="shared" si="47"/>
        <v>335</v>
      </c>
    </row>
    <row r="1500" spans="1:17" ht="16">
      <c r="A1500" s="6">
        <v>1499</v>
      </c>
      <c r="B1500" s="191" t="s">
        <v>3757</v>
      </c>
      <c r="C1500" s="191" t="s">
        <v>1608</v>
      </c>
      <c r="D1500" s="191" t="s">
        <v>12328</v>
      </c>
      <c r="E1500" s="191" t="s">
        <v>108</v>
      </c>
      <c r="F1500" s="191" t="s">
        <v>108</v>
      </c>
      <c r="G1500" s="191" t="s">
        <v>115</v>
      </c>
      <c r="H1500" s="191" t="s">
        <v>11632</v>
      </c>
      <c r="I1500" s="191" t="s">
        <v>12329</v>
      </c>
      <c r="J1500" s="191" t="s">
        <v>12330</v>
      </c>
      <c r="K1500" s="191" t="s">
        <v>2840</v>
      </c>
      <c r="L1500" s="99">
        <v>-1.2003699999999999</v>
      </c>
      <c r="M1500" s="99">
        <v>36.679639999999999</v>
      </c>
      <c r="N1500" s="191" t="s">
        <v>6967</v>
      </c>
      <c r="O1500" s="87">
        <v>45138</v>
      </c>
      <c r="P1500" s="87">
        <f t="shared" si="46"/>
        <v>45163</v>
      </c>
      <c r="Q1500" s="53">
        <f t="shared" si="47"/>
        <v>335</v>
      </c>
    </row>
    <row r="1501" spans="1:17" ht="16">
      <c r="A1501" s="6">
        <v>1500</v>
      </c>
      <c r="B1501" s="191" t="s">
        <v>4040</v>
      </c>
      <c r="C1501" s="191" t="s">
        <v>1773</v>
      </c>
      <c r="D1501" s="191" t="s">
        <v>12331</v>
      </c>
      <c r="E1501" s="191" t="s">
        <v>114</v>
      </c>
      <c r="F1501" s="191" t="s">
        <v>114</v>
      </c>
      <c r="G1501" s="191" t="s">
        <v>8764</v>
      </c>
      <c r="H1501" s="191" t="s">
        <v>12332</v>
      </c>
      <c r="I1501" s="191" t="s">
        <v>12333</v>
      </c>
      <c r="J1501" s="191"/>
      <c r="K1501" s="191" t="s">
        <v>11451</v>
      </c>
      <c r="L1501" s="99">
        <v>-0.86516689999999996</v>
      </c>
      <c r="M1501" s="99">
        <v>37.246932200000003</v>
      </c>
      <c r="N1501" s="191" t="s">
        <v>6967</v>
      </c>
      <c r="O1501" s="87">
        <v>45138</v>
      </c>
      <c r="P1501" s="87">
        <f t="shared" si="46"/>
        <v>45163</v>
      </c>
      <c r="Q1501" s="53">
        <f t="shared" si="47"/>
        <v>335</v>
      </c>
    </row>
    <row r="1502" spans="1:17" ht="16">
      <c r="A1502" s="6">
        <v>1501</v>
      </c>
      <c r="B1502" s="191" t="s">
        <v>4043</v>
      </c>
      <c r="C1502" s="191" t="s">
        <v>1777</v>
      </c>
      <c r="D1502" s="191" t="s">
        <v>12334</v>
      </c>
      <c r="E1502" s="191" t="s">
        <v>151</v>
      </c>
      <c r="F1502" s="191" t="s">
        <v>151</v>
      </c>
      <c r="G1502" s="191" t="s">
        <v>165</v>
      </c>
      <c r="H1502" s="191" t="s">
        <v>12335</v>
      </c>
      <c r="I1502" s="191" t="s">
        <v>12336</v>
      </c>
      <c r="J1502" s="191" t="s">
        <v>12337</v>
      </c>
      <c r="K1502" s="191" t="s">
        <v>10106</v>
      </c>
      <c r="L1502" s="99">
        <v>-0.1958</v>
      </c>
      <c r="M1502" s="99">
        <v>37.626899999999999</v>
      </c>
      <c r="N1502" s="191" t="s">
        <v>6967</v>
      </c>
      <c r="O1502" s="87">
        <v>45138</v>
      </c>
      <c r="P1502" s="87">
        <f t="shared" si="46"/>
        <v>45163</v>
      </c>
      <c r="Q1502" s="53">
        <f t="shared" si="47"/>
        <v>335</v>
      </c>
    </row>
    <row r="1503" spans="1:17" ht="16">
      <c r="A1503" s="6">
        <v>1502</v>
      </c>
      <c r="B1503" s="191" t="s">
        <v>4122</v>
      </c>
      <c r="C1503" s="191" t="s">
        <v>1840</v>
      </c>
      <c r="D1503" s="191" t="s">
        <v>12338</v>
      </c>
      <c r="E1503" s="191" t="s">
        <v>151</v>
      </c>
      <c r="F1503" s="191" t="s">
        <v>151</v>
      </c>
      <c r="G1503" s="191" t="s">
        <v>152</v>
      </c>
      <c r="H1503" s="191" t="s">
        <v>12189</v>
      </c>
      <c r="I1503" s="191" t="s">
        <v>12339</v>
      </c>
      <c r="J1503" s="191" t="s">
        <v>12340</v>
      </c>
      <c r="K1503" s="191" t="s">
        <v>8758</v>
      </c>
      <c r="L1503" s="99">
        <v>8.1435999999999995E-2</v>
      </c>
      <c r="M1503" s="99">
        <v>37.284514000000001</v>
      </c>
      <c r="N1503" s="191" t="s">
        <v>6967</v>
      </c>
      <c r="O1503" s="87">
        <v>45138</v>
      </c>
      <c r="P1503" s="87">
        <f t="shared" si="46"/>
        <v>45163</v>
      </c>
      <c r="Q1503" s="53">
        <f t="shared" si="47"/>
        <v>335</v>
      </c>
    </row>
    <row r="1504" spans="1:17" ht="16">
      <c r="A1504" s="6">
        <v>1503</v>
      </c>
      <c r="B1504" s="191" t="s">
        <v>4127</v>
      </c>
      <c r="C1504" s="191" t="s">
        <v>1847</v>
      </c>
      <c r="D1504" s="191" t="s">
        <v>12341</v>
      </c>
      <c r="E1504" s="191" t="s">
        <v>108</v>
      </c>
      <c r="F1504" s="191" t="s">
        <v>9568</v>
      </c>
      <c r="G1504" s="191" t="s">
        <v>11145</v>
      </c>
      <c r="H1504" s="191" t="s">
        <v>12342</v>
      </c>
      <c r="I1504" s="191" t="s">
        <v>12343</v>
      </c>
      <c r="J1504" s="191"/>
      <c r="K1504" s="191" t="s">
        <v>7449</v>
      </c>
      <c r="L1504" s="99">
        <v>-2.2508849999999998</v>
      </c>
      <c r="M1504" s="99">
        <v>37.494210000000002</v>
      </c>
      <c r="N1504" s="191" t="s">
        <v>6967</v>
      </c>
      <c r="O1504" s="87">
        <v>45138</v>
      </c>
      <c r="P1504" s="87">
        <f t="shared" si="46"/>
        <v>45163</v>
      </c>
      <c r="Q1504" s="53">
        <f t="shared" si="47"/>
        <v>335</v>
      </c>
    </row>
    <row r="1505" spans="1:17" ht="16">
      <c r="A1505" s="6">
        <v>1504</v>
      </c>
      <c r="B1505" s="191" t="s">
        <v>1505</v>
      </c>
      <c r="C1505" s="191" t="s">
        <v>1861</v>
      </c>
      <c r="D1505" s="191" t="s">
        <v>12344</v>
      </c>
      <c r="E1505" s="191" t="s">
        <v>108</v>
      </c>
      <c r="F1505" s="191" t="s">
        <v>108</v>
      </c>
      <c r="G1505" s="191" t="s">
        <v>109</v>
      </c>
      <c r="H1505" s="191" t="s">
        <v>12345</v>
      </c>
      <c r="I1505" s="191" t="s">
        <v>12346</v>
      </c>
      <c r="J1505" s="191" t="s">
        <v>12347</v>
      </c>
      <c r="K1505" s="191" t="s">
        <v>6966</v>
      </c>
      <c r="L1505" s="99">
        <v>-1.0831</v>
      </c>
      <c r="M1505" s="99">
        <v>36.876060000000003</v>
      </c>
      <c r="N1505" s="191" t="s">
        <v>6967</v>
      </c>
      <c r="O1505" s="87">
        <v>45138</v>
      </c>
      <c r="P1505" s="87">
        <f t="shared" si="46"/>
        <v>45163</v>
      </c>
      <c r="Q1505" s="53">
        <f t="shared" si="47"/>
        <v>335</v>
      </c>
    </row>
    <row r="1506" spans="1:17" ht="16">
      <c r="A1506" s="6">
        <v>1505</v>
      </c>
      <c r="B1506" s="191" t="s">
        <v>1576</v>
      </c>
      <c r="C1506" s="191" t="s">
        <v>1867</v>
      </c>
      <c r="D1506" s="191" t="s">
        <v>12348</v>
      </c>
      <c r="E1506" s="191" t="s">
        <v>151</v>
      </c>
      <c r="F1506" s="191" t="s">
        <v>151</v>
      </c>
      <c r="G1506" s="191" t="s">
        <v>165</v>
      </c>
      <c r="H1506" s="191" t="s">
        <v>12349</v>
      </c>
      <c r="I1506" s="191" t="s">
        <v>12350</v>
      </c>
      <c r="J1506" s="191" t="s">
        <v>12351</v>
      </c>
      <c r="K1506" s="191" t="s">
        <v>8847</v>
      </c>
      <c r="L1506" s="99">
        <v>-37.024099999999997</v>
      </c>
      <c r="M1506" s="99">
        <v>27.942125099999998</v>
      </c>
      <c r="N1506" s="191" t="s">
        <v>6967</v>
      </c>
      <c r="O1506" s="87">
        <v>45138</v>
      </c>
      <c r="P1506" s="87">
        <f t="shared" si="46"/>
        <v>45163</v>
      </c>
      <c r="Q1506" s="53">
        <f t="shared" si="47"/>
        <v>335</v>
      </c>
    </row>
    <row r="1507" spans="1:17" ht="16">
      <c r="A1507" s="6">
        <v>1506</v>
      </c>
      <c r="B1507" s="191" t="s">
        <v>4152</v>
      </c>
      <c r="C1507" s="191" t="s">
        <v>1876</v>
      </c>
      <c r="D1507" s="191" t="s">
        <v>12352</v>
      </c>
      <c r="E1507" s="191" t="s">
        <v>151</v>
      </c>
      <c r="F1507" s="191" t="s">
        <v>151</v>
      </c>
      <c r="G1507" s="191" t="s">
        <v>152</v>
      </c>
      <c r="H1507" s="191" t="s">
        <v>12353</v>
      </c>
      <c r="I1507" s="191" t="s">
        <v>12354</v>
      </c>
      <c r="J1507" s="191" t="s">
        <v>12355</v>
      </c>
      <c r="K1507" s="191" t="s">
        <v>10641</v>
      </c>
      <c r="L1507" s="99">
        <v>0.1694</v>
      </c>
      <c r="M1507" s="99">
        <v>37.583599999999997</v>
      </c>
      <c r="N1507" s="191" t="s">
        <v>6967</v>
      </c>
      <c r="O1507" s="87">
        <v>45138</v>
      </c>
      <c r="P1507" s="87">
        <f t="shared" si="46"/>
        <v>45163</v>
      </c>
      <c r="Q1507" s="53">
        <f t="shared" si="47"/>
        <v>335</v>
      </c>
    </row>
    <row r="1508" spans="1:17" ht="16">
      <c r="A1508" s="6">
        <v>1507</v>
      </c>
      <c r="B1508" s="191" t="s">
        <v>4155</v>
      </c>
      <c r="C1508" s="191" t="s">
        <v>1879</v>
      </c>
      <c r="D1508" s="191" t="s">
        <v>12356</v>
      </c>
      <c r="E1508" s="191" t="s">
        <v>8015</v>
      </c>
      <c r="F1508" s="191" t="s">
        <v>2434</v>
      </c>
      <c r="G1508" s="191" t="s">
        <v>7481</v>
      </c>
      <c r="H1508" s="191" t="s">
        <v>12357</v>
      </c>
      <c r="I1508" s="191" t="s">
        <v>12358</v>
      </c>
      <c r="J1508" s="191" t="s">
        <v>12359</v>
      </c>
      <c r="K1508" s="191" t="s">
        <v>8856</v>
      </c>
      <c r="L1508" s="99">
        <v>-0.55169999999999997</v>
      </c>
      <c r="M1508" s="99">
        <v>37.409199999999998</v>
      </c>
      <c r="N1508" s="191" t="s">
        <v>6967</v>
      </c>
      <c r="O1508" s="87">
        <v>45138</v>
      </c>
      <c r="P1508" s="87">
        <f t="shared" si="46"/>
        <v>45163</v>
      </c>
      <c r="Q1508" s="53">
        <f t="shared" si="47"/>
        <v>335</v>
      </c>
    </row>
    <row r="1509" spans="1:17" ht="16">
      <c r="A1509" s="6">
        <v>1508</v>
      </c>
      <c r="B1509" s="191" t="s">
        <v>4083</v>
      </c>
      <c r="C1509" s="191" t="s">
        <v>1803</v>
      </c>
      <c r="D1509" s="191" t="s">
        <v>12360</v>
      </c>
      <c r="E1509" s="191" t="s">
        <v>151</v>
      </c>
      <c r="F1509" s="191" t="s">
        <v>151</v>
      </c>
      <c r="G1509" s="191" t="s">
        <v>222</v>
      </c>
      <c r="H1509" s="191" t="s">
        <v>12361</v>
      </c>
      <c r="I1509" s="191" t="s">
        <v>12362</v>
      </c>
      <c r="J1509" s="191" t="s">
        <v>12363</v>
      </c>
      <c r="K1509" s="191" t="s">
        <v>10106</v>
      </c>
      <c r="L1509" s="99">
        <v>-3.0984000000000001E-2</v>
      </c>
      <c r="M1509" s="99">
        <v>37.628861399999998</v>
      </c>
      <c r="N1509" s="191" t="s">
        <v>6967</v>
      </c>
      <c r="O1509" s="87">
        <v>45139</v>
      </c>
      <c r="P1509" s="87">
        <f t="shared" si="46"/>
        <v>45164</v>
      </c>
      <c r="Q1509" s="53">
        <f t="shared" si="47"/>
        <v>335</v>
      </c>
    </row>
    <row r="1510" spans="1:17" ht="16">
      <c r="A1510" s="6">
        <v>1509</v>
      </c>
      <c r="B1510" s="191" t="s">
        <v>1552</v>
      </c>
      <c r="C1510" s="191" t="s">
        <v>1862</v>
      </c>
      <c r="D1510" s="191" t="s">
        <v>12364</v>
      </c>
      <c r="E1510" s="191" t="s">
        <v>8015</v>
      </c>
      <c r="F1510" s="191" t="s">
        <v>2434</v>
      </c>
      <c r="G1510" s="191" t="s">
        <v>9255</v>
      </c>
      <c r="H1510" s="191" t="s">
        <v>12365</v>
      </c>
      <c r="I1510" s="191" t="s">
        <v>12366</v>
      </c>
      <c r="J1510" s="191" t="s">
        <v>12367</v>
      </c>
      <c r="K1510" s="191" t="s">
        <v>8335</v>
      </c>
      <c r="L1510" s="99">
        <v>-0.49350300000000002</v>
      </c>
      <c r="M1510" s="99">
        <v>37.4079275</v>
      </c>
      <c r="N1510" s="191" t="s">
        <v>6967</v>
      </c>
      <c r="O1510" s="87">
        <v>45139</v>
      </c>
      <c r="P1510" s="87">
        <f t="shared" si="46"/>
        <v>45164</v>
      </c>
      <c r="Q1510" s="53">
        <f t="shared" si="47"/>
        <v>335</v>
      </c>
    </row>
    <row r="1511" spans="1:17" ht="16">
      <c r="A1511" s="6">
        <v>1510</v>
      </c>
      <c r="B1511" s="191" t="s">
        <v>4156</v>
      </c>
      <c r="C1511" s="191" t="s">
        <v>1880</v>
      </c>
      <c r="D1511" s="191" t="s">
        <v>12368</v>
      </c>
      <c r="E1511" s="191" t="s">
        <v>108</v>
      </c>
      <c r="F1511" s="191" t="s">
        <v>108</v>
      </c>
      <c r="G1511" s="191" t="s">
        <v>109</v>
      </c>
      <c r="H1511" s="191" t="s">
        <v>7038</v>
      </c>
      <c r="I1511" s="191" t="s">
        <v>12369</v>
      </c>
      <c r="J1511" s="191" t="s">
        <v>12370</v>
      </c>
      <c r="K1511" s="191" t="s">
        <v>2840</v>
      </c>
      <c r="L1511" s="99">
        <v>-1.06403</v>
      </c>
      <c r="M1511" s="99">
        <v>36.737310000000001</v>
      </c>
      <c r="N1511" s="191" t="s">
        <v>6967</v>
      </c>
      <c r="O1511" s="87">
        <v>45139</v>
      </c>
      <c r="P1511" s="87">
        <f t="shared" si="46"/>
        <v>45164</v>
      </c>
      <c r="Q1511" s="53">
        <f t="shared" si="47"/>
        <v>335</v>
      </c>
    </row>
    <row r="1512" spans="1:17" ht="16">
      <c r="A1512" s="6">
        <v>1511</v>
      </c>
      <c r="B1512" s="191" t="s">
        <v>4178</v>
      </c>
      <c r="C1512" s="191" t="s">
        <v>1905</v>
      </c>
      <c r="D1512" s="191" t="s">
        <v>12371</v>
      </c>
      <c r="E1512" s="191" t="s">
        <v>151</v>
      </c>
      <c r="F1512" s="191" t="s">
        <v>151</v>
      </c>
      <c r="G1512" s="191" t="s">
        <v>165</v>
      </c>
      <c r="H1512" s="191" t="s">
        <v>12372</v>
      </c>
      <c r="I1512" s="191" t="s">
        <v>12373</v>
      </c>
      <c r="J1512" s="191" t="s">
        <v>12374</v>
      </c>
      <c r="K1512" s="191" t="s">
        <v>8847</v>
      </c>
      <c r="L1512" s="99">
        <v>-9.0200000000000002E-2</v>
      </c>
      <c r="M1512" s="99">
        <v>37.680599999999998</v>
      </c>
      <c r="N1512" s="191" t="s">
        <v>6967</v>
      </c>
      <c r="O1512" s="87">
        <v>45139</v>
      </c>
      <c r="P1512" s="87">
        <f t="shared" si="46"/>
        <v>45164</v>
      </c>
      <c r="Q1512" s="53">
        <f t="shared" si="47"/>
        <v>335</v>
      </c>
    </row>
    <row r="1513" spans="1:17" ht="16">
      <c r="A1513" s="6">
        <v>1512</v>
      </c>
      <c r="B1513" s="191" t="s">
        <v>3970</v>
      </c>
      <c r="C1513" s="191" t="s">
        <v>1705</v>
      </c>
      <c r="D1513" s="191" t="s">
        <v>12375</v>
      </c>
      <c r="E1513" s="191" t="s">
        <v>151</v>
      </c>
      <c r="F1513" s="191" t="s">
        <v>151</v>
      </c>
      <c r="G1513" s="191" t="s">
        <v>173</v>
      </c>
      <c r="H1513" s="191" t="s">
        <v>12376</v>
      </c>
      <c r="I1513" s="191" t="s">
        <v>12377</v>
      </c>
      <c r="J1513" s="191" t="s">
        <v>12378</v>
      </c>
      <c r="K1513" s="191" t="s">
        <v>10641</v>
      </c>
      <c r="L1513" s="99">
        <v>2.7400000000000001E-2</v>
      </c>
      <c r="M1513" s="99">
        <v>37.682299999999998</v>
      </c>
      <c r="N1513" s="191" t="s">
        <v>6967</v>
      </c>
      <c r="O1513" s="87">
        <v>45140</v>
      </c>
      <c r="P1513" s="87">
        <f t="shared" si="46"/>
        <v>45165</v>
      </c>
      <c r="Q1513" s="53">
        <f t="shared" si="47"/>
        <v>335</v>
      </c>
    </row>
    <row r="1514" spans="1:17" ht="16">
      <c r="A1514" s="6">
        <v>1513</v>
      </c>
      <c r="B1514" s="191" t="s">
        <v>4161</v>
      </c>
      <c r="C1514" s="191" t="s">
        <v>1888</v>
      </c>
      <c r="D1514" s="191" t="s">
        <v>12379</v>
      </c>
      <c r="E1514" s="191" t="s">
        <v>114</v>
      </c>
      <c r="F1514" s="191" t="s">
        <v>114</v>
      </c>
      <c r="G1514" s="191" t="s">
        <v>156</v>
      </c>
      <c r="H1514" s="191" t="s">
        <v>12203</v>
      </c>
      <c r="I1514" s="191" t="s">
        <v>12380</v>
      </c>
      <c r="J1514" s="191" t="s">
        <v>12381</v>
      </c>
      <c r="K1514" s="191" t="s">
        <v>8335</v>
      </c>
      <c r="L1514" s="99">
        <v>-0.90978130000000001</v>
      </c>
      <c r="M1514" s="99">
        <v>36.909222900000003</v>
      </c>
      <c r="N1514" s="191" t="s">
        <v>6967</v>
      </c>
      <c r="O1514" s="87">
        <v>45140</v>
      </c>
      <c r="P1514" s="87">
        <f t="shared" si="46"/>
        <v>45165</v>
      </c>
      <c r="Q1514" s="53">
        <f t="shared" si="47"/>
        <v>335</v>
      </c>
    </row>
    <row r="1515" spans="1:17" ht="16">
      <c r="A1515" s="6">
        <v>1514</v>
      </c>
      <c r="B1515" s="191" t="s">
        <v>4162</v>
      </c>
      <c r="C1515" s="191" t="s">
        <v>1889</v>
      </c>
      <c r="D1515" s="191" t="s">
        <v>12382</v>
      </c>
      <c r="E1515" s="191" t="s">
        <v>114</v>
      </c>
      <c r="F1515" s="191" t="s">
        <v>114</v>
      </c>
      <c r="G1515" s="191" t="s">
        <v>8764</v>
      </c>
      <c r="H1515" s="191" t="s">
        <v>12383</v>
      </c>
      <c r="I1515" s="191" t="s">
        <v>12384</v>
      </c>
      <c r="J1515" s="191"/>
      <c r="K1515" s="191" t="s">
        <v>11451</v>
      </c>
      <c r="L1515" s="99">
        <v>-0.85264700000000004</v>
      </c>
      <c r="M1515" s="99">
        <v>37.122357000000001</v>
      </c>
      <c r="N1515" s="191" t="s">
        <v>6967</v>
      </c>
      <c r="O1515" s="87">
        <v>45140</v>
      </c>
      <c r="P1515" s="87">
        <f t="shared" si="46"/>
        <v>45165</v>
      </c>
      <c r="Q1515" s="53">
        <f t="shared" si="47"/>
        <v>335</v>
      </c>
    </row>
    <row r="1516" spans="1:17" ht="16">
      <c r="A1516" s="6">
        <v>1515</v>
      </c>
      <c r="B1516" s="191" t="s">
        <v>4183</v>
      </c>
      <c r="C1516" s="191" t="s">
        <v>1913</v>
      </c>
      <c r="D1516" s="191" t="s">
        <v>12385</v>
      </c>
      <c r="E1516" s="191" t="s">
        <v>108</v>
      </c>
      <c r="F1516" s="191" t="s">
        <v>108</v>
      </c>
      <c r="G1516" s="191" t="s">
        <v>6972</v>
      </c>
      <c r="H1516" s="191" t="s">
        <v>12386</v>
      </c>
      <c r="I1516" s="191" t="s">
        <v>12387</v>
      </c>
      <c r="J1516" s="191" t="s">
        <v>12388</v>
      </c>
      <c r="K1516" s="191" t="s">
        <v>6975</v>
      </c>
      <c r="L1516" s="99">
        <v>-1.0156559999999999</v>
      </c>
      <c r="M1516" s="99">
        <v>36.907293000000003</v>
      </c>
      <c r="N1516" s="191" t="s">
        <v>6967</v>
      </c>
      <c r="O1516" s="87">
        <v>45140</v>
      </c>
      <c r="P1516" s="87">
        <f t="shared" si="46"/>
        <v>45165</v>
      </c>
      <c r="Q1516" s="53">
        <f t="shared" si="47"/>
        <v>335</v>
      </c>
    </row>
    <row r="1517" spans="1:17" ht="16">
      <c r="A1517" s="6">
        <v>1516</v>
      </c>
      <c r="B1517" s="191" t="s">
        <v>4054</v>
      </c>
      <c r="C1517" s="191" t="s">
        <v>1784</v>
      </c>
      <c r="D1517" s="191" t="s">
        <v>12389</v>
      </c>
      <c r="E1517" s="191" t="s">
        <v>151</v>
      </c>
      <c r="F1517" s="191" t="s">
        <v>151</v>
      </c>
      <c r="G1517" s="191" t="s">
        <v>222</v>
      </c>
      <c r="H1517" s="191" t="s">
        <v>10852</v>
      </c>
      <c r="I1517" s="191" t="s">
        <v>12390</v>
      </c>
      <c r="J1517" s="191" t="s">
        <v>12391</v>
      </c>
      <c r="K1517" s="191" t="s">
        <v>10106</v>
      </c>
      <c r="L1517" s="99">
        <v>2.5110799999999999E-2</v>
      </c>
      <c r="M1517" s="99">
        <v>37.569180600000003</v>
      </c>
      <c r="N1517" s="191" t="s">
        <v>6967</v>
      </c>
      <c r="O1517" s="87">
        <v>45141</v>
      </c>
      <c r="P1517" s="87">
        <f t="shared" si="46"/>
        <v>45166</v>
      </c>
      <c r="Q1517" s="53">
        <f t="shared" si="47"/>
        <v>335</v>
      </c>
    </row>
    <row r="1518" spans="1:17" ht="16">
      <c r="A1518" s="6">
        <v>1517</v>
      </c>
      <c r="B1518" s="191" t="s">
        <v>4060</v>
      </c>
      <c r="C1518" s="191" t="s">
        <v>1788</v>
      </c>
      <c r="D1518" s="191" t="s">
        <v>12392</v>
      </c>
      <c r="E1518" s="191" t="s">
        <v>108</v>
      </c>
      <c r="F1518" s="191" t="s">
        <v>108</v>
      </c>
      <c r="G1518" s="191" t="s">
        <v>7380</v>
      </c>
      <c r="H1518" s="191" t="s">
        <v>10519</v>
      </c>
      <c r="I1518" s="191" t="s">
        <v>12393</v>
      </c>
      <c r="J1518" s="191" t="s">
        <v>12394</v>
      </c>
      <c r="K1518" s="191" t="s">
        <v>6966</v>
      </c>
      <c r="L1518" s="99">
        <v>-1.0714079000000001</v>
      </c>
      <c r="M1518" s="99">
        <v>37.153216800000003</v>
      </c>
      <c r="N1518" s="191" t="s">
        <v>6967</v>
      </c>
      <c r="O1518" s="87">
        <v>45141</v>
      </c>
      <c r="P1518" s="87">
        <f t="shared" si="46"/>
        <v>45166</v>
      </c>
      <c r="Q1518" s="53">
        <f t="shared" si="47"/>
        <v>335</v>
      </c>
    </row>
    <row r="1519" spans="1:17" ht="16">
      <c r="A1519" s="6">
        <v>1518</v>
      </c>
      <c r="B1519" s="191" t="s">
        <v>4065</v>
      </c>
      <c r="C1519" s="191" t="s">
        <v>1790</v>
      </c>
      <c r="D1519" s="191" t="s">
        <v>12395</v>
      </c>
      <c r="E1519" s="191" t="s">
        <v>8015</v>
      </c>
      <c r="F1519" s="191" t="s">
        <v>8015</v>
      </c>
      <c r="G1519" s="191" t="s">
        <v>144</v>
      </c>
      <c r="H1519" s="191" t="s">
        <v>12396</v>
      </c>
      <c r="I1519" s="191" t="s">
        <v>12397</v>
      </c>
      <c r="J1519" s="191" t="s">
        <v>12398</v>
      </c>
      <c r="K1519" s="191" t="s">
        <v>7384</v>
      </c>
      <c r="L1519" s="99">
        <v>-0.40360000000000001</v>
      </c>
      <c r="M1519" s="99">
        <v>37.510199999999998</v>
      </c>
      <c r="N1519" s="191" t="s">
        <v>6967</v>
      </c>
      <c r="O1519" s="87">
        <v>45141</v>
      </c>
      <c r="P1519" s="87">
        <f t="shared" si="46"/>
        <v>45166</v>
      </c>
      <c r="Q1519" s="53">
        <f t="shared" si="47"/>
        <v>335</v>
      </c>
    </row>
    <row r="1520" spans="1:17" ht="16">
      <c r="A1520" s="6">
        <v>1519</v>
      </c>
      <c r="B1520" s="191" t="s">
        <v>4081</v>
      </c>
      <c r="C1520" s="191" t="s">
        <v>1801</v>
      </c>
      <c r="D1520" s="191" t="s">
        <v>12399</v>
      </c>
      <c r="E1520" s="191" t="s">
        <v>151</v>
      </c>
      <c r="F1520" s="191" t="s">
        <v>151</v>
      </c>
      <c r="G1520" s="191" t="s">
        <v>222</v>
      </c>
      <c r="H1520" s="191" t="s">
        <v>12361</v>
      </c>
      <c r="I1520" s="191" t="s">
        <v>12400</v>
      </c>
      <c r="J1520" s="191" t="s">
        <v>12401</v>
      </c>
      <c r="K1520" s="191" t="s">
        <v>10106</v>
      </c>
      <c r="L1520" s="99">
        <v>-3.1099999999999999E-2</v>
      </c>
      <c r="M1520" s="99">
        <v>37.629600000000003</v>
      </c>
      <c r="N1520" s="191" t="s">
        <v>6967</v>
      </c>
      <c r="O1520" s="87">
        <v>45141</v>
      </c>
      <c r="P1520" s="87">
        <f t="shared" si="46"/>
        <v>45166</v>
      </c>
      <c r="Q1520" s="53">
        <f t="shared" si="47"/>
        <v>335</v>
      </c>
    </row>
    <row r="1521" spans="1:17" ht="16">
      <c r="A1521" s="6">
        <v>1520</v>
      </c>
      <c r="B1521" s="191" t="s">
        <v>4151</v>
      </c>
      <c r="C1521" s="191" t="s">
        <v>1875</v>
      </c>
      <c r="D1521" s="191" t="s">
        <v>12402</v>
      </c>
      <c r="E1521" s="191" t="s">
        <v>151</v>
      </c>
      <c r="F1521" s="191" t="s">
        <v>151</v>
      </c>
      <c r="G1521" s="191" t="s">
        <v>173</v>
      </c>
      <c r="H1521" s="191" t="s">
        <v>12403</v>
      </c>
      <c r="I1521" s="191" t="s">
        <v>12404</v>
      </c>
      <c r="J1521" s="191" t="s">
        <v>12405</v>
      </c>
      <c r="K1521" s="191" t="s">
        <v>10106</v>
      </c>
      <c r="L1521" s="99">
        <v>2.2135999999999999E-2</v>
      </c>
      <c r="M1521" s="99">
        <v>37.631946999999997</v>
      </c>
      <c r="N1521" s="191" t="s">
        <v>6967</v>
      </c>
      <c r="O1521" s="87">
        <v>45141</v>
      </c>
      <c r="P1521" s="87">
        <f t="shared" si="46"/>
        <v>45166</v>
      </c>
      <c r="Q1521" s="53">
        <f t="shared" si="47"/>
        <v>335</v>
      </c>
    </row>
    <row r="1522" spans="1:17" ht="16">
      <c r="A1522" s="6">
        <v>1521</v>
      </c>
      <c r="B1522" s="191" t="s">
        <v>4168</v>
      </c>
      <c r="C1522" s="191" t="s">
        <v>4169</v>
      </c>
      <c r="D1522" s="191" t="s">
        <v>12406</v>
      </c>
      <c r="E1522" s="191" t="s">
        <v>161</v>
      </c>
      <c r="F1522" s="191" t="s">
        <v>161</v>
      </c>
      <c r="G1522" s="191" t="s">
        <v>11424</v>
      </c>
      <c r="H1522" s="191" t="s">
        <v>12407</v>
      </c>
      <c r="I1522" s="191" t="s">
        <v>12408</v>
      </c>
      <c r="J1522" s="191" t="s">
        <v>12409</v>
      </c>
      <c r="K1522" s="191" t="s">
        <v>10952</v>
      </c>
      <c r="L1522" s="99">
        <v>-1.1031500000000001</v>
      </c>
      <c r="M1522" s="99">
        <v>36.94473</v>
      </c>
      <c r="N1522" s="191" t="s">
        <v>6967</v>
      </c>
      <c r="O1522" s="87">
        <v>45141</v>
      </c>
      <c r="P1522" s="87">
        <f t="shared" si="46"/>
        <v>45166</v>
      </c>
      <c r="Q1522" s="53">
        <f t="shared" si="47"/>
        <v>335</v>
      </c>
    </row>
    <row r="1523" spans="1:17" ht="16">
      <c r="A1523" s="6">
        <v>1522</v>
      </c>
      <c r="B1523" s="191" t="s">
        <v>1532</v>
      </c>
      <c r="C1523" s="191" t="s">
        <v>1895</v>
      </c>
      <c r="D1523" s="191" t="s">
        <v>12410</v>
      </c>
      <c r="E1523" s="191" t="s">
        <v>108</v>
      </c>
      <c r="F1523" s="191" t="s">
        <v>108</v>
      </c>
      <c r="G1523" s="191" t="s">
        <v>6972</v>
      </c>
      <c r="H1523" s="191" t="s">
        <v>12411</v>
      </c>
      <c r="I1523" s="191" t="s">
        <v>12412</v>
      </c>
      <c r="J1523" s="191" t="s">
        <v>12413</v>
      </c>
      <c r="K1523" s="191" t="s">
        <v>6975</v>
      </c>
      <c r="L1523" s="99">
        <v>-0.98199999999999998</v>
      </c>
      <c r="M1523" s="99">
        <v>36.868200000000002</v>
      </c>
      <c r="N1523" s="191" t="s">
        <v>6967</v>
      </c>
      <c r="O1523" s="87">
        <v>45141</v>
      </c>
      <c r="P1523" s="87">
        <f t="shared" si="46"/>
        <v>45166</v>
      </c>
      <c r="Q1523" s="53">
        <f t="shared" si="47"/>
        <v>335</v>
      </c>
    </row>
    <row r="1524" spans="1:17" ht="16">
      <c r="A1524" s="6">
        <v>1523</v>
      </c>
      <c r="B1524" s="191" t="s">
        <v>1566</v>
      </c>
      <c r="C1524" s="191" t="s">
        <v>1908</v>
      </c>
      <c r="D1524" s="191" t="s">
        <v>12414</v>
      </c>
      <c r="E1524" s="191" t="s">
        <v>114</v>
      </c>
      <c r="F1524" s="191" t="s">
        <v>114</v>
      </c>
      <c r="G1524" s="191" t="s">
        <v>8764</v>
      </c>
      <c r="H1524" s="191" t="s">
        <v>12415</v>
      </c>
      <c r="I1524" s="191" t="s">
        <v>12416</v>
      </c>
      <c r="J1524" s="191" t="s">
        <v>12417</v>
      </c>
      <c r="K1524" s="191" t="s">
        <v>11451</v>
      </c>
      <c r="L1524" s="99">
        <v>-0.90013900000000002</v>
      </c>
      <c r="M1524" s="99">
        <v>37.191916999999997</v>
      </c>
      <c r="N1524" s="191" t="s">
        <v>6967</v>
      </c>
      <c r="O1524" s="87">
        <v>45141</v>
      </c>
      <c r="P1524" s="87">
        <f t="shared" si="46"/>
        <v>45166</v>
      </c>
      <c r="Q1524" s="53">
        <f t="shared" si="47"/>
        <v>335</v>
      </c>
    </row>
    <row r="1525" spans="1:17" ht="16">
      <c r="A1525" s="6">
        <v>1524</v>
      </c>
      <c r="B1525" s="191" t="s">
        <v>4138</v>
      </c>
      <c r="C1525" s="191" t="s">
        <v>1856</v>
      </c>
      <c r="D1525" s="191" t="s">
        <v>12418</v>
      </c>
      <c r="E1525" s="191" t="s">
        <v>114</v>
      </c>
      <c r="F1525" s="191" t="s">
        <v>114</v>
      </c>
      <c r="G1525" s="191" t="s">
        <v>8764</v>
      </c>
      <c r="H1525" s="191" t="s">
        <v>12419</v>
      </c>
      <c r="I1525" s="191" t="s">
        <v>12420</v>
      </c>
      <c r="J1525" s="191" t="s">
        <v>12421</v>
      </c>
      <c r="K1525" s="191" t="s">
        <v>11451</v>
      </c>
      <c r="L1525" s="99">
        <v>-0.85284870000000002</v>
      </c>
      <c r="M1525" s="99">
        <v>37.169066100000002</v>
      </c>
      <c r="N1525" s="191" t="s">
        <v>6967</v>
      </c>
      <c r="O1525" s="87">
        <v>45142</v>
      </c>
      <c r="P1525" s="87">
        <f t="shared" si="46"/>
        <v>45167</v>
      </c>
      <c r="Q1525" s="53">
        <f t="shared" si="47"/>
        <v>335</v>
      </c>
    </row>
    <row r="1526" spans="1:17" ht="16">
      <c r="A1526" s="6">
        <v>1525</v>
      </c>
      <c r="B1526" s="191" t="s">
        <v>4150</v>
      </c>
      <c r="C1526" s="191" t="s">
        <v>1874</v>
      </c>
      <c r="D1526" s="191" t="s">
        <v>12422</v>
      </c>
      <c r="E1526" s="191" t="s">
        <v>151</v>
      </c>
      <c r="F1526" s="191" t="s">
        <v>151</v>
      </c>
      <c r="G1526" s="191" t="s">
        <v>173</v>
      </c>
      <c r="H1526" s="191" t="s">
        <v>10505</v>
      </c>
      <c r="I1526" s="191" t="s">
        <v>12423</v>
      </c>
      <c r="J1526" s="191" t="s">
        <v>12424</v>
      </c>
      <c r="K1526" s="191" t="s">
        <v>10106</v>
      </c>
      <c r="L1526" s="99">
        <v>3.1083E-2</v>
      </c>
      <c r="M1526" s="99">
        <v>37.627827000000003</v>
      </c>
      <c r="N1526" s="191" t="s">
        <v>6967</v>
      </c>
      <c r="O1526" s="87">
        <v>45142</v>
      </c>
      <c r="P1526" s="87">
        <f t="shared" si="46"/>
        <v>45167</v>
      </c>
      <c r="Q1526" s="53">
        <f t="shared" si="47"/>
        <v>335</v>
      </c>
    </row>
    <row r="1527" spans="1:17" ht="16">
      <c r="A1527" s="6">
        <v>1526</v>
      </c>
      <c r="B1527" s="191" t="s">
        <v>4153</v>
      </c>
      <c r="C1527" s="191" t="s">
        <v>1877</v>
      </c>
      <c r="D1527" s="191" t="s">
        <v>12425</v>
      </c>
      <c r="E1527" s="191" t="s">
        <v>8015</v>
      </c>
      <c r="F1527" s="191" t="s">
        <v>2434</v>
      </c>
      <c r="G1527" s="191" t="s">
        <v>9507</v>
      </c>
      <c r="H1527" s="191" t="s">
        <v>12426</v>
      </c>
      <c r="I1527" s="191" t="s">
        <v>12427</v>
      </c>
      <c r="J1527" s="191"/>
      <c r="K1527" s="191" t="s">
        <v>8856</v>
      </c>
      <c r="L1527" s="99">
        <v>-0.55681499999999995</v>
      </c>
      <c r="M1527" s="99">
        <v>37.261654999999998</v>
      </c>
      <c r="N1527" s="191" t="s">
        <v>6967</v>
      </c>
      <c r="O1527" s="87">
        <v>45142</v>
      </c>
      <c r="P1527" s="87">
        <f t="shared" si="46"/>
        <v>45167</v>
      </c>
      <c r="Q1527" s="53">
        <f t="shared" si="47"/>
        <v>335</v>
      </c>
    </row>
    <row r="1528" spans="1:17" ht="16">
      <c r="A1528" s="6">
        <v>1527</v>
      </c>
      <c r="B1528" s="191" t="s">
        <v>4167</v>
      </c>
      <c r="C1528" s="191" t="s">
        <v>1894</v>
      </c>
      <c r="D1528" s="191" t="s">
        <v>12428</v>
      </c>
      <c r="E1528" s="191" t="s">
        <v>108</v>
      </c>
      <c r="F1528" s="191" t="s">
        <v>108</v>
      </c>
      <c r="G1528" s="191" t="s">
        <v>115</v>
      </c>
      <c r="H1528" s="191" t="s">
        <v>12429</v>
      </c>
      <c r="I1528" s="191" t="s">
        <v>12430</v>
      </c>
      <c r="J1528" s="191" t="s">
        <v>12431</v>
      </c>
      <c r="K1528" s="191" t="s">
        <v>2840</v>
      </c>
      <c r="L1528" s="99">
        <v>-1.2559</v>
      </c>
      <c r="M1528" s="99">
        <v>36.703209999999999</v>
      </c>
      <c r="N1528" s="191" t="s">
        <v>6967</v>
      </c>
      <c r="O1528" s="87">
        <v>45142</v>
      </c>
      <c r="P1528" s="87">
        <f t="shared" si="46"/>
        <v>45167</v>
      </c>
      <c r="Q1528" s="53">
        <f t="shared" si="47"/>
        <v>335</v>
      </c>
    </row>
    <row r="1529" spans="1:17" ht="16">
      <c r="A1529" s="6">
        <v>1528</v>
      </c>
      <c r="B1529" s="191" t="s">
        <v>4179</v>
      </c>
      <c r="C1529" s="191" t="s">
        <v>1906</v>
      </c>
      <c r="D1529" s="191" t="s">
        <v>12432</v>
      </c>
      <c r="E1529" s="191" t="s">
        <v>108</v>
      </c>
      <c r="F1529" s="191" t="s">
        <v>108</v>
      </c>
      <c r="G1529" s="191" t="s">
        <v>109</v>
      </c>
      <c r="H1529" s="191" t="s">
        <v>10602</v>
      </c>
      <c r="I1529" s="191" t="s">
        <v>12433</v>
      </c>
      <c r="J1529" s="191" t="s">
        <v>12434</v>
      </c>
      <c r="K1529" s="191" t="s">
        <v>2840</v>
      </c>
      <c r="L1529" s="99">
        <v>-1.1008899999999999</v>
      </c>
      <c r="M1529" s="99">
        <v>36.787820000000004</v>
      </c>
      <c r="N1529" s="191" t="s">
        <v>6967</v>
      </c>
      <c r="O1529" s="87">
        <v>45142</v>
      </c>
      <c r="P1529" s="87">
        <f t="shared" si="46"/>
        <v>45167</v>
      </c>
      <c r="Q1529" s="53">
        <f t="shared" si="47"/>
        <v>335</v>
      </c>
    </row>
    <row r="1530" spans="1:17" ht="16">
      <c r="A1530" s="6">
        <v>1529</v>
      </c>
      <c r="B1530" s="191" t="s">
        <v>1526</v>
      </c>
      <c r="C1530" s="191" t="s">
        <v>1912</v>
      </c>
      <c r="D1530" s="191" t="s">
        <v>12435</v>
      </c>
      <c r="E1530" s="191" t="s">
        <v>108</v>
      </c>
      <c r="F1530" s="191" t="s">
        <v>108</v>
      </c>
      <c r="G1530" s="191" t="s">
        <v>175</v>
      </c>
      <c r="H1530" s="191" t="s">
        <v>9985</v>
      </c>
      <c r="I1530" s="191" t="s">
        <v>12436</v>
      </c>
      <c r="J1530" s="191" t="s">
        <v>12437</v>
      </c>
      <c r="K1530" s="191" t="s">
        <v>2840</v>
      </c>
      <c r="L1530" s="99">
        <v>-1.17886</v>
      </c>
      <c r="M1530" s="99">
        <v>36.622720000000001</v>
      </c>
      <c r="N1530" s="191" t="s">
        <v>6967</v>
      </c>
      <c r="O1530" s="87">
        <v>45142</v>
      </c>
      <c r="P1530" s="87">
        <f t="shared" si="46"/>
        <v>45167</v>
      </c>
      <c r="Q1530" s="53">
        <f t="shared" si="47"/>
        <v>335</v>
      </c>
    </row>
    <row r="1531" spans="1:17" ht="16">
      <c r="A1531" s="6">
        <v>1530</v>
      </c>
      <c r="B1531" s="191" t="s">
        <v>4008</v>
      </c>
      <c r="C1531" s="191" t="s">
        <v>1741</v>
      </c>
      <c r="D1531" s="191" t="s">
        <v>12438</v>
      </c>
      <c r="E1531" s="191" t="s">
        <v>8015</v>
      </c>
      <c r="F1531" s="191" t="s">
        <v>8015</v>
      </c>
      <c r="G1531" s="191" t="s">
        <v>9292</v>
      </c>
      <c r="H1531" s="191" t="s">
        <v>12439</v>
      </c>
      <c r="I1531" s="191" t="s">
        <v>12440</v>
      </c>
      <c r="J1531" s="191" t="s">
        <v>12441</v>
      </c>
      <c r="K1531" s="191" t="s">
        <v>8856</v>
      </c>
      <c r="L1531" s="99">
        <v>-0.58741200000000005</v>
      </c>
      <c r="M1531" s="99">
        <v>37.538832999999997</v>
      </c>
      <c r="N1531" s="191" t="s">
        <v>6967</v>
      </c>
      <c r="O1531" s="87">
        <v>45145</v>
      </c>
      <c r="P1531" s="87">
        <f t="shared" si="46"/>
        <v>45170</v>
      </c>
      <c r="Q1531" s="53">
        <f t="shared" si="47"/>
        <v>335</v>
      </c>
    </row>
    <row r="1532" spans="1:17" ht="16">
      <c r="A1532" s="6">
        <v>1531</v>
      </c>
      <c r="B1532" s="191" t="s">
        <v>1593</v>
      </c>
      <c r="C1532" s="191" t="s">
        <v>1866</v>
      </c>
      <c r="D1532" s="191" t="s">
        <v>12442</v>
      </c>
      <c r="E1532" s="191" t="s">
        <v>151</v>
      </c>
      <c r="F1532" s="191" t="s">
        <v>151</v>
      </c>
      <c r="G1532" s="191" t="s">
        <v>165</v>
      </c>
      <c r="H1532" s="191" t="s">
        <v>9649</v>
      </c>
      <c r="I1532" s="191" t="s">
        <v>12443</v>
      </c>
      <c r="J1532" s="191" t="s">
        <v>12444</v>
      </c>
      <c r="K1532" s="191" t="s">
        <v>8758</v>
      </c>
      <c r="L1532" s="99">
        <v>-0.1012</v>
      </c>
      <c r="M1532" s="99">
        <v>37.581600000000002</v>
      </c>
      <c r="N1532" s="191" t="s">
        <v>6967</v>
      </c>
      <c r="O1532" s="87">
        <v>45145</v>
      </c>
      <c r="P1532" s="87">
        <f t="shared" si="46"/>
        <v>45170</v>
      </c>
      <c r="Q1532" s="53">
        <f t="shared" si="47"/>
        <v>335</v>
      </c>
    </row>
    <row r="1533" spans="1:17" ht="16">
      <c r="A1533" s="6">
        <v>1532</v>
      </c>
      <c r="B1533" s="191" t="s">
        <v>4181</v>
      </c>
      <c r="C1533" s="191" t="s">
        <v>1910</v>
      </c>
      <c r="D1533" s="191" t="s">
        <v>12445</v>
      </c>
      <c r="E1533" s="191" t="s">
        <v>151</v>
      </c>
      <c r="F1533" s="191" t="s">
        <v>151</v>
      </c>
      <c r="G1533" s="191" t="s">
        <v>152</v>
      </c>
      <c r="H1533" s="191" t="s">
        <v>12446</v>
      </c>
      <c r="I1533" s="191" t="s">
        <v>12447</v>
      </c>
      <c r="J1533" s="191" t="s">
        <v>12448</v>
      </c>
      <c r="K1533" s="191" t="s">
        <v>10554</v>
      </c>
      <c r="L1533" s="99">
        <v>0.13450100000000001</v>
      </c>
      <c r="M1533" s="99">
        <v>37.616124999999997</v>
      </c>
      <c r="N1533" s="191" t="s">
        <v>6967</v>
      </c>
      <c r="O1533" s="87">
        <v>45145</v>
      </c>
      <c r="P1533" s="87">
        <f t="shared" si="46"/>
        <v>45170</v>
      </c>
      <c r="Q1533" s="53">
        <f t="shared" si="47"/>
        <v>335</v>
      </c>
    </row>
    <row r="1534" spans="1:17" ht="16">
      <c r="A1534" s="6">
        <v>1533</v>
      </c>
      <c r="B1534" s="191" t="s">
        <v>4187</v>
      </c>
      <c r="C1534" s="191" t="s">
        <v>1917</v>
      </c>
      <c r="D1534" s="191" t="s">
        <v>12449</v>
      </c>
      <c r="E1534" s="191" t="s">
        <v>108</v>
      </c>
      <c r="F1534" s="191" t="s">
        <v>108</v>
      </c>
      <c r="G1534" s="191" t="s">
        <v>111</v>
      </c>
      <c r="H1534" s="191" t="s">
        <v>12297</v>
      </c>
      <c r="I1534" s="191" t="s">
        <v>12450</v>
      </c>
      <c r="J1534" s="191" t="s">
        <v>12451</v>
      </c>
      <c r="K1534" s="191" t="s">
        <v>6966</v>
      </c>
      <c r="L1534" s="99">
        <v>-0.98750000000000004</v>
      </c>
      <c r="M1534" s="99">
        <v>36.705100000000002</v>
      </c>
      <c r="N1534" s="191" t="s">
        <v>6967</v>
      </c>
      <c r="O1534" s="87">
        <v>45145</v>
      </c>
      <c r="P1534" s="87">
        <f t="shared" si="46"/>
        <v>45170</v>
      </c>
      <c r="Q1534" s="53">
        <f t="shared" si="47"/>
        <v>335</v>
      </c>
    </row>
    <row r="1535" spans="1:17" ht="16">
      <c r="A1535" s="6">
        <v>1534</v>
      </c>
      <c r="B1535" s="191" t="s">
        <v>4191</v>
      </c>
      <c r="C1535" s="191" t="s">
        <v>1922</v>
      </c>
      <c r="D1535" s="191" t="s">
        <v>12452</v>
      </c>
      <c r="E1535" s="191" t="s">
        <v>114</v>
      </c>
      <c r="F1535" s="191" t="s">
        <v>114</v>
      </c>
      <c r="G1535" s="191" t="s">
        <v>8764</v>
      </c>
      <c r="H1535" s="191" t="s">
        <v>12453</v>
      </c>
      <c r="I1535" s="191" t="s">
        <v>12454</v>
      </c>
      <c r="J1535" s="191" t="s">
        <v>12455</v>
      </c>
      <c r="K1535" s="191" t="s">
        <v>11451</v>
      </c>
      <c r="L1535" s="99">
        <v>-0.86466100000000001</v>
      </c>
      <c r="M1535" s="99">
        <v>37.148954000000003</v>
      </c>
      <c r="N1535" s="191" t="s">
        <v>6967</v>
      </c>
      <c r="O1535" s="87">
        <v>45145</v>
      </c>
      <c r="P1535" s="87">
        <f t="shared" si="46"/>
        <v>45170</v>
      </c>
      <c r="Q1535" s="53">
        <f t="shared" si="47"/>
        <v>335</v>
      </c>
    </row>
    <row r="1536" spans="1:17" ht="16">
      <c r="A1536" s="6">
        <v>1535</v>
      </c>
      <c r="B1536" s="191" t="s">
        <v>4113</v>
      </c>
      <c r="C1536" s="191" t="s">
        <v>1831</v>
      </c>
      <c r="D1536" s="191" t="s">
        <v>12456</v>
      </c>
      <c r="E1536" s="191" t="s">
        <v>151</v>
      </c>
      <c r="F1536" s="191" t="s">
        <v>151</v>
      </c>
      <c r="G1536" s="191" t="s">
        <v>222</v>
      </c>
      <c r="H1536" s="191" t="s">
        <v>12457</v>
      </c>
      <c r="I1536" s="191" t="s">
        <v>12458</v>
      </c>
      <c r="J1536" s="191" t="s">
        <v>12459</v>
      </c>
      <c r="K1536" s="191" t="s">
        <v>8758</v>
      </c>
      <c r="L1536" s="99">
        <v>-4.1300000000000003E-2</v>
      </c>
      <c r="M1536" s="99">
        <v>37.668100000000003</v>
      </c>
      <c r="N1536" s="191" t="s">
        <v>6967</v>
      </c>
      <c r="O1536" s="87">
        <v>45146</v>
      </c>
      <c r="P1536" s="87">
        <f t="shared" si="46"/>
        <v>45171</v>
      </c>
      <c r="Q1536" s="53">
        <f t="shared" si="47"/>
        <v>335</v>
      </c>
    </row>
    <row r="1537" spans="1:17" ht="16">
      <c r="A1537" s="6">
        <v>1536</v>
      </c>
      <c r="B1537" s="191" t="s">
        <v>4123</v>
      </c>
      <c r="C1537" s="191" t="s">
        <v>1841</v>
      </c>
      <c r="D1537" s="191" t="s">
        <v>12460</v>
      </c>
      <c r="E1537" s="191" t="s">
        <v>151</v>
      </c>
      <c r="F1537" s="191" t="s">
        <v>151</v>
      </c>
      <c r="G1537" s="191" t="s">
        <v>152</v>
      </c>
      <c r="H1537" s="191" t="s">
        <v>10753</v>
      </c>
      <c r="I1537" s="191" t="s">
        <v>12461</v>
      </c>
      <c r="J1537" s="191" t="s">
        <v>12462</v>
      </c>
      <c r="K1537" s="191" t="s">
        <v>10554</v>
      </c>
      <c r="L1537" s="99">
        <v>9.2965999999999993E-2</v>
      </c>
      <c r="M1537" s="99">
        <v>37.549990000000001</v>
      </c>
      <c r="N1537" s="191" t="s">
        <v>6967</v>
      </c>
      <c r="O1537" s="87">
        <v>45146</v>
      </c>
      <c r="P1537" s="87">
        <f t="shared" si="46"/>
        <v>45171</v>
      </c>
      <c r="Q1537" s="53">
        <f t="shared" si="47"/>
        <v>335</v>
      </c>
    </row>
    <row r="1538" spans="1:17" ht="16">
      <c r="A1538" s="6">
        <v>1537</v>
      </c>
      <c r="B1538" s="191" t="s">
        <v>4160</v>
      </c>
      <c r="C1538" s="191" t="s">
        <v>1886</v>
      </c>
      <c r="D1538" s="191" t="s">
        <v>12463</v>
      </c>
      <c r="E1538" s="191" t="s">
        <v>151</v>
      </c>
      <c r="F1538" s="191" t="s">
        <v>151</v>
      </c>
      <c r="G1538" s="191" t="s">
        <v>152</v>
      </c>
      <c r="H1538" s="191" t="s">
        <v>10788</v>
      </c>
      <c r="I1538" s="191" t="s">
        <v>12464</v>
      </c>
      <c r="J1538" s="191" t="s">
        <v>12465</v>
      </c>
      <c r="K1538" s="191" t="s">
        <v>10106</v>
      </c>
      <c r="L1538" s="99">
        <v>9.5949300000000001E-2</v>
      </c>
      <c r="M1538" s="99">
        <v>37.560150100000001</v>
      </c>
      <c r="N1538" s="191" t="s">
        <v>6967</v>
      </c>
      <c r="O1538" s="87">
        <v>45146</v>
      </c>
      <c r="P1538" s="87">
        <f t="shared" si="46"/>
        <v>45171</v>
      </c>
      <c r="Q1538" s="53">
        <f t="shared" si="47"/>
        <v>335</v>
      </c>
    </row>
    <row r="1539" spans="1:17" ht="16">
      <c r="A1539" s="6">
        <v>1538</v>
      </c>
      <c r="B1539" s="191" t="s">
        <v>4180</v>
      </c>
      <c r="C1539" s="191" t="s">
        <v>1909</v>
      </c>
      <c r="D1539" s="191" t="s">
        <v>12466</v>
      </c>
      <c r="E1539" s="191" t="s">
        <v>151</v>
      </c>
      <c r="F1539" s="191" t="s">
        <v>151</v>
      </c>
      <c r="G1539" s="191" t="s">
        <v>165</v>
      </c>
      <c r="H1539" s="191" t="s">
        <v>12467</v>
      </c>
      <c r="I1539" s="191" t="s">
        <v>12468</v>
      </c>
      <c r="J1539" s="191" t="s">
        <v>12469</v>
      </c>
      <c r="K1539" s="191" t="s">
        <v>8847</v>
      </c>
      <c r="L1539" s="99">
        <v>-0.12670000000000001</v>
      </c>
      <c r="M1539" s="99">
        <v>37.5578</v>
      </c>
      <c r="N1539" s="191" t="s">
        <v>6967</v>
      </c>
      <c r="O1539" s="87">
        <v>45146</v>
      </c>
      <c r="P1539" s="87">
        <f t="shared" ref="P1539:P1602" si="48">O1539+25</f>
        <v>45171</v>
      </c>
      <c r="Q1539" s="53">
        <f t="shared" ref="Q1539:Q1602" si="49">IF(P1539&lt;$T$2,$V$2,$U$2-P1539+1)</f>
        <v>335</v>
      </c>
    </row>
    <row r="1540" spans="1:17" ht="16">
      <c r="A1540" s="6">
        <v>1539</v>
      </c>
      <c r="B1540" s="191" t="s">
        <v>4186</v>
      </c>
      <c r="C1540" s="191" t="s">
        <v>1916</v>
      </c>
      <c r="D1540" s="191" t="s">
        <v>12470</v>
      </c>
      <c r="E1540" s="191" t="s">
        <v>108</v>
      </c>
      <c r="F1540" s="191" t="s">
        <v>108</v>
      </c>
      <c r="G1540" s="191" t="s">
        <v>115</v>
      </c>
      <c r="H1540" s="191" t="s">
        <v>12028</v>
      </c>
      <c r="I1540" s="191" t="s">
        <v>12471</v>
      </c>
      <c r="J1540" s="191" t="s">
        <v>12472</v>
      </c>
      <c r="K1540" s="191" t="s">
        <v>2840</v>
      </c>
      <c r="L1540" s="99">
        <v>-1.19665</v>
      </c>
      <c r="M1540" s="99">
        <v>36.687739999999998</v>
      </c>
      <c r="N1540" s="191" t="s">
        <v>6967</v>
      </c>
      <c r="O1540" s="87">
        <v>45146</v>
      </c>
      <c r="P1540" s="87">
        <f t="shared" si="48"/>
        <v>45171</v>
      </c>
      <c r="Q1540" s="53">
        <f t="shared" si="49"/>
        <v>335</v>
      </c>
    </row>
    <row r="1541" spans="1:17" ht="32">
      <c r="A1541" s="6">
        <v>1540</v>
      </c>
      <c r="B1541" s="191" t="s">
        <v>4190</v>
      </c>
      <c r="C1541" s="191" t="s">
        <v>1921</v>
      </c>
      <c r="D1541" s="191" t="s">
        <v>12473</v>
      </c>
      <c r="E1541" s="191" t="s">
        <v>114</v>
      </c>
      <c r="F1541" s="191" t="s">
        <v>114</v>
      </c>
      <c r="G1541" s="191" t="s">
        <v>8764</v>
      </c>
      <c r="H1541" s="191" t="s">
        <v>12104</v>
      </c>
      <c r="I1541" s="191" t="s">
        <v>12474</v>
      </c>
      <c r="J1541" s="191" t="s">
        <v>12475</v>
      </c>
      <c r="K1541" s="191" t="s">
        <v>11451</v>
      </c>
      <c r="L1541" s="99">
        <v>-0.87880179999999997</v>
      </c>
      <c r="M1541" s="99">
        <v>37.153222</v>
      </c>
      <c r="N1541" s="191" t="s">
        <v>6967</v>
      </c>
      <c r="O1541" s="87">
        <v>45146</v>
      </c>
      <c r="P1541" s="87">
        <f t="shared" si="48"/>
        <v>45171</v>
      </c>
      <c r="Q1541" s="53">
        <f t="shared" si="49"/>
        <v>335</v>
      </c>
    </row>
    <row r="1542" spans="1:17" ht="16">
      <c r="A1542" s="6">
        <v>1541</v>
      </c>
      <c r="B1542" s="191" t="s">
        <v>4192</v>
      </c>
      <c r="C1542" s="191" t="s">
        <v>1923</v>
      </c>
      <c r="D1542" s="191" t="s">
        <v>12476</v>
      </c>
      <c r="E1542" s="191" t="s">
        <v>108</v>
      </c>
      <c r="F1542" s="191" t="s">
        <v>108</v>
      </c>
      <c r="G1542" s="191" t="s">
        <v>111</v>
      </c>
      <c r="H1542" s="191" t="s">
        <v>12477</v>
      </c>
      <c r="I1542" s="191" t="s">
        <v>12478</v>
      </c>
      <c r="J1542" s="191" t="s">
        <v>12479</v>
      </c>
      <c r="K1542" s="191" t="s">
        <v>6966</v>
      </c>
      <c r="L1542" s="99">
        <v>-0.99303600000000003</v>
      </c>
      <c r="M1542" s="99">
        <v>36.711146999999997</v>
      </c>
      <c r="N1542" s="191" t="s">
        <v>6967</v>
      </c>
      <c r="O1542" s="87">
        <v>45146</v>
      </c>
      <c r="P1542" s="87">
        <f t="shared" si="48"/>
        <v>45171</v>
      </c>
      <c r="Q1542" s="53">
        <f t="shared" si="49"/>
        <v>335</v>
      </c>
    </row>
    <row r="1543" spans="1:17" ht="16">
      <c r="A1543" s="6">
        <v>1542</v>
      </c>
      <c r="B1543" s="191" t="s">
        <v>4219</v>
      </c>
      <c r="C1543" s="191" t="s">
        <v>4220</v>
      </c>
      <c r="D1543" s="191" t="s">
        <v>12480</v>
      </c>
      <c r="E1543" s="191" t="s">
        <v>8015</v>
      </c>
      <c r="F1543" s="191" t="s">
        <v>8015</v>
      </c>
      <c r="G1543" s="191" t="s">
        <v>11183</v>
      </c>
      <c r="H1543" s="191" t="s">
        <v>12481</v>
      </c>
      <c r="I1543" s="191" t="s">
        <v>12482</v>
      </c>
      <c r="J1543" s="191" t="s">
        <v>12483</v>
      </c>
      <c r="K1543" s="191" t="s">
        <v>7384</v>
      </c>
      <c r="L1543" s="99">
        <v>-0.54159999999999997</v>
      </c>
      <c r="M1543" s="99">
        <v>37.638100000000001</v>
      </c>
      <c r="N1543" s="191" t="s">
        <v>6967</v>
      </c>
      <c r="O1543" s="87">
        <v>45146</v>
      </c>
      <c r="P1543" s="87">
        <f t="shared" si="48"/>
        <v>45171</v>
      </c>
      <c r="Q1543" s="53">
        <f t="shared" si="49"/>
        <v>335</v>
      </c>
    </row>
    <row r="1544" spans="1:17" ht="16">
      <c r="A1544" s="6">
        <v>1543</v>
      </c>
      <c r="B1544" s="191" t="s">
        <v>4163</v>
      </c>
      <c r="C1544" s="191" t="s">
        <v>1890</v>
      </c>
      <c r="D1544" s="191" t="s">
        <v>12484</v>
      </c>
      <c r="E1544" s="191" t="s">
        <v>151</v>
      </c>
      <c r="F1544" s="191" t="s">
        <v>151</v>
      </c>
      <c r="G1544" s="191" t="s">
        <v>531</v>
      </c>
      <c r="H1544" s="191" t="s">
        <v>12485</v>
      </c>
      <c r="I1544" s="191" t="s">
        <v>12486</v>
      </c>
      <c r="J1544" s="191"/>
      <c r="K1544" s="191" t="s">
        <v>10641</v>
      </c>
      <c r="L1544" s="99">
        <v>0.23380000000000001</v>
      </c>
      <c r="M1544" s="99">
        <v>37.927500000000002</v>
      </c>
      <c r="N1544" s="191" t="s">
        <v>6967</v>
      </c>
      <c r="O1544" s="87">
        <v>45147</v>
      </c>
      <c r="P1544" s="87">
        <f t="shared" si="48"/>
        <v>45172</v>
      </c>
      <c r="Q1544" s="53">
        <f t="shared" si="49"/>
        <v>335</v>
      </c>
    </row>
    <row r="1545" spans="1:17" ht="16">
      <c r="A1545" s="6">
        <v>1544</v>
      </c>
      <c r="B1545" s="191" t="s">
        <v>4185</v>
      </c>
      <c r="C1545" s="191" t="s">
        <v>1915</v>
      </c>
      <c r="D1545" s="191" t="s">
        <v>12487</v>
      </c>
      <c r="E1545" s="191" t="s">
        <v>8015</v>
      </c>
      <c r="F1545" s="191" t="s">
        <v>8015</v>
      </c>
      <c r="G1545" s="191" t="s">
        <v>142</v>
      </c>
      <c r="H1545" s="191" t="s">
        <v>12488</v>
      </c>
      <c r="I1545" s="191" t="s">
        <v>12489</v>
      </c>
      <c r="J1545" s="191" t="s">
        <v>12490</v>
      </c>
      <c r="K1545" s="191" t="s">
        <v>7384</v>
      </c>
      <c r="L1545" s="99">
        <v>-0.40089999999999998</v>
      </c>
      <c r="M1545" s="99">
        <v>37.5246</v>
      </c>
      <c r="N1545" s="191" t="s">
        <v>6967</v>
      </c>
      <c r="O1545" s="87">
        <v>45147</v>
      </c>
      <c r="P1545" s="87">
        <f t="shared" si="48"/>
        <v>45172</v>
      </c>
      <c r="Q1545" s="53">
        <f t="shared" si="49"/>
        <v>335</v>
      </c>
    </row>
    <row r="1546" spans="1:17" ht="16">
      <c r="A1546" s="6">
        <v>1545</v>
      </c>
      <c r="B1546" s="191" t="s">
        <v>4201</v>
      </c>
      <c r="C1546" s="191" t="s">
        <v>1929</v>
      </c>
      <c r="D1546" s="191" t="s">
        <v>12491</v>
      </c>
      <c r="E1546" s="191" t="s">
        <v>108</v>
      </c>
      <c r="F1546" s="191" t="s">
        <v>108</v>
      </c>
      <c r="G1546" s="191" t="s">
        <v>111</v>
      </c>
      <c r="H1546" s="191" t="s">
        <v>12492</v>
      </c>
      <c r="I1546" s="191" t="s">
        <v>12493</v>
      </c>
      <c r="J1546" s="191" t="s">
        <v>12494</v>
      </c>
      <c r="K1546" s="191" t="s">
        <v>6966</v>
      </c>
      <c r="L1546" s="99">
        <v>-0.97292800000000002</v>
      </c>
      <c r="M1546" s="99">
        <v>36.706719999999997</v>
      </c>
      <c r="N1546" s="191" t="s">
        <v>6967</v>
      </c>
      <c r="O1546" s="87">
        <v>45147</v>
      </c>
      <c r="P1546" s="87">
        <f t="shared" si="48"/>
        <v>45172</v>
      </c>
      <c r="Q1546" s="53">
        <f t="shared" si="49"/>
        <v>335</v>
      </c>
    </row>
    <row r="1547" spans="1:17" ht="16">
      <c r="A1547" s="6">
        <v>1546</v>
      </c>
      <c r="B1547" s="191" t="s">
        <v>4105</v>
      </c>
      <c r="C1547" s="191" t="s">
        <v>1827</v>
      </c>
      <c r="D1547" s="191" t="s">
        <v>12495</v>
      </c>
      <c r="E1547" s="191" t="s">
        <v>8015</v>
      </c>
      <c r="F1547" s="191" t="s">
        <v>8015</v>
      </c>
      <c r="G1547" s="191" t="s">
        <v>142</v>
      </c>
      <c r="H1547" s="191" t="s">
        <v>12496</v>
      </c>
      <c r="I1547" s="191" t="s">
        <v>12497</v>
      </c>
      <c r="J1547" s="191" t="s">
        <v>12498</v>
      </c>
      <c r="K1547" s="191" t="s">
        <v>8856</v>
      </c>
      <c r="L1547" s="99">
        <v>-0.52898199999999995</v>
      </c>
      <c r="M1547" s="99">
        <v>37.480088000000002</v>
      </c>
      <c r="N1547" s="191" t="s">
        <v>6967</v>
      </c>
      <c r="O1547" s="87">
        <v>45148</v>
      </c>
      <c r="P1547" s="87">
        <f t="shared" si="48"/>
        <v>45173</v>
      </c>
      <c r="Q1547" s="53">
        <f t="shared" si="49"/>
        <v>335</v>
      </c>
    </row>
    <row r="1548" spans="1:17" ht="16">
      <c r="A1548" s="6">
        <v>1547</v>
      </c>
      <c r="B1548" s="191" t="s">
        <v>4165</v>
      </c>
      <c r="C1548" s="191" t="s">
        <v>1892</v>
      </c>
      <c r="D1548" s="191" t="s">
        <v>12499</v>
      </c>
      <c r="E1548" s="191" t="s">
        <v>108</v>
      </c>
      <c r="F1548" s="191" t="s">
        <v>108</v>
      </c>
      <c r="G1548" s="191" t="s">
        <v>111</v>
      </c>
      <c r="H1548" s="191" t="s">
        <v>12500</v>
      </c>
      <c r="I1548" s="191" t="s">
        <v>12501</v>
      </c>
      <c r="J1548" s="191"/>
      <c r="K1548" s="191" t="s">
        <v>6966</v>
      </c>
      <c r="L1548" s="99">
        <v>-0.99331800000000003</v>
      </c>
      <c r="M1548" s="99">
        <v>36.702898599999997</v>
      </c>
      <c r="N1548" s="191" t="s">
        <v>6967</v>
      </c>
      <c r="O1548" s="87">
        <v>45148</v>
      </c>
      <c r="P1548" s="87">
        <f t="shared" si="48"/>
        <v>45173</v>
      </c>
      <c r="Q1548" s="53">
        <f t="shared" si="49"/>
        <v>335</v>
      </c>
    </row>
    <row r="1549" spans="1:17" ht="16">
      <c r="A1549" s="6">
        <v>1548</v>
      </c>
      <c r="B1549" s="191" t="s">
        <v>4175</v>
      </c>
      <c r="C1549" s="191" t="s">
        <v>1901</v>
      </c>
      <c r="D1549" s="191" t="s">
        <v>12502</v>
      </c>
      <c r="E1549" s="191" t="s">
        <v>151</v>
      </c>
      <c r="F1549" s="191" t="s">
        <v>10898</v>
      </c>
      <c r="G1549" s="191" t="s">
        <v>12503</v>
      </c>
      <c r="H1549" s="191" t="s">
        <v>12504</v>
      </c>
      <c r="I1549" s="191"/>
      <c r="J1549" s="191" t="s">
        <v>12505</v>
      </c>
      <c r="K1549" s="191" t="s">
        <v>11533</v>
      </c>
      <c r="L1549" s="99">
        <v>0.26376699999999997</v>
      </c>
      <c r="M1549" s="99">
        <v>37.725951999999999</v>
      </c>
      <c r="N1549" s="191" t="s">
        <v>6967</v>
      </c>
      <c r="O1549" s="87">
        <v>45148</v>
      </c>
      <c r="P1549" s="87">
        <f t="shared" si="48"/>
        <v>45173</v>
      </c>
      <c r="Q1549" s="53">
        <f t="shared" si="49"/>
        <v>335</v>
      </c>
    </row>
    <row r="1550" spans="1:17" ht="16">
      <c r="A1550" s="6">
        <v>1549</v>
      </c>
      <c r="B1550" s="191" t="s">
        <v>4177</v>
      </c>
      <c r="C1550" s="191" t="s">
        <v>1904</v>
      </c>
      <c r="D1550" s="191" t="s">
        <v>12506</v>
      </c>
      <c r="E1550" s="191" t="s">
        <v>151</v>
      </c>
      <c r="F1550" s="191" t="s">
        <v>151</v>
      </c>
      <c r="G1550" s="191" t="s">
        <v>165</v>
      </c>
      <c r="H1550" s="191" t="s">
        <v>12507</v>
      </c>
      <c r="I1550" s="191" t="s">
        <v>12508</v>
      </c>
      <c r="J1550" s="191" t="s">
        <v>12509</v>
      </c>
      <c r="K1550" s="191" t="s">
        <v>10106</v>
      </c>
      <c r="L1550" s="99">
        <v>-5.5500000000000001E-2</v>
      </c>
      <c r="M1550" s="99">
        <v>37.636499999999998</v>
      </c>
      <c r="N1550" s="191" t="s">
        <v>6967</v>
      </c>
      <c r="O1550" s="87">
        <v>45148</v>
      </c>
      <c r="P1550" s="87">
        <f t="shared" si="48"/>
        <v>45173</v>
      </c>
      <c r="Q1550" s="53">
        <f t="shared" si="49"/>
        <v>335</v>
      </c>
    </row>
    <row r="1551" spans="1:17" ht="32">
      <c r="A1551" s="6">
        <v>1550</v>
      </c>
      <c r="B1551" s="191" t="s">
        <v>4184</v>
      </c>
      <c r="C1551" s="191" t="s">
        <v>1914</v>
      </c>
      <c r="D1551" s="191" t="s">
        <v>12510</v>
      </c>
      <c r="E1551" s="191" t="s">
        <v>108</v>
      </c>
      <c r="F1551" s="191" t="s">
        <v>108</v>
      </c>
      <c r="G1551" s="191" t="s">
        <v>7201</v>
      </c>
      <c r="H1551" s="191" t="s">
        <v>12511</v>
      </c>
      <c r="I1551" s="191" t="s">
        <v>12512</v>
      </c>
      <c r="J1551" s="191" t="s">
        <v>12513</v>
      </c>
      <c r="K1551" s="191" t="s">
        <v>6975</v>
      </c>
      <c r="L1551" s="99">
        <v>-1.1031500000000001</v>
      </c>
      <c r="M1551" s="99">
        <v>36.94473</v>
      </c>
      <c r="N1551" s="191" t="s">
        <v>6967</v>
      </c>
      <c r="O1551" s="87">
        <v>45148</v>
      </c>
      <c r="P1551" s="87">
        <f t="shared" si="48"/>
        <v>45173</v>
      </c>
      <c r="Q1551" s="53">
        <f t="shared" si="49"/>
        <v>335</v>
      </c>
    </row>
    <row r="1552" spans="1:17" ht="16">
      <c r="A1552" s="6">
        <v>1551</v>
      </c>
      <c r="B1552" s="191" t="s">
        <v>1509</v>
      </c>
      <c r="C1552" s="191" t="s">
        <v>1918</v>
      </c>
      <c r="D1552" s="191" t="s">
        <v>12514</v>
      </c>
      <c r="E1552" s="191" t="s">
        <v>114</v>
      </c>
      <c r="F1552" s="191" t="s">
        <v>114</v>
      </c>
      <c r="G1552" s="191" t="s">
        <v>156</v>
      </c>
      <c r="H1552" s="191" t="s">
        <v>12515</v>
      </c>
      <c r="I1552" s="191" t="s">
        <v>12516</v>
      </c>
      <c r="J1552" s="191" t="s">
        <v>12517</v>
      </c>
      <c r="K1552" s="191" t="s">
        <v>8335</v>
      </c>
      <c r="L1552" s="99">
        <v>-0.82913009999999998</v>
      </c>
      <c r="M1552" s="99">
        <v>36.873315300000002</v>
      </c>
      <c r="N1552" s="191" t="s">
        <v>6967</v>
      </c>
      <c r="O1552" s="87">
        <v>45148</v>
      </c>
      <c r="P1552" s="87">
        <f t="shared" si="48"/>
        <v>45173</v>
      </c>
      <c r="Q1552" s="53">
        <f t="shared" si="49"/>
        <v>335</v>
      </c>
    </row>
    <row r="1553" spans="1:17" ht="16">
      <c r="A1553" s="6">
        <v>1552</v>
      </c>
      <c r="B1553" s="191" t="s">
        <v>4199</v>
      </c>
      <c r="C1553" s="191" t="s">
        <v>1927</v>
      </c>
      <c r="D1553" s="191" t="s">
        <v>12518</v>
      </c>
      <c r="E1553" s="191" t="s">
        <v>114</v>
      </c>
      <c r="F1553" s="191" t="s">
        <v>114</v>
      </c>
      <c r="G1553" s="191" t="s">
        <v>158</v>
      </c>
      <c r="H1553" s="191" t="s">
        <v>9323</v>
      </c>
      <c r="I1553" s="191" t="s">
        <v>12519</v>
      </c>
      <c r="J1553" s="191" t="s">
        <v>12520</v>
      </c>
      <c r="K1553" s="191"/>
      <c r="L1553" s="99">
        <v>-0.77197199999999999</v>
      </c>
      <c r="M1553" s="99">
        <v>36.875498999999998</v>
      </c>
      <c r="N1553" s="191" t="s">
        <v>6967</v>
      </c>
      <c r="O1553" s="87">
        <v>45148</v>
      </c>
      <c r="P1553" s="87">
        <f t="shared" si="48"/>
        <v>45173</v>
      </c>
      <c r="Q1553" s="53">
        <f t="shared" si="49"/>
        <v>335</v>
      </c>
    </row>
    <row r="1554" spans="1:17" ht="16">
      <c r="A1554" s="6">
        <v>1553</v>
      </c>
      <c r="B1554" s="191" t="s">
        <v>4202</v>
      </c>
      <c r="C1554" s="191" t="s">
        <v>4203</v>
      </c>
      <c r="D1554" s="191" t="s">
        <v>12521</v>
      </c>
      <c r="E1554" s="191" t="s">
        <v>108</v>
      </c>
      <c r="F1554" s="191" t="s">
        <v>108</v>
      </c>
      <c r="G1554" s="191" t="s">
        <v>111</v>
      </c>
      <c r="H1554" s="191" t="s">
        <v>12492</v>
      </c>
      <c r="I1554" s="191" t="s">
        <v>12522</v>
      </c>
      <c r="J1554" s="191" t="s">
        <v>12523</v>
      </c>
      <c r="K1554" s="191" t="s">
        <v>6966</v>
      </c>
      <c r="L1554" s="99">
        <v>-1.175619</v>
      </c>
      <c r="M1554" s="99">
        <v>36.748618</v>
      </c>
      <c r="N1554" s="191" t="s">
        <v>6967</v>
      </c>
      <c r="O1554" s="87">
        <v>45148</v>
      </c>
      <c r="P1554" s="87">
        <f t="shared" si="48"/>
        <v>45173</v>
      </c>
      <c r="Q1554" s="53">
        <f t="shared" si="49"/>
        <v>335</v>
      </c>
    </row>
    <row r="1555" spans="1:17" ht="16">
      <c r="A1555" s="6">
        <v>1554</v>
      </c>
      <c r="B1555" s="191" t="s">
        <v>12524</v>
      </c>
      <c r="C1555" s="191" t="s">
        <v>1949</v>
      </c>
      <c r="D1555" s="191" t="s">
        <v>12525</v>
      </c>
      <c r="E1555" s="191" t="s">
        <v>151</v>
      </c>
      <c r="F1555" s="191" t="s">
        <v>151</v>
      </c>
      <c r="G1555" s="191" t="s">
        <v>165</v>
      </c>
      <c r="H1555" s="191" t="s">
        <v>10891</v>
      </c>
      <c r="I1555" s="191" t="s">
        <v>12526</v>
      </c>
      <c r="J1555" s="191" t="s">
        <v>12527</v>
      </c>
      <c r="K1555" s="191" t="s">
        <v>8758</v>
      </c>
      <c r="L1555" s="99">
        <v>-6.1139999999999996E-3</v>
      </c>
      <c r="M1555" s="99">
        <v>37.660780000000003</v>
      </c>
      <c r="N1555" s="191" t="s">
        <v>6967</v>
      </c>
      <c r="O1555" s="87">
        <v>45148</v>
      </c>
      <c r="P1555" s="87">
        <f t="shared" si="48"/>
        <v>45173</v>
      </c>
      <c r="Q1555" s="53">
        <f t="shared" si="49"/>
        <v>335</v>
      </c>
    </row>
    <row r="1556" spans="1:17" ht="16">
      <c r="A1556" s="6">
        <v>1555</v>
      </c>
      <c r="B1556" s="191" t="s">
        <v>3799</v>
      </c>
      <c r="C1556" s="191" t="s">
        <v>1609</v>
      </c>
      <c r="D1556" s="191" t="s">
        <v>12528</v>
      </c>
      <c r="E1556" s="191" t="s">
        <v>151</v>
      </c>
      <c r="F1556" s="191" t="s">
        <v>151</v>
      </c>
      <c r="G1556" s="191" t="s">
        <v>531</v>
      </c>
      <c r="H1556" s="191" t="s">
        <v>12529</v>
      </c>
      <c r="I1556" s="191" t="s">
        <v>12530</v>
      </c>
      <c r="J1556" s="191"/>
      <c r="K1556" s="191" t="s">
        <v>10641</v>
      </c>
      <c r="L1556" s="99">
        <v>0.23377700000000001</v>
      </c>
      <c r="M1556" s="99">
        <v>37.925320999999997</v>
      </c>
      <c r="N1556" s="191" t="s">
        <v>6967</v>
      </c>
      <c r="O1556" s="87">
        <v>45149</v>
      </c>
      <c r="P1556" s="87">
        <f t="shared" si="48"/>
        <v>45174</v>
      </c>
      <c r="Q1556" s="53">
        <f t="shared" si="49"/>
        <v>335</v>
      </c>
    </row>
    <row r="1557" spans="1:17" ht="16">
      <c r="A1557" s="6">
        <v>1556</v>
      </c>
      <c r="B1557" s="191" t="s">
        <v>4073</v>
      </c>
      <c r="C1557" s="191" t="s">
        <v>4074</v>
      </c>
      <c r="D1557" s="191" t="s">
        <v>12531</v>
      </c>
      <c r="E1557" s="191" t="s">
        <v>114</v>
      </c>
      <c r="F1557" s="191" t="s">
        <v>114</v>
      </c>
      <c r="G1557" s="191" t="s">
        <v>156</v>
      </c>
      <c r="H1557" s="191" t="s">
        <v>12532</v>
      </c>
      <c r="I1557" s="191" t="s">
        <v>12533</v>
      </c>
      <c r="J1557" s="191"/>
      <c r="K1557" s="191" t="s">
        <v>8335</v>
      </c>
      <c r="L1557" s="99">
        <v>-0.94362599999999996</v>
      </c>
      <c r="M1557" s="99">
        <v>36.949449700000002</v>
      </c>
      <c r="N1557" s="191" t="s">
        <v>6967</v>
      </c>
      <c r="O1557" s="87">
        <v>45149</v>
      </c>
      <c r="P1557" s="87">
        <f t="shared" si="48"/>
        <v>45174</v>
      </c>
      <c r="Q1557" s="53">
        <f t="shared" si="49"/>
        <v>335</v>
      </c>
    </row>
    <row r="1558" spans="1:17" ht="16">
      <c r="A1558" s="6">
        <v>1557</v>
      </c>
      <c r="B1558" s="191" t="s">
        <v>4131</v>
      </c>
      <c r="C1558" s="191" t="s">
        <v>4132</v>
      </c>
      <c r="D1558" s="191" t="s">
        <v>12534</v>
      </c>
      <c r="E1558" s="191" t="s">
        <v>151</v>
      </c>
      <c r="F1558" s="191" t="s">
        <v>151</v>
      </c>
      <c r="G1558" s="191" t="s">
        <v>152</v>
      </c>
      <c r="H1558" s="191" t="s">
        <v>10753</v>
      </c>
      <c r="I1558" s="191" t="s">
        <v>12535</v>
      </c>
      <c r="J1558" s="191" t="s">
        <v>12536</v>
      </c>
      <c r="K1558" s="191" t="s">
        <v>10554</v>
      </c>
      <c r="L1558" s="99">
        <v>0.10056900000000001</v>
      </c>
      <c r="M1558" s="99">
        <v>37.550058</v>
      </c>
      <c r="N1558" s="191" t="s">
        <v>6967</v>
      </c>
      <c r="O1558" s="87">
        <v>45149</v>
      </c>
      <c r="P1558" s="87">
        <f t="shared" si="48"/>
        <v>45174</v>
      </c>
      <c r="Q1558" s="53">
        <f t="shared" si="49"/>
        <v>335</v>
      </c>
    </row>
    <row r="1559" spans="1:17" ht="16">
      <c r="A1559" s="6">
        <v>1558</v>
      </c>
      <c r="B1559" s="191" t="s">
        <v>4164</v>
      </c>
      <c r="C1559" s="191" t="s">
        <v>1891</v>
      </c>
      <c r="D1559" s="191" t="s">
        <v>12537</v>
      </c>
      <c r="E1559" s="191" t="s">
        <v>151</v>
      </c>
      <c r="F1559" s="191" t="s">
        <v>151</v>
      </c>
      <c r="G1559" s="191" t="s">
        <v>531</v>
      </c>
      <c r="H1559" s="191" t="s">
        <v>12538</v>
      </c>
      <c r="I1559" s="191" t="s">
        <v>12539</v>
      </c>
      <c r="J1559" s="191"/>
      <c r="K1559" s="191" t="s">
        <v>10641</v>
      </c>
      <c r="L1559" s="99">
        <v>0.2293</v>
      </c>
      <c r="M1559" s="99">
        <v>37.918500000000002</v>
      </c>
      <c r="N1559" s="191" t="s">
        <v>6967</v>
      </c>
      <c r="O1559" s="87">
        <v>45149</v>
      </c>
      <c r="P1559" s="87">
        <f t="shared" si="48"/>
        <v>45174</v>
      </c>
      <c r="Q1559" s="53">
        <f t="shared" si="49"/>
        <v>335</v>
      </c>
    </row>
    <row r="1560" spans="1:17" ht="16">
      <c r="A1560" s="6">
        <v>1559</v>
      </c>
      <c r="B1560" s="191" t="s">
        <v>4174</v>
      </c>
      <c r="C1560" s="191" t="s">
        <v>1900</v>
      </c>
      <c r="D1560" s="191" t="s">
        <v>12540</v>
      </c>
      <c r="E1560" s="191" t="s">
        <v>8015</v>
      </c>
      <c r="F1560" s="191" t="s">
        <v>8015</v>
      </c>
      <c r="G1560" s="191" t="s">
        <v>142</v>
      </c>
      <c r="H1560" s="191" t="s">
        <v>12541</v>
      </c>
      <c r="I1560" s="191" t="s">
        <v>12542</v>
      </c>
      <c r="J1560" s="191"/>
      <c r="K1560" s="191" t="s">
        <v>11533</v>
      </c>
      <c r="L1560" s="99">
        <v>-0.4972163</v>
      </c>
      <c r="M1560" s="99">
        <v>37.438202400000002</v>
      </c>
      <c r="N1560" s="191" t="s">
        <v>6967</v>
      </c>
      <c r="O1560" s="87">
        <v>45149</v>
      </c>
      <c r="P1560" s="87">
        <f t="shared" si="48"/>
        <v>45174</v>
      </c>
      <c r="Q1560" s="53">
        <f t="shared" si="49"/>
        <v>335</v>
      </c>
    </row>
    <row r="1561" spans="1:17" ht="16">
      <c r="A1561" s="6">
        <v>1560</v>
      </c>
      <c r="B1561" s="191" t="s">
        <v>12543</v>
      </c>
      <c r="C1561" s="191" t="s">
        <v>1907</v>
      </c>
      <c r="D1561" s="191" t="s">
        <v>12544</v>
      </c>
      <c r="E1561" s="191" t="s">
        <v>114</v>
      </c>
      <c r="F1561" s="191" t="s">
        <v>114</v>
      </c>
      <c r="G1561" s="191" t="s">
        <v>168</v>
      </c>
      <c r="H1561" s="191" t="s">
        <v>12545</v>
      </c>
      <c r="I1561" s="191" t="s">
        <v>12546</v>
      </c>
      <c r="J1561" s="191" t="s">
        <v>12547</v>
      </c>
      <c r="K1561" s="191"/>
      <c r="L1561" s="99">
        <v>-0.93790640000000003</v>
      </c>
      <c r="M1561" s="99">
        <v>37.020796799999999</v>
      </c>
      <c r="N1561" s="191" t="s">
        <v>6967</v>
      </c>
      <c r="O1561" s="87">
        <v>45149</v>
      </c>
      <c r="P1561" s="87">
        <f t="shared" si="48"/>
        <v>45174</v>
      </c>
      <c r="Q1561" s="53">
        <f t="shared" si="49"/>
        <v>335</v>
      </c>
    </row>
    <row r="1562" spans="1:17" ht="16">
      <c r="A1562" s="6">
        <v>1561</v>
      </c>
      <c r="B1562" s="191" t="s">
        <v>4182</v>
      </c>
      <c r="C1562" s="191" t="s">
        <v>1911</v>
      </c>
      <c r="D1562" s="191" t="s">
        <v>12548</v>
      </c>
      <c r="E1562" s="191" t="s">
        <v>108</v>
      </c>
      <c r="F1562" s="191" t="s">
        <v>108</v>
      </c>
      <c r="G1562" s="191" t="s">
        <v>7023</v>
      </c>
      <c r="H1562" s="191" t="s">
        <v>12549</v>
      </c>
      <c r="I1562" s="191" t="s">
        <v>12550</v>
      </c>
      <c r="J1562" s="191" t="s">
        <v>12551</v>
      </c>
      <c r="K1562" s="191" t="s">
        <v>7449</v>
      </c>
      <c r="L1562" s="99">
        <v>-1.2648448000000001</v>
      </c>
      <c r="M1562" s="99">
        <v>36.834508800000002</v>
      </c>
      <c r="N1562" s="191" t="s">
        <v>6967</v>
      </c>
      <c r="O1562" s="87">
        <v>45149</v>
      </c>
      <c r="P1562" s="87">
        <f t="shared" si="48"/>
        <v>45174</v>
      </c>
      <c r="Q1562" s="53">
        <f t="shared" si="49"/>
        <v>335</v>
      </c>
    </row>
    <row r="1563" spans="1:17" ht="16">
      <c r="A1563" s="6">
        <v>1562</v>
      </c>
      <c r="B1563" s="191" t="s">
        <v>4212</v>
      </c>
      <c r="C1563" s="191" t="s">
        <v>1933</v>
      </c>
      <c r="D1563" s="191" t="s">
        <v>12552</v>
      </c>
      <c r="E1563" s="191" t="s">
        <v>108</v>
      </c>
      <c r="F1563" s="191" t="s">
        <v>108</v>
      </c>
      <c r="G1563" s="191" t="s">
        <v>6972</v>
      </c>
      <c r="H1563" s="191" t="s">
        <v>12553</v>
      </c>
      <c r="I1563" s="191" t="s">
        <v>12554</v>
      </c>
      <c r="J1563" s="191" t="s">
        <v>12555</v>
      </c>
      <c r="K1563" s="191" t="s">
        <v>6975</v>
      </c>
      <c r="L1563" s="99">
        <v>-0.99756999999999996</v>
      </c>
      <c r="M1563" s="99">
        <v>36.9375</v>
      </c>
      <c r="N1563" s="191" t="s">
        <v>6967</v>
      </c>
      <c r="O1563" s="87">
        <v>45149</v>
      </c>
      <c r="P1563" s="87">
        <f t="shared" si="48"/>
        <v>45174</v>
      </c>
      <c r="Q1563" s="53">
        <f t="shared" si="49"/>
        <v>335</v>
      </c>
    </row>
    <row r="1564" spans="1:17" ht="16">
      <c r="A1564" s="6">
        <v>1563</v>
      </c>
      <c r="B1564" s="191" t="s">
        <v>4221</v>
      </c>
      <c r="C1564" s="191" t="s">
        <v>1941</v>
      </c>
      <c r="D1564" s="191" t="s">
        <v>12556</v>
      </c>
      <c r="E1564" s="191" t="s">
        <v>8015</v>
      </c>
      <c r="F1564" s="191" t="s">
        <v>2434</v>
      </c>
      <c r="G1564" s="191" t="s">
        <v>7481</v>
      </c>
      <c r="H1564" s="191" t="s">
        <v>12557</v>
      </c>
      <c r="I1564" s="191" t="s">
        <v>12558</v>
      </c>
      <c r="J1564" s="191" t="s">
        <v>12559</v>
      </c>
      <c r="K1564" s="191" t="s">
        <v>8335</v>
      </c>
      <c r="L1564" s="99">
        <v>-0.60995699999999997</v>
      </c>
      <c r="M1564" s="99">
        <v>37.463425000000001</v>
      </c>
      <c r="N1564" s="191" t="s">
        <v>6967</v>
      </c>
      <c r="O1564" s="87">
        <v>45149</v>
      </c>
      <c r="P1564" s="87">
        <f t="shared" si="48"/>
        <v>45174</v>
      </c>
      <c r="Q1564" s="53">
        <f t="shared" si="49"/>
        <v>335</v>
      </c>
    </row>
    <row r="1565" spans="1:17" ht="16">
      <c r="A1565" s="6">
        <v>1564</v>
      </c>
      <c r="B1565" s="191" t="s">
        <v>4222</v>
      </c>
      <c r="C1565" s="191" t="s">
        <v>4223</v>
      </c>
      <c r="D1565" s="191" t="s">
        <v>12560</v>
      </c>
      <c r="E1565" s="191" t="s">
        <v>108</v>
      </c>
      <c r="F1565" s="191" t="s">
        <v>108</v>
      </c>
      <c r="G1565" s="191" t="s">
        <v>12561</v>
      </c>
      <c r="H1565" s="191" t="s">
        <v>12562</v>
      </c>
      <c r="I1565" s="191" t="s">
        <v>12563</v>
      </c>
      <c r="J1565" s="191" t="s">
        <v>12564</v>
      </c>
      <c r="K1565" s="191" t="s">
        <v>2840</v>
      </c>
      <c r="L1565" s="99">
        <v>-1.3159521999999999</v>
      </c>
      <c r="M1565" s="99">
        <v>36.691808999999999</v>
      </c>
      <c r="N1565" s="191" t="s">
        <v>6967</v>
      </c>
      <c r="O1565" s="87">
        <v>45149</v>
      </c>
      <c r="P1565" s="87">
        <f t="shared" si="48"/>
        <v>45174</v>
      </c>
      <c r="Q1565" s="53">
        <f t="shared" si="49"/>
        <v>335</v>
      </c>
    </row>
    <row r="1566" spans="1:17" ht="16">
      <c r="A1566" s="6">
        <v>1565</v>
      </c>
      <c r="B1566" s="191" t="s">
        <v>4121</v>
      </c>
      <c r="C1566" s="191" t="s">
        <v>1839</v>
      </c>
      <c r="D1566" s="191" t="s">
        <v>12565</v>
      </c>
      <c r="E1566" s="191" t="s">
        <v>151</v>
      </c>
      <c r="F1566" s="191" t="s">
        <v>151</v>
      </c>
      <c r="G1566" s="191" t="s">
        <v>222</v>
      </c>
      <c r="H1566" s="191" t="s">
        <v>11511</v>
      </c>
      <c r="I1566" s="191" t="s">
        <v>12566</v>
      </c>
      <c r="J1566" s="191" t="s">
        <v>12567</v>
      </c>
      <c r="K1566" s="191" t="s">
        <v>10106</v>
      </c>
      <c r="L1566" s="99">
        <v>4.87E-2</v>
      </c>
      <c r="M1566" s="99">
        <v>37.711300000000001</v>
      </c>
      <c r="N1566" s="191" t="s">
        <v>6967</v>
      </c>
      <c r="O1566" s="87">
        <v>45152</v>
      </c>
      <c r="P1566" s="87">
        <f t="shared" si="48"/>
        <v>45177</v>
      </c>
      <c r="Q1566" s="53">
        <f t="shared" si="49"/>
        <v>335</v>
      </c>
    </row>
    <row r="1567" spans="1:17" ht="16">
      <c r="A1567" s="6">
        <v>1566</v>
      </c>
      <c r="B1567" s="191" t="s">
        <v>4170</v>
      </c>
      <c r="C1567" s="191" t="s">
        <v>1896</v>
      </c>
      <c r="D1567" s="191" t="s">
        <v>12568</v>
      </c>
      <c r="E1567" s="191" t="s">
        <v>8015</v>
      </c>
      <c r="F1567" s="191" t="s">
        <v>8015</v>
      </c>
      <c r="G1567" s="191" t="s">
        <v>142</v>
      </c>
      <c r="H1567" s="191" t="s">
        <v>12237</v>
      </c>
      <c r="I1567" s="191" t="s">
        <v>12569</v>
      </c>
      <c r="J1567" s="191" t="s">
        <v>12570</v>
      </c>
      <c r="K1567" s="191" t="s">
        <v>8856</v>
      </c>
      <c r="L1567" s="99">
        <v>-0.48665170000000002</v>
      </c>
      <c r="M1567" s="99">
        <v>37.440633300000002</v>
      </c>
      <c r="N1567" s="191" t="s">
        <v>6967</v>
      </c>
      <c r="O1567" s="87">
        <v>45152</v>
      </c>
      <c r="P1567" s="87">
        <f t="shared" si="48"/>
        <v>45177</v>
      </c>
      <c r="Q1567" s="53">
        <f t="shared" si="49"/>
        <v>335</v>
      </c>
    </row>
    <row r="1568" spans="1:17" ht="16">
      <c r="A1568" s="6">
        <v>1567</v>
      </c>
      <c r="B1568" s="191" t="s">
        <v>4205</v>
      </c>
      <c r="C1568" s="191" t="s">
        <v>4206</v>
      </c>
      <c r="D1568" s="191" t="s">
        <v>12571</v>
      </c>
      <c r="E1568" s="191" t="s">
        <v>161</v>
      </c>
      <c r="F1568" s="191" t="s">
        <v>161</v>
      </c>
      <c r="G1568" s="191" t="s">
        <v>10948</v>
      </c>
      <c r="H1568" s="191" t="s">
        <v>12572</v>
      </c>
      <c r="I1568" s="191" t="s">
        <v>12573</v>
      </c>
      <c r="J1568" s="191" t="s">
        <v>12574</v>
      </c>
      <c r="K1568" s="191" t="s">
        <v>10952</v>
      </c>
      <c r="L1568" s="99">
        <v>-0.405028</v>
      </c>
      <c r="M1568" s="99">
        <v>37.101416999999998</v>
      </c>
      <c r="N1568" s="191" t="s">
        <v>6967</v>
      </c>
      <c r="O1568" s="87">
        <v>45152</v>
      </c>
      <c r="P1568" s="87">
        <f t="shared" si="48"/>
        <v>45177</v>
      </c>
      <c r="Q1568" s="53">
        <f t="shared" si="49"/>
        <v>335</v>
      </c>
    </row>
    <row r="1569" spans="1:17" ht="16">
      <c r="A1569" s="6">
        <v>1568</v>
      </c>
      <c r="B1569" s="191" t="s">
        <v>4209</v>
      </c>
      <c r="C1569" s="191" t="s">
        <v>1932</v>
      </c>
      <c r="D1569" s="191" t="s">
        <v>12575</v>
      </c>
      <c r="E1569" s="191" t="s">
        <v>151</v>
      </c>
      <c r="F1569" s="191" t="s">
        <v>151</v>
      </c>
      <c r="G1569" s="191" t="s">
        <v>152</v>
      </c>
      <c r="H1569" s="191" t="s">
        <v>12576</v>
      </c>
      <c r="I1569" s="191" t="s">
        <v>12577</v>
      </c>
      <c r="J1569" s="191" t="s">
        <v>12578</v>
      </c>
      <c r="K1569" s="191" t="s">
        <v>10554</v>
      </c>
      <c r="L1569" s="99">
        <v>-1.2091392000000001</v>
      </c>
      <c r="M1569" s="99">
        <v>36.890829699999998</v>
      </c>
      <c r="N1569" s="191" t="s">
        <v>6967</v>
      </c>
      <c r="O1569" s="87">
        <v>45152</v>
      </c>
      <c r="P1569" s="87">
        <f t="shared" si="48"/>
        <v>45177</v>
      </c>
      <c r="Q1569" s="53">
        <f t="shared" si="49"/>
        <v>335</v>
      </c>
    </row>
    <row r="1570" spans="1:17" ht="16">
      <c r="A1570" s="6">
        <v>1569</v>
      </c>
      <c r="B1570" s="191" t="s">
        <v>4213</v>
      </c>
      <c r="C1570" s="191" t="s">
        <v>1934</v>
      </c>
      <c r="D1570" s="191" t="s">
        <v>12579</v>
      </c>
      <c r="E1570" s="191" t="s">
        <v>8015</v>
      </c>
      <c r="F1570" s="191" t="s">
        <v>8015</v>
      </c>
      <c r="G1570" s="191" t="s">
        <v>142</v>
      </c>
      <c r="H1570" s="191" t="s">
        <v>12580</v>
      </c>
      <c r="I1570" s="191" t="s">
        <v>12581</v>
      </c>
      <c r="J1570" s="191"/>
      <c r="K1570" s="191" t="s">
        <v>8856</v>
      </c>
      <c r="L1570" s="99">
        <v>-0.41477999999999998</v>
      </c>
      <c r="M1570" s="99">
        <v>37.497393000000002</v>
      </c>
      <c r="N1570" s="191" t="s">
        <v>6967</v>
      </c>
      <c r="O1570" s="87">
        <v>45152</v>
      </c>
      <c r="P1570" s="87">
        <f t="shared" si="48"/>
        <v>45177</v>
      </c>
      <c r="Q1570" s="53">
        <f t="shared" si="49"/>
        <v>335</v>
      </c>
    </row>
    <row r="1571" spans="1:17" ht="16">
      <c r="A1571" s="6">
        <v>1570</v>
      </c>
      <c r="B1571" s="191" t="s">
        <v>4216</v>
      </c>
      <c r="C1571" s="191" t="s">
        <v>1938</v>
      </c>
      <c r="D1571" s="191" t="s">
        <v>12582</v>
      </c>
      <c r="E1571" s="191" t="s">
        <v>161</v>
      </c>
      <c r="F1571" s="191" t="s">
        <v>161</v>
      </c>
      <c r="G1571" s="191" t="s">
        <v>10948</v>
      </c>
      <c r="H1571" s="191" t="s">
        <v>12583</v>
      </c>
      <c r="I1571" s="191" t="s">
        <v>12584</v>
      </c>
      <c r="J1571" s="191"/>
      <c r="K1571" s="191" t="s">
        <v>10952</v>
      </c>
      <c r="L1571" s="99">
        <v>-0.41410750000000002</v>
      </c>
      <c r="M1571" s="99">
        <v>37.0885976</v>
      </c>
      <c r="N1571" s="191" t="s">
        <v>6967</v>
      </c>
      <c r="O1571" s="87">
        <v>45152</v>
      </c>
      <c r="P1571" s="87">
        <f t="shared" si="48"/>
        <v>45177</v>
      </c>
      <c r="Q1571" s="53">
        <f t="shared" si="49"/>
        <v>335</v>
      </c>
    </row>
    <row r="1572" spans="1:17" ht="16">
      <c r="A1572" s="6">
        <v>1571</v>
      </c>
      <c r="B1572" s="191" t="s">
        <v>3940</v>
      </c>
      <c r="C1572" s="191" t="s">
        <v>1676</v>
      </c>
      <c r="D1572" s="191" t="s">
        <v>12585</v>
      </c>
      <c r="E1572" s="191" t="s">
        <v>8015</v>
      </c>
      <c r="F1572" s="191" t="s">
        <v>8015</v>
      </c>
      <c r="G1572" s="191" t="s">
        <v>144</v>
      </c>
      <c r="H1572" s="191" t="s">
        <v>10146</v>
      </c>
      <c r="I1572" s="191" t="s">
        <v>12586</v>
      </c>
      <c r="J1572" s="191" t="s">
        <v>12587</v>
      </c>
      <c r="K1572" s="191" t="s">
        <v>7384</v>
      </c>
      <c r="L1572" s="99">
        <v>-0.409385</v>
      </c>
      <c r="M1572" s="99">
        <v>37.528831699999998</v>
      </c>
      <c r="N1572" s="191" t="s">
        <v>6967</v>
      </c>
      <c r="O1572" s="87">
        <v>45153</v>
      </c>
      <c r="P1572" s="87">
        <f t="shared" si="48"/>
        <v>45178</v>
      </c>
      <c r="Q1572" s="53">
        <f t="shared" si="49"/>
        <v>335</v>
      </c>
    </row>
    <row r="1573" spans="1:17" ht="16">
      <c r="A1573" s="6">
        <v>1572</v>
      </c>
      <c r="B1573" s="191" t="s">
        <v>4136</v>
      </c>
      <c r="C1573" s="191" t="s">
        <v>1854</v>
      </c>
      <c r="D1573" s="191" t="s">
        <v>12588</v>
      </c>
      <c r="E1573" s="191" t="s">
        <v>8015</v>
      </c>
      <c r="F1573" s="191" t="s">
        <v>8015</v>
      </c>
      <c r="G1573" s="191" t="s">
        <v>144</v>
      </c>
      <c r="H1573" s="191" t="s">
        <v>10146</v>
      </c>
      <c r="I1573" s="191" t="s">
        <v>12589</v>
      </c>
      <c r="J1573" s="191" t="s">
        <v>12590</v>
      </c>
      <c r="K1573" s="191" t="s">
        <v>7384</v>
      </c>
      <c r="L1573" s="99">
        <v>-0.40901500000000002</v>
      </c>
      <c r="M1573" s="99">
        <v>37.529026000000002</v>
      </c>
      <c r="N1573" s="191" t="s">
        <v>6967</v>
      </c>
      <c r="O1573" s="87">
        <v>45153</v>
      </c>
      <c r="P1573" s="87">
        <f t="shared" si="48"/>
        <v>45178</v>
      </c>
      <c r="Q1573" s="53">
        <f t="shared" si="49"/>
        <v>335</v>
      </c>
    </row>
    <row r="1574" spans="1:17" ht="16">
      <c r="A1574" s="6">
        <v>1573</v>
      </c>
      <c r="B1574" s="191" t="s">
        <v>4189</v>
      </c>
      <c r="C1574" s="191" t="s">
        <v>1920</v>
      </c>
      <c r="D1574" s="191" t="s">
        <v>12591</v>
      </c>
      <c r="E1574" s="191" t="s">
        <v>151</v>
      </c>
      <c r="F1574" s="191" t="s">
        <v>151</v>
      </c>
      <c r="G1574" s="191" t="s">
        <v>10204</v>
      </c>
      <c r="H1574" s="191" t="s">
        <v>12592</v>
      </c>
      <c r="I1574" s="191" t="s">
        <v>12593</v>
      </c>
      <c r="J1574" s="191"/>
      <c r="K1574" s="191" t="s">
        <v>10641</v>
      </c>
      <c r="L1574" s="99">
        <v>0.36159999999999998</v>
      </c>
      <c r="M1574" s="99">
        <v>37.943399999999997</v>
      </c>
      <c r="N1574" s="191" t="s">
        <v>6967</v>
      </c>
      <c r="O1574" s="87">
        <v>45153</v>
      </c>
      <c r="P1574" s="87">
        <f t="shared" si="48"/>
        <v>45178</v>
      </c>
      <c r="Q1574" s="53">
        <f t="shared" si="49"/>
        <v>335</v>
      </c>
    </row>
    <row r="1575" spans="1:17" ht="16">
      <c r="A1575" s="6">
        <v>1574</v>
      </c>
      <c r="B1575" s="191" t="s">
        <v>4197</v>
      </c>
      <c r="C1575" s="191" t="s">
        <v>4198</v>
      </c>
      <c r="D1575" s="191" t="s">
        <v>12594</v>
      </c>
      <c r="E1575" s="191" t="s">
        <v>161</v>
      </c>
      <c r="F1575" s="191" t="s">
        <v>161</v>
      </c>
      <c r="G1575" s="191" t="s">
        <v>1511</v>
      </c>
      <c r="H1575" s="191" t="s">
        <v>12595</v>
      </c>
      <c r="I1575" s="191" t="s">
        <v>12596</v>
      </c>
      <c r="J1575" s="191" t="s">
        <v>12597</v>
      </c>
      <c r="K1575" s="191" t="s">
        <v>10952</v>
      </c>
      <c r="L1575" s="99">
        <v>-0.34970869999999998</v>
      </c>
      <c r="M1575" s="99">
        <v>36.984780399999998</v>
      </c>
      <c r="N1575" s="191" t="s">
        <v>6967</v>
      </c>
      <c r="O1575" s="87">
        <v>45153</v>
      </c>
      <c r="P1575" s="87">
        <f t="shared" si="48"/>
        <v>45178</v>
      </c>
      <c r="Q1575" s="53">
        <f t="shared" si="49"/>
        <v>335</v>
      </c>
    </row>
    <row r="1576" spans="1:17" ht="16">
      <c r="A1576" s="6">
        <v>1575</v>
      </c>
      <c r="B1576" s="191" t="s">
        <v>4232</v>
      </c>
      <c r="C1576" s="191" t="s">
        <v>1948</v>
      </c>
      <c r="D1576" s="191" t="s">
        <v>12598</v>
      </c>
      <c r="E1576" s="191" t="s">
        <v>151</v>
      </c>
      <c r="F1576" s="191" t="s">
        <v>151</v>
      </c>
      <c r="G1576" s="191" t="s">
        <v>222</v>
      </c>
      <c r="H1576" s="191" t="s">
        <v>12599</v>
      </c>
      <c r="I1576" s="191" t="s">
        <v>12600</v>
      </c>
      <c r="J1576" s="191"/>
      <c r="K1576" s="191" t="s">
        <v>10641</v>
      </c>
      <c r="L1576" s="99">
        <v>8.6E-3</v>
      </c>
      <c r="M1576" s="99">
        <v>37.775199999999998</v>
      </c>
      <c r="N1576" s="191" t="s">
        <v>6967</v>
      </c>
      <c r="O1576" s="87">
        <v>45153</v>
      </c>
      <c r="P1576" s="87">
        <f t="shared" si="48"/>
        <v>45178</v>
      </c>
      <c r="Q1576" s="53">
        <f t="shared" si="49"/>
        <v>335</v>
      </c>
    </row>
    <row r="1577" spans="1:17" ht="16">
      <c r="A1577" s="6">
        <v>1576</v>
      </c>
      <c r="B1577" s="191" t="s">
        <v>4235</v>
      </c>
      <c r="C1577" s="191" t="s">
        <v>1952</v>
      </c>
      <c r="D1577" s="191" t="s">
        <v>12601</v>
      </c>
      <c r="E1577" s="191" t="s">
        <v>114</v>
      </c>
      <c r="F1577" s="191" t="s">
        <v>114</v>
      </c>
      <c r="G1577" s="191" t="s">
        <v>158</v>
      </c>
      <c r="H1577" s="191" t="s">
        <v>11122</v>
      </c>
      <c r="I1577" s="191" t="s">
        <v>12602</v>
      </c>
      <c r="J1577" s="191" t="s">
        <v>12603</v>
      </c>
      <c r="K1577" s="191"/>
      <c r="L1577" s="99">
        <v>-0.83357999999999999</v>
      </c>
      <c r="M1577" s="99">
        <v>37.013069999999999</v>
      </c>
      <c r="N1577" s="191" t="s">
        <v>6967</v>
      </c>
      <c r="O1577" s="87">
        <v>45153</v>
      </c>
      <c r="P1577" s="87">
        <f t="shared" si="48"/>
        <v>45178</v>
      </c>
      <c r="Q1577" s="53">
        <f t="shared" si="49"/>
        <v>335</v>
      </c>
    </row>
    <row r="1578" spans="1:17" ht="16">
      <c r="A1578" s="6">
        <v>1577</v>
      </c>
      <c r="B1578" s="191" t="s">
        <v>4248</v>
      </c>
      <c r="C1578" s="191" t="s">
        <v>4249</v>
      </c>
      <c r="D1578" s="191" t="s">
        <v>12604</v>
      </c>
      <c r="E1578" s="191" t="s">
        <v>161</v>
      </c>
      <c r="F1578" s="191" t="s">
        <v>161</v>
      </c>
      <c r="G1578" s="191" t="s">
        <v>10948</v>
      </c>
      <c r="H1578" s="191" t="s">
        <v>12605</v>
      </c>
      <c r="I1578" s="191" t="s">
        <v>12606</v>
      </c>
      <c r="J1578" s="191" t="s">
        <v>12607</v>
      </c>
      <c r="K1578" s="191" t="s">
        <v>10952</v>
      </c>
      <c r="L1578" s="99">
        <v>-0.417464</v>
      </c>
      <c r="M1578" s="99">
        <v>37.102718000000003</v>
      </c>
      <c r="N1578" s="191" t="s">
        <v>6967</v>
      </c>
      <c r="O1578" s="87">
        <v>45153</v>
      </c>
      <c r="P1578" s="87">
        <f t="shared" si="48"/>
        <v>45178</v>
      </c>
      <c r="Q1578" s="53">
        <f t="shared" si="49"/>
        <v>335</v>
      </c>
    </row>
    <row r="1579" spans="1:17" ht="16">
      <c r="A1579" s="6">
        <v>1578</v>
      </c>
      <c r="B1579" s="191" t="s">
        <v>4019</v>
      </c>
      <c r="C1579" s="191" t="s">
        <v>1750</v>
      </c>
      <c r="D1579" s="191" t="s">
        <v>12608</v>
      </c>
      <c r="E1579" s="191" t="s">
        <v>8015</v>
      </c>
      <c r="F1579" s="191" t="s">
        <v>2434</v>
      </c>
      <c r="G1579" s="191" t="s">
        <v>9255</v>
      </c>
      <c r="H1579" s="191" t="s">
        <v>12609</v>
      </c>
      <c r="I1579" s="191" t="s">
        <v>12610</v>
      </c>
      <c r="J1579" s="191" t="s">
        <v>12611</v>
      </c>
      <c r="K1579" s="191" t="s">
        <v>8335</v>
      </c>
      <c r="L1579" s="99">
        <v>-1.1534336000000001</v>
      </c>
      <c r="M1579" s="99">
        <v>36.575040000000001</v>
      </c>
      <c r="N1579" s="191" t="s">
        <v>6967</v>
      </c>
      <c r="O1579" s="87">
        <v>45154</v>
      </c>
      <c r="P1579" s="87">
        <f t="shared" si="48"/>
        <v>45179</v>
      </c>
      <c r="Q1579" s="53">
        <f t="shared" si="49"/>
        <v>335</v>
      </c>
    </row>
    <row r="1580" spans="1:17" ht="16">
      <c r="A1580" s="6">
        <v>1579</v>
      </c>
      <c r="B1580" s="191" t="s">
        <v>4230</v>
      </c>
      <c r="C1580" s="191" t="s">
        <v>1946</v>
      </c>
      <c r="D1580" s="191" t="s">
        <v>12612</v>
      </c>
      <c r="E1580" s="191" t="s">
        <v>151</v>
      </c>
      <c r="F1580" s="191" t="s">
        <v>151</v>
      </c>
      <c r="G1580" s="191" t="s">
        <v>173</v>
      </c>
      <c r="H1580" s="191" t="s">
        <v>12613</v>
      </c>
      <c r="I1580" s="191" t="s">
        <v>12614</v>
      </c>
      <c r="J1580" s="191" t="s">
        <v>12615</v>
      </c>
      <c r="K1580" s="191" t="s">
        <v>10106</v>
      </c>
      <c r="L1580" s="99">
        <v>6.7817000000000002E-2</v>
      </c>
      <c r="M1580" s="99">
        <v>37.676412999999997</v>
      </c>
      <c r="N1580" s="191" t="s">
        <v>6967</v>
      </c>
      <c r="O1580" s="87">
        <v>45154</v>
      </c>
      <c r="P1580" s="87">
        <f t="shared" si="48"/>
        <v>45179</v>
      </c>
      <c r="Q1580" s="53">
        <f t="shared" si="49"/>
        <v>335</v>
      </c>
    </row>
    <row r="1581" spans="1:17" ht="16">
      <c r="A1581" s="6">
        <v>1580</v>
      </c>
      <c r="B1581" s="191" t="s">
        <v>4242</v>
      </c>
      <c r="C1581" s="191" t="s">
        <v>1956</v>
      </c>
      <c r="D1581" s="191" t="s">
        <v>12616</v>
      </c>
      <c r="E1581" s="191" t="s">
        <v>151</v>
      </c>
      <c r="F1581" s="191" t="s">
        <v>151</v>
      </c>
      <c r="G1581" s="191" t="s">
        <v>152</v>
      </c>
      <c r="H1581" s="191" t="s">
        <v>12617</v>
      </c>
      <c r="I1581" s="191" t="s">
        <v>12618</v>
      </c>
      <c r="J1581" s="191" t="s">
        <v>12619</v>
      </c>
      <c r="K1581" s="191" t="s">
        <v>10554</v>
      </c>
      <c r="L1581" s="99">
        <v>-1.2091392000000001</v>
      </c>
      <c r="M1581" s="99">
        <v>36.890829699999998</v>
      </c>
      <c r="N1581" s="191" t="s">
        <v>6967</v>
      </c>
      <c r="O1581" s="87">
        <v>45154</v>
      </c>
      <c r="P1581" s="87">
        <f t="shared" si="48"/>
        <v>45179</v>
      </c>
      <c r="Q1581" s="53">
        <f t="shared" si="49"/>
        <v>335</v>
      </c>
    </row>
    <row r="1582" spans="1:17" ht="16">
      <c r="A1582" s="6">
        <v>1581</v>
      </c>
      <c r="B1582" s="191" t="s">
        <v>3237</v>
      </c>
      <c r="C1582" s="191" t="s">
        <v>4243</v>
      </c>
      <c r="D1582" s="191" t="s">
        <v>12620</v>
      </c>
      <c r="E1582" s="191" t="s">
        <v>114</v>
      </c>
      <c r="F1582" s="191" t="s">
        <v>114</v>
      </c>
      <c r="G1582" s="191" t="s">
        <v>8764</v>
      </c>
      <c r="H1582" s="191" t="s">
        <v>12230</v>
      </c>
      <c r="I1582" s="191" t="s">
        <v>12621</v>
      </c>
      <c r="J1582" s="191"/>
      <c r="K1582" s="191" t="s">
        <v>11451</v>
      </c>
      <c r="L1582" s="99">
        <v>-0.80042849999999999</v>
      </c>
      <c r="M1582" s="99">
        <v>37.1329189</v>
      </c>
      <c r="N1582" s="191" t="s">
        <v>6967</v>
      </c>
      <c r="O1582" s="87">
        <v>45154</v>
      </c>
      <c r="P1582" s="87">
        <f t="shared" si="48"/>
        <v>45179</v>
      </c>
      <c r="Q1582" s="53">
        <f t="shared" si="49"/>
        <v>335</v>
      </c>
    </row>
    <row r="1583" spans="1:17" ht="16">
      <c r="A1583" s="6">
        <v>1582</v>
      </c>
      <c r="B1583" s="191" t="s">
        <v>1544</v>
      </c>
      <c r="C1583" s="191" t="s">
        <v>1960</v>
      </c>
      <c r="D1583" s="191" t="s">
        <v>12622</v>
      </c>
      <c r="E1583" s="191" t="s">
        <v>151</v>
      </c>
      <c r="F1583" s="191" t="s">
        <v>151</v>
      </c>
      <c r="G1583" s="191" t="s">
        <v>222</v>
      </c>
      <c r="H1583" s="191" t="s">
        <v>12623</v>
      </c>
      <c r="I1583" s="191" t="s">
        <v>12624</v>
      </c>
      <c r="J1583" s="191" t="s">
        <v>12625</v>
      </c>
      <c r="K1583" s="191" t="s">
        <v>10106</v>
      </c>
      <c r="L1583" s="99">
        <v>2.5999999999999999E-2</v>
      </c>
      <c r="M1583" s="99">
        <v>37.586799999999997</v>
      </c>
      <c r="N1583" s="191" t="s">
        <v>6967</v>
      </c>
      <c r="O1583" s="87">
        <v>45154</v>
      </c>
      <c r="P1583" s="87">
        <f t="shared" si="48"/>
        <v>45179</v>
      </c>
      <c r="Q1583" s="53">
        <f t="shared" si="49"/>
        <v>335</v>
      </c>
    </row>
    <row r="1584" spans="1:17" ht="16">
      <c r="A1584" s="6">
        <v>1583</v>
      </c>
      <c r="B1584" s="191" t="s">
        <v>4145</v>
      </c>
      <c r="C1584" s="191" t="s">
        <v>1869</v>
      </c>
      <c r="D1584" s="191" t="s">
        <v>12626</v>
      </c>
      <c r="E1584" s="191" t="s">
        <v>114</v>
      </c>
      <c r="F1584" s="191" t="s">
        <v>114</v>
      </c>
      <c r="G1584" s="191" t="s">
        <v>158</v>
      </c>
      <c r="H1584" s="191" t="s">
        <v>12627</v>
      </c>
      <c r="I1584" s="191" t="s">
        <v>12628</v>
      </c>
      <c r="J1584" s="191" t="s">
        <v>12629</v>
      </c>
      <c r="K1584" s="191"/>
      <c r="L1584" s="99">
        <v>-0.82257000000000002</v>
      </c>
      <c r="M1584" s="99">
        <v>36.959519999999998</v>
      </c>
      <c r="N1584" s="191" t="s">
        <v>6967</v>
      </c>
      <c r="O1584" s="87">
        <v>45155</v>
      </c>
      <c r="P1584" s="87">
        <f t="shared" si="48"/>
        <v>45180</v>
      </c>
      <c r="Q1584" s="53">
        <f t="shared" si="49"/>
        <v>335</v>
      </c>
    </row>
    <row r="1585" spans="1:17" ht="16">
      <c r="A1585" s="6">
        <v>1584</v>
      </c>
      <c r="B1585" s="191" t="s">
        <v>1546</v>
      </c>
      <c r="C1585" s="191" t="s">
        <v>1961</v>
      </c>
      <c r="D1585" s="191" t="s">
        <v>12630</v>
      </c>
      <c r="E1585" s="191" t="s">
        <v>151</v>
      </c>
      <c r="F1585" s="191" t="s">
        <v>151</v>
      </c>
      <c r="G1585" s="191" t="s">
        <v>222</v>
      </c>
      <c r="H1585" s="191" t="s">
        <v>12623</v>
      </c>
      <c r="I1585" s="191" t="s">
        <v>12631</v>
      </c>
      <c r="J1585" s="191" t="s">
        <v>12632</v>
      </c>
      <c r="K1585" s="191" t="s">
        <v>10106</v>
      </c>
      <c r="L1585" s="99">
        <v>2.5999999999999999E-2</v>
      </c>
      <c r="M1585" s="99">
        <v>37.5852</v>
      </c>
      <c r="N1585" s="191" t="s">
        <v>6967</v>
      </c>
      <c r="O1585" s="87">
        <v>45155</v>
      </c>
      <c r="P1585" s="87">
        <f t="shared" si="48"/>
        <v>45180</v>
      </c>
      <c r="Q1585" s="53">
        <f t="shared" si="49"/>
        <v>335</v>
      </c>
    </row>
    <row r="1586" spans="1:17" ht="32">
      <c r="A1586" s="6">
        <v>1585</v>
      </c>
      <c r="B1586" s="191" t="s">
        <v>12633</v>
      </c>
      <c r="C1586" s="191" t="s">
        <v>4253</v>
      </c>
      <c r="D1586" s="191" t="s">
        <v>12634</v>
      </c>
      <c r="E1586" s="191" t="s">
        <v>108</v>
      </c>
      <c r="F1586" s="191" t="s">
        <v>108</v>
      </c>
      <c r="G1586" s="191" t="s">
        <v>6972</v>
      </c>
      <c r="H1586" s="191" t="s">
        <v>12635</v>
      </c>
      <c r="I1586" s="191" t="s">
        <v>12636</v>
      </c>
      <c r="J1586" s="191" t="s">
        <v>12637</v>
      </c>
      <c r="K1586" s="191" t="s">
        <v>6975</v>
      </c>
      <c r="L1586" s="99">
        <v>1.018886</v>
      </c>
      <c r="M1586" s="99">
        <v>36.842469000000001</v>
      </c>
      <c r="N1586" s="191" t="s">
        <v>6967</v>
      </c>
      <c r="O1586" s="87">
        <v>45155</v>
      </c>
      <c r="P1586" s="87">
        <f t="shared" si="48"/>
        <v>45180</v>
      </c>
      <c r="Q1586" s="53">
        <f t="shared" si="49"/>
        <v>335</v>
      </c>
    </row>
    <row r="1587" spans="1:17" ht="16">
      <c r="A1587" s="6">
        <v>1586</v>
      </c>
      <c r="B1587" s="191" t="s">
        <v>3909</v>
      </c>
      <c r="C1587" s="191" t="s">
        <v>1642</v>
      </c>
      <c r="D1587" s="191" t="s">
        <v>12638</v>
      </c>
      <c r="E1587" s="191" t="s">
        <v>151</v>
      </c>
      <c r="F1587" s="191" t="s">
        <v>151</v>
      </c>
      <c r="G1587" s="191" t="s">
        <v>222</v>
      </c>
      <c r="H1587" s="191" t="s">
        <v>12639</v>
      </c>
      <c r="I1587" s="191" t="s">
        <v>12640</v>
      </c>
      <c r="J1587" s="191" t="s">
        <v>12641</v>
      </c>
      <c r="K1587" s="191" t="s">
        <v>8758</v>
      </c>
      <c r="L1587" s="99">
        <v>-8.6350000000000003E-3</v>
      </c>
      <c r="M1587" s="99">
        <v>37.791384200000003</v>
      </c>
      <c r="N1587" s="191" t="s">
        <v>6967</v>
      </c>
      <c r="O1587" s="87">
        <v>45156</v>
      </c>
      <c r="P1587" s="87">
        <f t="shared" si="48"/>
        <v>45181</v>
      </c>
      <c r="Q1587" s="53">
        <f t="shared" si="49"/>
        <v>335</v>
      </c>
    </row>
    <row r="1588" spans="1:17" ht="16">
      <c r="A1588" s="6">
        <v>1587</v>
      </c>
      <c r="B1588" s="191" t="s">
        <v>4176</v>
      </c>
      <c r="C1588" s="191" t="s">
        <v>1902</v>
      </c>
      <c r="D1588" s="191" t="s">
        <v>12642</v>
      </c>
      <c r="E1588" s="191" t="s">
        <v>8015</v>
      </c>
      <c r="F1588" s="191" t="s">
        <v>8015</v>
      </c>
      <c r="G1588" s="191" t="s">
        <v>144</v>
      </c>
      <c r="H1588" s="191" t="s">
        <v>12643</v>
      </c>
      <c r="I1588" s="191" t="s">
        <v>12644</v>
      </c>
      <c r="J1588" s="191"/>
      <c r="K1588" s="191" t="s">
        <v>11533</v>
      </c>
      <c r="L1588" s="99">
        <v>-0.41319830000000002</v>
      </c>
      <c r="M1588" s="99">
        <v>37.54654</v>
      </c>
      <c r="N1588" s="191" t="s">
        <v>6967</v>
      </c>
      <c r="O1588" s="87">
        <v>45156</v>
      </c>
      <c r="P1588" s="87">
        <f t="shared" si="48"/>
        <v>45181</v>
      </c>
      <c r="Q1588" s="53">
        <f t="shared" si="49"/>
        <v>335</v>
      </c>
    </row>
    <row r="1589" spans="1:17" ht="16">
      <c r="A1589" s="6">
        <v>1588</v>
      </c>
      <c r="B1589" s="191" t="s">
        <v>4200</v>
      </c>
      <c r="C1589" s="191" t="s">
        <v>1928</v>
      </c>
      <c r="D1589" s="191" t="s">
        <v>12645</v>
      </c>
      <c r="E1589" s="191" t="s">
        <v>114</v>
      </c>
      <c r="F1589" s="191" t="s">
        <v>114</v>
      </c>
      <c r="G1589" s="191" t="s">
        <v>10224</v>
      </c>
      <c r="H1589" s="191" t="s">
        <v>12646</v>
      </c>
      <c r="I1589" s="191" t="s">
        <v>12647</v>
      </c>
      <c r="J1589" s="191"/>
      <c r="K1589" s="191" t="s">
        <v>10197</v>
      </c>
      <c r="L1589" s="99">
        <v>-0.70438160000000005</v>
      </c>
      <c r="M1589" s="99">
        <v>36.841187400000003</v>
      </c>
      <c r="N1589" s="191" t="s">
        <v>6967</v>
      </c>
      <c r="O1589" s="87">
        <v>45156</v>
      </c>
      <c r="P1589" s="87">
        <f t="shared" si="48"/>
        <v>45181</v>
      </c>
      <c r="Q1589" s="53">
        <f t="shared" si="49"/>
        <v>335</v>
      </c>
    </row>
    <row r="1590" spans="1:17" ht="16">
      <c r="A1590" s="6">
        <v>1589</v>
      </c>
      <c r="B1590" s="191" t="s">
        <v>1557</v>
      </c>
      <c r="C1590" s="191" t="s">
        <v>1937</v>
      </c>
      <c r="D1590" s="191" t="s">
        <v>12648</v>
      </c>
      <c r="E1590" s="191" t="s">
        <v>8015</v>
      </c>
      <c r="F1590" s="191" t="s">
        <v>2434</v>
      </c>
      <c r="G1590" s="191" t="s">
        <v>9255</v>
      </c>
      <c r="H1590" s="191" t="s">
        <v>12649</v>
      </c>
      <c r="I1590" s="191" t="s">
        <v>12650</v>
      </c>
      <c r="J1590" s="191" t="s">
        <v>12651</v>
      </c>
      <c r="K1590" s="191" t="s">
        <v>8335</v>
      </c>
      <c r="L1590" s="99">
        <v>-0.46080399999999999</v>
      </c>
      <c r="M1590" s="99">
        <v>37.425339000000001</v>
      </c>
      <c r="N1590" s="191" t="s">
        <v>6967</v>
      </c>
      <c r="O1590" s="87">
        <v>45156</v>
      </c>
      <c r="P1590" s="87">
        <f t="shared" si="48"/>
        <v>45181</v>
      </c>
      <c r="Q1590" s="53">
        <f t="shared" si="49"/>
        <v>335</v>
      </c>
    </row>
    <row r="1591" spans="1:17" ht="16">
      <c r="A1591" s="6">
        <v>1590</v>
      </c>
      <c r="B1591" s="191" t="s">
        <v>1594</v>
      </c>
      <c r="C1591" s="191" t="s">
        <v>1953</v>
      </c>
      <c r="D1591" s="191" t="s">
        <v>12652</v>
      </c>
      <c r="E1591" s="191" t="s">
        <v>8015</v>
      </c>
      <c r="F1591" s="191" t="s">
        <v>2434</v>
      </c>
      <c r="G1591" s="191" t="s">
        <v>9255</v>
      </c>
      <c r="H1591" s="191" t="s">
        <v>12653</v>
      </c>
      <c r="I1591" s="191" t="s">
        <v>12654</v>
      </c>
      <c r="J1591" s="191" t="s">
        <v>12655</v>
      </c>
      <c r="K1591" s="191" t="s">
        <v>8335</v>
      </c>
      <c r="L1591" s="99">
        <v>-0.4632</v>
      </c>
      <c r="M1591" s="99">
        <v>37.375999999999998</v>
      </c>
      <c r="N1591" s="191" t="s">
        <v>6967</v>
      </c>
      <c r="O1591" s="87">
        <v>45156</v>
      </c>
      <c r="P1591" s="87">
        <f t="shared" si="48"/>
        <v>45181</v>
      </c>
      <c r="Q1591" s="53">
        <f t="shared" si="49"/>
        <v>335</v>
      </c>
    </row>
    <row r="1592" spans="1:17" ht="16">
      <c r="A1592" s="6">
        <v>1591</v>
      </c>
      <c r="B1592" s="191" t="s">
        <v>4246</v>
      </c>
      <c r="C1592" s="191" t="s">
        <v>1962</v>
      </c>
      <c r="D1592" s="191" t="s">
        <v>12656</v>
      </c>
      <c r="E1592" s="191" t="s">
        <v>8015</v>
      </c>
      <c r="F1592" s="191" t="s">
        <v>8015</v>
      </c>
      <c r="G1592" s="191" t="s">
        <v>144</v>
      </c>
      <c r="H1592" s="191" t="s">
        <v>12657</v>
      </c>
      <c r="I1592" s="191" t="s">
        <v>12658</v>
      </c>
      <c r="J1592" s="191" t="s">
        <v>12659</v>
      </c>
      <c r="K1592" s="191" t="s">
        <v>7384</v>
      </c>
      <c r="L1592" s="99">
        <v>-0.42483199999999999</v>
      </c>
      <c r="M1592" s="99">
        <v>37.511969999999998</v>
      </c>
      <c r="N1592" s="191" t="s">
        <v>6967</v>
      </c>
      <c r="O1592" s="87">
        <v>45156</v>
      </c>
      <c r="P1592" s="87">
        <f t="shared" si="48"/>
        <v>45181</v>
      </c>
      <c r="Q1592" s="53">
        <f t="shared" si="49"/>
        <v>335</v>
      </c>
    </row>
    <row r="1593" spans="1:17" ht="16">
      <c r="A1593" s="6">
        <v>1592</v>
      </c>
      <c r="B1593" s="191" t="s">
        <v>4255</v>
      </c>
      <c r="C1593" s="191" t="s">
        <v>1969</v>
      </c>
      <c r="D1593" s="191" t="s">
        <v>12660</v>
      </c>
      <c r="E1593" s="191" t="s">
        <v>108</v>
      </c>
      <c r="F1593" s="191" t="s">
        <v>108</v>
      </c>
      <c r="G1593" s="191" t="s">
        <v>7081</v>
      </c>
      <c r="H1593" s="191" t="s">
        <v>12661</v>
      </c>
      <c r="I1593" s="191" t="s">
        <v>12662</v>
      </c>
      <c r="J1593" s="191" t="s">
        <v>12663</v>
      </c>
      <c r="K1593" s="191" t="s">
        <v>6975</v>
      </c>
      <c r="L1593" s="99">
        <v>-0.90695999999999999</v>
      </c>
      <c r="M1593" s="99">
        <v>36.830269999999999</v>
      </c>
      <c r="N1593" s="191" t="s">
        <v>6967</v>
      </c>
      <c r="O1593" s="87">
        <v>45156</v>
      </c>
      <c r="P1593" s="87">
        <f t="shared" si="48"/>
        <v>45181</v>
      </c>
      <c r="Q1593" s="53">
        <f t="shared" si="49"/>
        <v>335</v>
      </c>
    </row>
    <row r="1594" spans="1:17" ht="16">
      <c r="A1594" s="6">
        <v>1593</v>
      </c>
      <c r="B1594" s="191" t="s">
        <v>4264</v>
      </c>
      <c r="C1594" s="191" t="s">
        <v>4265</v>
      </c>
      <c r="D1594" s="191" t="s">
        <v>12664</v>
      </c>
      <c r="E1594" s="191" t="s">
        <v>114</v>
      </c>
      <c r="F1594" s="191" t="s">
        <v>114</v>
      </c>
      <c r="G1594" s="191" t="s">
        <v>158</v>
      </c>
      <c r="H1594" s="191" t="s">
        <v>12665</v>
      </c>
      <c r="I1594" s="191" t="s">
        <v>12666</v>
      </c>
      <c r="J1594" s="191" t="s">
        <v>12667</v>
      </c>
      <c r="K1594" s="191"/>
      <c r="L1594" s="99">
        <v>-0.84358</v>
      </c>
      <c r="M1594" s="99">
        <v>37.023919999999997</v>
      </c>
      <c r="N1594" s="191" t="s">
        <v>6967</v>
      </c>
      <c r="O1594" s="87">
        <v>45156</v>
      </c>
      <c r="P1594" s="87">
        <f t="shared" si="48"/>
        <v>45181</v>
      </c>
      <c r="Q1594" s="53">
        <f t="shared" si="49"/>
        <v>335</v>
      </c>
    </row>
    <row r="1595" spans="1:17" ht="16">
      <c r="A1595" s="6">
        <v>1594</v>
      </c>
      <c r="B1595" s="191" t="s">
        <v>1554</v>
      </c>
      <c r="C1595" s="191" t="s">
        <v>1887</v>
      </c>
      <c r="D1595" s="191" t="s">
        <v>12668</v>
      </c>
      <c r="E1595" s="191" t="s">
        <v>114</v>
      </c>
      <c r="F1595" s="191" t="s">
        <v>114</v>
      </c>
      <c r="G1595" s="191" t="s">
        <v>8764</v>
      </c>
      <c r="H1595" s="191" t="s">
        <v>12669</v>
      </c>
      <c r="I1595" s="191" t="s">
        <v>12670</v>
      </c>
      <c r="J1595" s="191" t="s">
        <v>12671</v>
      </c>
      <c r="K1595" s="191" t="s">
        <v>11451</v>
      </c>
      <c r="L1595" s="99">
        <v>-0.78544709999999995</v>
      </c>
      <c r="M1595" s="99">
        <v>37.1072305</v>
      </c>
      <c r="N1595" s="191" t="s">
        <v>6967</v>
      </c>
      <c r="O1595" s="87">
        <v>45159</v>
      </c>
      <c r="P1595" s="87">
        <f t="shared" si="48"/>
        <v>45184</v>
      </c>
      <c r="Q1595" s="53">
        <f t="shared" si="49"/>
        <v>335</v>
      </c>
    </row>
    <row r="1596" spans="1:17" ht="16">
      <c r="A1596" s="6">
        <v>1595</v>
      </c>
      <c r="B1596" s="191" t="s">
        <v>4215</v>
      </c>
      <c r="C1596" s="191" t="s">
        <v>1936</v>
      </c>
      <c r="D1596" s="191" t="s">
        <v>12672</v>
      </c>
      <c r="E1596" s="191" t="s">
        <v>8015</v>
      </c>
      <c r="F1596" s="191" t="s">
        <v>8015</v>
      </c>
      <c r="G1596" s="191" t="s">
        <v>142</v>
      </c>
      <c r="H1596" s="191" t="s">
        <v>12673</v>
      </c>
      <c r="I1596" s="191" t="s">
        <v>12674</v>
      </c>
      <c r="J1596" s="191" t="s">
        <v>12675</v>
      </c>
      <c r="K1596" s="191" t="s">
        <v>8856</v>
      </c>
      <c r="L1596" s="99">
        <v>-0.49719999999999998</v>
      </c>
      <c r="M1596" s="99">
        <v>37.466299999999997</v>
      </c>
      <c r="N1596" s="191" t="s">
        <v>6967</v>
      </c>
      <c r="O1596" s="87">
        <v>45159</v>
      </c>
      <c r="P1596" s="87">
        <f t="shared" si="48"/>
        <v>45184</v>
      </c>
      <c r="Q1596" s="53">
        <f t="shared" si="49"/>
        <v>335</v>
      </c>
    </row>
    <row r="1597" spans="1:17" ht="16">
      <c r="A1597" s="6">
        <v>1596</v>
      </c>
      <c r="B1597" s="191" t="s">
        <v>4228</v>
      </c>
      <c r="C1597" s="191" t="s">
        <v>1944</v>
      </c>
      <c r="D1597" s="191" t="s">
        <v>12676</v>
      </c>
      <c r="E1597" s="191" t="s">
        <v>151</v>
      </c>
      <c r="F1597" s="191" t="s">
        <v>151</v>
      </c>
      <c r="G1597" s="191" t="s">
        <v>152</v>
      </c>
      <c r="H1597" s="191" t="s">
        <v>12677</v>
      </c>
      <c r="I1597" s="191" t="s">
        <v>12678</v>
      </c>
      <c r="J1597" s="191" t="s">
        <v>12679</v>
      </c>
      <c r="K1597" s="191" t="s">
        <v>10554</v>
      </c>
      <c r="L1597" s="99">
        <v>5.0210900000000003E-2</v>
      </c>
      <c r="M1597" s="99">
        <v>37.238060699999998</v>
      </c>
      <c r="N1597" s="191" t="s">
        <v>6967</v>
      </c>
      <c r="O1597" s="87">
        <v>45159</v>
      </c>
      <c r="P1597" s="87">
        <f t="shared" si="48"/>
        <v>45184</v>
      </c>
      <c r="Q1597" s="53">
        <f t="shared" si="49"/>
        <v>335</v>
      </c>
    </row>
    <row r="1598" spans="1:17" ht="16">
      <c r="A1598" s="6">
        <v>1597</v>
      </c>
      <c r="B1598" s="191" t="s">
        <v>4250</v>
      </c>
      <c r="C1598" s="191" t="s">
        <v>1964</v>
      </c>
      <c r="D1598" s="191" t="s">
        <v>12680</v>
      </c>
      <c r="E1598" s="191" t="s">
        <v>151</v>
      </c>
      <c r="F1598" s="191" t="s">
        <v>151</v>
      </c>
      <c r="G1598" s="191" t="s">
        <v>222</v>
      </c>
      <c r="H1598" s="191" t="s">
        <v>12681</v>
      </c>
      <c r="I1598" s="191" t="s">
        <v>12682</v>
      </c>
      <c r="J1598" s="191" t="s">
        <v>12683</v>
      </c>
      <c r="K1598" s="191" t="s">
        <v>8758</v>
      </c>
      <c r="L1598" s="99">
        <v>-5.9299999999999999E-2</v>
      </c>
      <c r="M1598" s="99">
        <v>37.685400000000001</v>
      </c>
      <c r="N1598" s="191" t="s">
        <v>6967</v>
      </c>
      <c r="O1598" s="87">
        <v>45159</v>
      </c>
      <c r="P1598" s="87">
        <f t="shared" si="48"/>
        <v>45184</v>
      </c>
      <c r="Q1598" s="53">
        <f t="shared" si="49"/>
        <v>335</v>
      </c>
    </row>
    <row r="1599" spans="1:17" ht="16">
      <c r="A1599" s="6">
        <v>1598</v>
      </c>
      <c r="B1599" s="191" t="s">
        <v>1534</v>
      </c>
      <c r="C1599" s="191" t="s">
        <v>1965</v>
      </c>
      <c r="D1599" s="191" t="s">
        <v>12684</v>
      </c>
      <c r="E1599" s="191" t="s">
        <v>8015</v>
      </c>
      <c r="F1599" s="191" t="s">
        <v>8015</v>
      </c>
      <c r="G1599" s="191" t="s">
        <v>142</v>
      </c>
      <c r="H1599" s="191" t="s">
        <v>12685</v>
      </c>
      <c r="I1599" s="191" t="s">
        <v>12686</v>
      </c>
      <c r="J1599" s="191" t="s">
        <v>12687</v>
      </c>
      <c r="K1599" s="191" t="s">
        <v>8856</v>
      </c>
      <c r="L1599" s="99">
        <v>9.1559000000000001E-2</v>
      </c>
      <c r="M1599" s="99">
        <v>37.308413999999999</v>
      </c>
      <c r="N1599" s="191" t="s">
        <v>6967</v>
      </c>
      <c r="O1599" s="87">
        <v>45159</v>
      </c>
      <c r="P1599" s="87">
        <f t="shared" si="48"/>
        <v>45184</v>
      </c>
      <c r="Q1599" s="53">
        <f t="shared" si="49"/>
        <v>335</v>
      </c>
    </row>
    <row r="1600" spans="1:17" ht="16">
      <c r="A1600" s="6">
        <v>1599</v>
      </c>
      <c r="B1600" s="191" t="s">
        <v>4256</v>
      </c>
      <c r="C1600" s="191" t="s">
        <v>1971</v>
      </c>
      <c r="D1600" s="191" t="s">
        <v>12688</v>
      </c>
      <c r="E1600" s="191" t="s">
        <v>108</v>
      </c>
      <c r="F1600" s="191" t="s">
        <v>108</v>
      </c>
      <c r="G1600" s="191" t="s">
        <v>109</v>
      </c>
      <c r="H1600" s="191" t="s">
        <v>7045</v>
      </c>
      <c r="I1600" s="191" t="s">
        <v>12689</v>
      </c>
      <c r="J1600" s="191" t="s">
        <v>12690</v>
      </c>
      <c r="K1600" s="191" t="s">
        <v>6966</v>
      </c>
      <c r="L1600" s="99">
        <v>-1.1287400000000001</v>
      </c>
      <c r="M1600" s="99">
        <v>36.814169999999997</v>
      </c>
      <c r="N1600" s="191" t="s">
        <v>6967</v>
      </c>
      <c r="O1600" s="87">
        <v>45159</v>
      </c>
      <c r="P1600" s="87">
        <f t="shared" si="48"/>
        <v>45184</v>
      </c>
      <c r="Q1600" s="53">
        <f t="shared" si="49"/>
        <v>335</v>
      </c>
    </row>
    <row r="1601" spans="1:17" ht="16">
      <c r="A1601" s="6">
        <v>1600</v>
      </c>
      <c r="B1601" s="191" t="s">
        <v>4257</v>
      </c>
      <c r="C1601" s="191" t="s">
        <v>4258</v>
      </c>
      <c r="D1601" s="191" t="s">
        <v>12691</v>
      </c>
      <c r="E1601" s="191" t="s">
        <v>114</v>
      </c>
      <c r="F1601" s="191" t="s">
        <v>114</v>
      </c>
      <c r="G1601" s="191" t="s">
        <v>156</v>
      </c>
      <c r="H1601" s="191" t="s">
        <v>12692</v>
      </c>
      <c r="I1601" s="191" t="s">
        <v>12693</v>
      </c>
      <c r="J1601" s="191" t="s">
        <v>12694</v>
      </c>
      <c r="K1601" s="191" t="s">
        <v>8335</v>
      </c>
      <c r="L1601" s="99">
        <v>-0.83797200000000005</v>
      </c>
      <c r="M1601" s="99">
        <v>36.792639000000001</v>
      </c>
      <c r="N1601" s="191" t="s">
        <v>6967</v>
      </c>
      <c r="O1601" s="87">
        <v>45159</v>
      </c>
      <c r="P1601" s="87">
        <f t="shared" si="48"/>
        <v>45184</v>
      </c>
      <c r="Q1601" s="53">
        <f t="shared" si="49"/>
        <v>335</v>
      </c>
    </row>
    <row r="1602" spans="1:17" ht="16">
      <c r="A1602" s="6">
        <v>1601</v>
      </c>
      <c r="B1602" s="191" t="s">
        <v>4259</v>
      </c>
      <c r="C1602" s="191" t="s">
        <v>1972</v>
      </c>
      <c r="D1602" s="191" t="s">
        <v>12695</v>
      </c>
      <c r="E1602" s="191" t="s">
        <v>151</v>
      </c>
      <c r="F1602" s="191" t="s">
        <v>151</v>
      </c>
      <c r="G1602" s="191" t="s">
        <v>152</v>
      </c>
      <c r="H1602" s="191" t="s">
        <v>12696</v>
      </c>
      <c r="I1602" s="191" t="s">
        <v>12697</v>
      </c>
      <c r="J1602" s="191" t="s">
        <v>12698</v>
      </c>
      <c r="K1602" s="191" t="s">
        <v>10106</v>
      </c>
      <c r="L1602" s="99">
        <v>6.6400000000000001E-2</v>
      </c>
      <c r="M1602" s="99">
        <v>37.563299999999998</v>
      </c>
      <c r="N1602" s="191" t="s">
        <v>6967</v>
      </c>
      <c r="O1602" s="87">
        <v>45159</v>
      </c>
      <c r="P1602" s="87">
        <f t="shared" si="48"/>
        <v>45184</v>
      </c>
      <c r="Q1602" s="53">
        <f t="shared" si="49"/>
        <v>335</v>
      </c>
    </row>
    <row r="1603" spans="1:17" ht="16">
      <c r="A1603" s="6">
        <v>1602</v>
      </c>
      <c r="B1603" s="191" t="s">
        <v>3742</v>
      </c>
      <c r="C1603" s="191" t="s">
        <v>1607</v>
      </c>
      <c r="D1603" s="191" t="s">
        <v>12699</v>
      </c>
      <c r="E1603" s="191" t="s">
        <v>8015</v>
      </c>
      <c r="F1603" s="191" t="s">
        <v>8015</v>
      </c>
      <c r="G1603" s="191" t="s">
        <v>144</v>
      </c>
      <c r="H1603" s="191" t="s">
        <v>12700</v>
      </c>
      <c r="I1603" s="191" t="s">
        <v>12701</v>
      </c>
      <c r="J1603" s="191" t="s">
        <v>12702</v>
      </c>
      <c r="K1603" s="191" t="s">
        <v>7384</v>
      </c>
      <c r="L1603" s="99">
        <v>-1.1624641</v>
      </c>
      <c r="M1603" s="99">
        <v>36.878837300000001</v>
      </c>
      <c r="N1603" s="191" t="s">
        <v>6967</v>
      </c>
      <c r="O1603" s="87">
        <v>45160</v>
      </c>
      <c r="P1603" s="87">
        <f t="shared" ref="P1603:P1666" si="50">O1603+25</f>
        <v>45185</v>
      </c>
      <c r="Q1603" s="53">
        <f t="shared" ref="Q1603:Q1666" si="51">IF(P1603&lt;$T$2,$V$2,$U$2-P1603+1)</f>
        <v>335</v>
      </c>
    </row>
    <row r="1604" spans="1:17" ht="16">
      <c r="A1604" s="6">
        <v>1603</v>
      </c>
      <c r="B1604" s="191" t="s">
        <v>4037</v>
      </c>
      <c r="C1604" s="191" t="s">
        <v>4038</v>
      </c>
      <c r="D1604" s="191" t="s">
        <v>12703</v>
      </c>
      <c r="E1604" s="191" t="s">
        <v>114</v>
      </c>
      <c r="F1604" s="191" t="s">
        <v>114</v>
      </c>
      <c r="G1604" s="191" t="s">
        <v>158</v>
      </c>
      <c r="H1604" s="191" t="s">
        <v>12704</v>
      </c>
      <c r="I1604" s="191" t="s">
        <v>12705</v>
      </c>
      <c r="J1604" s="191" t="s">
        <v>12705</v>
      </c>
      <c r="K1604" s="191"/>
      <c r="L1604" s="99">
        <v>-0.80700000000000005</v>
      </c>
      <c r="M1604" s="99">
        <v>37.011839999999999</v>
      </c>
      <c r="N1604" s="191" t="s">
        <v>6967</v>
      </c>
      <c r="O1604" s="87">
        <v>45160</v>
      </c>
      <c r="P1604" s="87">
        <f t="shared" si="50"/>
        <v>45185</v>
      </c>
      <c r="Q1604" s="53">
        <f t="shared" si="51"/>
        <v>335</v>
      </c>
    </row>
    <row r="1605" spans="1:17" ht="16">
      <c r="A1605" s="6">
        <v>1604</v>
      </c>
      <c r="B1605" s="191" t="s">
        <v>4047</v>
      </c>
      <c r="C1605" s="191" t="s">
        <v>1781</v>
      </c>
      <c r="D1605" s="191" t="s">
        <v>12706</v>
      </c>
      <c r="E1605" s="191" t="s">
        <v>151</v>
      </c>
      <c r="F1605" s="191" t="s">
        <v>151</v>
      </c>
      <c r="G1605" s="191" t="s">
        <v>173</v>
      </c>
      <c r="H1605" s="191" t="s">
        <v>11033</v>
      </c>
      <c r="I1605" s="191" t="s">
        <v>12707</v>
      </c>
      <c r="J1605" s="191" t="s">
        <v>12707</v>
      </c>
      <c r="K1605" s="191" t="s">
        <v>8847</v>
      </c>
      <c r="L1605" s="99">
        <v>-5.5500000000000001E-2</v>
      </c>
      <c r="M1605" s="99">
        <v>37.683700000000002</v>
      </c>
      <c r="N1605" s="191" t="s">
        <v>6967</v>
      </c>
      <c r="O1605" s="87">
        <v>45160</v>
      </c>
      <c r="P1605" s="87">
        <f t="shared" si="50"/>
        <v>45185</v>
      </c>
      <c r="Q1605" s="53">
        <f t="shared" si="51"/>
        <v>335</v>
      </c>
    </row>
    <row r="1606" spans="1:17" ht="16">
      <c r="A1606" s="6">
        <v>1605</v>
      </c>
      <c r="B1606" s="191" t="s">
        <v>4172</v>
      </c>
      <c r="C1606" s="191" t="s">
        <v>1898</v>
      </c>
      <c r="D1606" s="191" t="s">
        <v>12708</v>
      </c>
      <c r="E1606" s="191" t="s">
        <v>8015</v>
      </c>
      <c r="F1606" s="191" t="s">
        <v>8015</v>
      </c>
      <c r="G1606" s="191" t="s">
        <v>144</v>
      </c>
      <c r="H1606" s="191" t="s">
        <v>10146</v>
      </c>
      <c r="I1606" s="191" t="s">
        <v>12709</v>
      </c>
      <c r="J1606" s="191" t="s">
        <v>12710</v>
      </c>
      <c r="K1606" s="191" t="s">
        <v>7384</v>
      </c>
      <c r="L1606" s="99">
        <v>-0.40910000000000002</v>
      </c>
      <c r="M1606" s="99">
        <v>37.529200000000003</v>
      </c>
      <c r="N1606" s="191" t="s">
        <v>6967</v>
      </c>
      <c r="O1606" s="87">
        <v>45160</v>
      </c>
      <c r="P1606" s="87">
        <f t="shared" si="50"/>
        <v>45185</v>
      </c>
      <c r="Q1606" s="53">
        <f t="shared" si="51"/>
        <v>335</v>
      </c>
    </row>
    <row r="1607" spans="1:17" ht="16">
      <c r="A1607" s="6">
        <v>1606</v>
      </c>
      <c r="B1607" s="191" t="s">
        <v>4233</v>
      </c>
      <c r="C1607" s="191" t="s">
        <v>1950</v>
      </c>
      <c r="D1607" s="191" t="s">
        <v>12711</v>
      </c>
      <c r="E1607" s="191" t="s">
        <v>151</v>
      </c>
      <c r="F1607" s="191" t="s">
        <v>151</v>
      </c>
      <c r="G1607" s="191" t="s">
        <v>152</v>
      </c>
      <c r="H1607" s="191" t="s">
        <v>11553</v>
      </c>
      <c r="I1607" s="191" t="s">
        <v>12712</v>
      </c>
      <c r="J1607" s="191" t="s">
        <v>12713</v>
      </c>
      <c r="K1607" s="191" t="s">
        <v>10554</v>
      </c>
      <c r="L1607" s="99">
        <v>5.0210900000000003E-2</v>
      </c>
      <c r="M1607" s="99">
        <v>37.238076999999997</v>
      </c>
      <c r="N1607" s="191" t="s">
        <v>6967</v>
      </c>
      <c r="O1607" s="87">
        <v>45160</v>
      </c>
      <c r="P1607" s="87">
        <f t="shared" si="50"/>
        <v>45185</v>
      </c>
      <c r="Q1607" s="53">
        <f t="shared" si="51"/>
        <v>335</v>
      </c>
    </row>
    <row r="1608" spans="1:17" ht="16">
      <c r="A1608" s="6">
        <v>1607</v>
      </c>
      <c r="B1608" s="191" t="s">
        <v>4234</v>
      </c>
      <c r="C1608" s="191" t="s">
        <v>1951</v>
      </c>
      <c r="D1608" s="191" t="s">
        <v>12714</v>
      </c>
      <c r="E1608" s="191" t="s">
        <v>114</v>
      </c>
      <c r="F1608" s="191" t="s">
        <v>114</v>
      </c>
      <c r="G1608" s="191" t="s">
        <v>156</v>
      </c>
      <c r="H1608" s="191" t="s">
        <v>12715</v>
      </c>
      <c r="I1608" s="191" t="s">
        <v>12716</v>
      </c>
      <c r="J1608" s="191"/>
      <c r="K1608" s="191" t="s">
        <v>8335</v>
      </c>
      <c r="L1608" s="99"/>
      <c r="M1608" s="99"/>
      <c r="N1608" s="191" t="s">
        <v>6967</v>
      </c>
      <c r="O1608" s="87">
        <v>45160</v>
      </c>
      <c r="P1608" s="87">
        <f t="shared" si="50"/>
        <v>45185</v>
      </c>
      <c r="Q1608" s="53">
        <f t="shared" si="51"/>
        <v>335</v>
      </c>
    </row>
    <row r="1609" spans="1:17" ht="16">
      <c r="A1609" s="6">
        <v>1608</v>
      </c>
      <c r="B1609" s="191" t="s">
        <v>4245</v>
      </c>
      <c r="C1609" s="191" t="s">
        <v>1959</v>
      </c>
      <c r="D1609" s="191" t="s">
        <v>12717</v>
      </c>
      <c r="E1609" s="191" t="s">
        <v>151</v>
      </c>
      <c r="F1609" s="191" t="s">
        <v>151</v>
      </c>
      <c r="G1609" s="191" t="s">
        <v>165</v>
      </c>
      <c r="H1609" s="191" t="s">
        <v>12718</v>
      </c>
      <c r="I1609" s="191" t="s">
        <v>12719</v>
      </c>
      <c r="J1609" s="191"/>
      <c r="K1609" s="191" t="s">
        <v>8847</v>
      </c>
      <c r="L1609" s="99">
        <v>-0.28195999999999999</v>
      </c>
      <c r="M1609" s="99">
        <v>37.631259999999997</v>
      </c>
      <c r="N1609" s="191" t="s">
        <v>6967</v>
      </c>
      <c r="O1609" s="87">
        <v>45160</v>
      </c>
      <c r="P1609" s="87">
        <f t="shared" si="50"/>
        <v>45185</v>
      </c>
      <c r="Q1609" s="53">
        <f t="shared" si="51"/>
        <v>335</v>
      </c>
    </row>
    <row r="1610" spans="1:17" ht="16">
      <c r="A1610" s="6">
        <v>1609</v>
      </c>
      <c r="B1610" s="191" t="s">
        <v>4272</v>
      </c>
      <c r="C1610" s="191" t="s">
        <v>4273</v>
      </c>
      <c r="D1610" s="191" t="s">
        <v>12720</v>
      </c>
      <c r="E1610" s="191" t="s">
        <v>151</v>
      </c>
      <c r="F1610" s="191" t="s">
        <v>151</v>
      </c>
      <c r="G1610" s="191" t="s">
        <v>165</v>
      </c>
      <c r="H1610" s="191" t="s">
        <v>12721</v>
      </c>
      <c r="I1610" s="191" t="s">
        <v>12722</v>
      </c>
      <c r="J1610" s="191" t="s">
        <v>12723</v>
      </c>
      <c r="K1610" s="191" t="s">
        <v>10106</v>
      </c>
      <c r="L1610" s="99">
        <v>-4.7300000000000002E-2</v>
      </c>
      <c r="M1610" s="99">
        <v>37.615600000000001</v>
      </c>
      <c r="N1610" s="191" t="s">
        <v>6967</v>
      </c>
      <c r="O1610" s="87">
        <v>45160</v>
      </c>
      <c r="P1610" s="87">
        <f t="shared" si="50"/>
        <v>45185</v>
      </c>
      <c r="Q1610" s="53">
        <f t="shared" si="51"/>
        <v>335</v>
      </c>
    </row>
    <row r="1611" spans="1:17" ht="16">
      <c r="A1611" s="6">
        <v>1610</v>
      </c>
      <c r="B1611" s="191" t="s">
        <v>4274</v>
      </c>
      <c r="C1611" s="191" t="s">
        <v>1979</v>
      </c>
      <c r="D1611" s="191" t="s">
        <v>12724</v>
      </c>
      <c r="E1611" s="191" t="s">
        <v>108</v>
      </c>
      <c r="F1611" s="191" t="s">
        <v>108</v>
      </c>
      <c r="G1611" s="191" t="s">
        <v>175</v>
      </c>
      <c r="H1611" s="191" t="s">
        <v>7506</v>
      </c>
      <c r="I1611" s="191" t="s">
        <v>12725</v>
      </c>
      <c r="J1611" s="191" t="s">
        <v>12726</v>
      </c>
      <c r="K1611" s="191" t="s">
        <v>2840</v>
      </c>
      <c r="L1611" s="99">
        <v>-1.2402899999999999</v>
      </c>
      <c r="M1611" s="99">
        <v>36.631520000000002</v>
      </c>
      <c r="N1611" s="191" t="s">
        <v>6967</v>
      </c>
      <c r="O1611" s="87">
        <v>45160</v>
      </c>
      <c r="P1611" s="87">
        <f t="shared" si="50"/>
        <v>45185</v>
      </c>
      <c r="Q1611" s="53">
        <f t="shared" si="51"/>
        <v>335</v>
      </c>
    </row>
    <row r="1612" spans="1:17" ht="16">
      <c r="A1612" s="6">
        <v>1611</v>
      </c>
      <c r="B1612" s="191" t="s">
        <v>4308</v>
      </c>
      <c r="C1612" s="191" t="s">
        <v>2002</v>
      </c>
      <c r="D1612" s="191" t="s">
        <v>12727</v>
      </c>
      <c r="E1612" s="191" t="s">
        <v>108</v>
      </c>
      <c r="F1612" s="191" t="s">
        <v>108</v>
      </c>
      <c r="G1612" s="191" t="s">
        <v>7081</v>
      </c>
      <c r="H1612" s="191" t="s">
        <v>10085</v>
      </c>
      <c r="I1612" s="191" t="s">
        <v>12728</v>
      </c>
      <c r="J1612" s="191" t="s">
        <v>12729</v>
      </c>
      <c r="K1612" s="191" t="s">
        <v>6966</v>
      </c>
      <c r="L1612" s="99">
        <v>-0.90349999999999997</v>
      </c>
      <c r="M1612" s="99">
        <v>36.842230000000001</v>
      </c>
      <c r="N1612" s="191" t="s">
        <v>6967</v>
      </c>
      <c r="O1612" s="87">
        <v>45160</v>
      </c>
      <c r="P1612" s="87">
        <f t="shared" si="50"/>
        <v>45185</v>
      </c>
      <c r="Q1612" s="53">
        <f t="shared" si="51"/>
        <v>335</v>
      </c>
    </row>
    <row r="1613" spans="1:17" ht="16">
      <c r="A1613" s="6">
        <v>1612</v>
      </c>
      <c r="B1613" s="191" t="s">
        <v>2619</v>
      </c>
      <c r="C1613" s="191" t="s">
        <v>2620</v>
      </c>
      <c r="D1613" s="191" t="s">
        <v>12730</v>
      </c>
      <c r="E1613" s="191" t="s">
        <v>161</v>
      </c>
      <c r="F1613" s="191" t="s">
        <v>161</v>
      </c>
      <c r="G1613" s="191" t="s">
        <v>1511</v>
      </c>
      <c r="H1613" s="191" t="s">
        <v>12002</v>
      </c>
      <c r="I1613" s="191" t="s">
        <v>12731</v>
      </c>
      <c r="J1613" s="191" t="s">
        <v>12732</v>
      </c>
      <c r="K1613" s="191" t="s">
        <v>10952</v>
      </c>
      <c r="L1613" s="99">
        <v>-0.25095699999999999</v>
      </c>
      <c r="M1613" s="99">
        <v>36.813293999999999</v>
      </c>
      <c r="N1613" s="191" t="s">
        <v>6967</v>
      </c>
      <c r="O1613" s="87">
        <v>45161</v>
      </c>
      <c r="P1613" s="87">
        <f t="shared" si="50"/>
        <v>45186</v>
      </c>
      <c r="Q1613" s="53">
        <f t="shared" si="51"/>
        <v>335</v>
      </c>
    </row>
    <row r="1614" spans="1:17" ht="16">
      <c r="A1614" s="6">
        <v>1613</v>
      </c>
      <c r="B1614" s="191" t="s">
        <v>4171</v>
      </c>
      <c r="C1614" s="191" t="s">
        <v>1897</v>
      </c>
      <c r="D1614" s="191" t="s">
        <v>12733</v>
      </c>
      <c r="E1614" s="191" t="s">
        <v>8015</v>
      </c>
      <c r="F1614" s="191" t="s">
        <v>2434</v>
      </c>
      <c r="G1614" s="191" t="s">
        <v>9255</v>
      </c>
      <c r="H1614" s="191" t="s">
        <v>12120</v>
      </c>
      <c r="I1614" s="191" t="s">
        <v>12734</v>
      </c>
      <c r="J1614" s="191" t="s">
        <v>12735</v>
      </c>
      <c r="K1614" s="191" t="s">
        <v>8335</v>
      </c>
      <c r="L1614" s="99">
        <v>-0.46077299999999999</v>
      </c>
      <c r="M1614" s="99">
        <v>37.425317999999997</v>
      </c>
      <c r="N1614" s="191" t="s">
        <v>6967</v>
      </c>
      <c r="O1614" s="87">
        <v>45161</v>
      </c>
      <c r="P1614" s="87">
        <f t="shared" si="50"/>
        <v>45186</v>
      </c>
      <c r="Q1614" s="53">
        <f t="shared" si="51"/>
        <v>335</v>
      </c>
    </row>
    <row r="1615" spans="1:17" ht="16">
      <c r="A1615" s="6">
        <v>1614</v>
      </c>
      <c r="B1615" s="191" t="s">
        <v>4210</v>
      </c>
      <c r="C1615" s="191" t="s">
        <v>4211</v>
      </c>
      <c r="D1615" s="191" t="s">
        <v>12736</v>
      </c>
      <c r="E1615" s="191" t="s">
        <v>151</v>
      </c>
      <c r="F1615" s="191" t="s">
        <v>10898</v>
      </c>
      <c r="G1615" s="191" t="s">
        <v>12503</v>
      </c>
      <c r="H1615" s="191" t="s">
        <v>12737</v>
      </c>
      <c r="I1615" s="191" t="s">
        <v>12738</v>
      </c>
      <c r="J1615" s="191" t="s">
        <v>12739</v>
      </c>
      <c r="K1615" s="191" t="s">
        <v>10106</v>
      </c>
      <c r="L1615" s="99">
        <v>-0.31669999999999998</v>
      </c>
      <c r="M1615" s="99">
        <v>37.636499999999998</v>
      </c>
      <c r="N1615" s="191" t="s">
        <v>6967</v>
      </c>
      <c r="O1615" s="87">
        <v>45161</v>
      </c>
      <c r="P1615" s="87">
        <f t="shared" si="50"/>
        <v>45186</v>
      </c>
      <c r="Q1615" s="53">
        <f t="shared" si="51"/>
        <v>335</v>
      </c>
    </row>
    <row r="1616" spans="1:17" ht="16">
      <c r="A1616" s="6">
        <v>1615</v>
      </c>
      <c r="B1616" s="191" t="s">
        <v>4238</v>
      </c>
      <c r="C1616" s="191" t="s">
        <v>1954</v>
      </c>
      <c r="D1616" s="191" t="s">
        <v>12740</v>
      </c>
      <c r="E1616" s="191" t="s">
        <v>8015</v>
      </c>
      <c r="F1616" s="191" t="s">
        <v>2434</v>
      </c>
      <c r="G1616" s="191" t="s">
        <v>9255</v>
      </c>
      <c r="H1616" s="191" t="s">
        <v>12741</v>
      </c>
      <c r="I1616" s="191" t="s">
        <v>12742</v>
      </c>
      <c r="J1616" s="191" t="s">
        <v>12743</v>
      </c>
      <c r="K1616" s="191" t="s">
        <v>8335</v>
      </c>
      <c r="L1616" s="99">
        <v>-0.50277700000000003</v>
      </c>
      <c r="M1616" s="99">
        <v>37.412067999999998</v>
      </c>
      <c r="N1616" s="191" t="s">
        <v>6967</v>
      </c>
      <c r="O1616" s="87">
        <v>45161</v>
      </c>
      <c r="P1616" s="87">
        <f t="shared" si="50"/>
        <v>45186</v>
      </c>
      <c r="Q1616" s="53">
        <f t="shared" si="51"/>
        <v>335</v>
      </c>
    </row>
    <row r="1617" spans="1:17" ht="16">
      <c r="A1617" s="6">
        <v>1616</v>
      </c>
      <c r="B1617" s="191" t="s">
        <v>1574</v>
      </c>
      <c r="C1617" s="191" t="s">
        <v>1957</v>
      </c>
      <c r="D1617" s="191" t="s">
        <v>12744</v>
      </c>
      <c r="E1617" s="191" t="s">
        <v>151</v>
      </c>
      <c r="F1617" s="191" t="s">
        <v>151</v>
      </c>
      <c r="G1617" s="191" t="s">
        <v>152</v>
      </c>
      <c r="H1617" s="191" t="s">
        <v>12617</v>
      </c>
      <c r="I1617" s="191" t="s">
        <v>12745</v>
      </c>
      <c r="J1617" s="191" t="s">
        <v>12746</v>
      </c>
      <c r="K1617" s="191" t="s">
        <v>10554</v>
      </c>
      <c r="L1617" s="99">
        <v>-1.2091392000000001</v>
      </c>
      <c r="M1617" s="99">
        <v>36.890829699999998</v>
      </c>
      <c r="N1617" s="191" t="s">
        <v>6967</v>
      </c>
      <c r="O1617" s="87">
        <v>45161</v>
      </c>
      <c r="P1617" s="87">
        <f t="shared" si="50"/>
        <v>45186</v>
      </c>
      <c r="Q1617" s="53">
        <f t="shared" si="51"/>
        <v>335</v>
      </c>
    </row>
    <row r="1618" spans="1:17" ht="16">
      <c r="A1618" s="6">
        <v>1617</v>
      </c>
      <c r="B1618" s="191" t="s">
        <v>4244</v>
      </c>
      <c r="C1618" s="191" t="s">
        <v>1958</v>
      </c>
      <c r="D1618" s="191" t="s">
        <v>12747</v>
      </c>
      <c r="E1618" s="191" t="s">
        <v>151</v>
      </c>
      <c r="F1618" s="191" t="s">
        <v>151</v>
      </c>
      <c r="G1618" s="191" t="s">
        <v>152</v>
      </c>
      <c r="H1618" s="191" t="s">
        <v>12617</v>
      </c>
      <c r="I1618" s="191" t="s">
        <v>12748</v>
      </c>
      <c r="J1618" s="191" t="s">
        <v>12749</v>
      </c>
      <c r="K1618" s="191" t="s">
        <v>10554</v>
      </c>
      <c r="L1618" s="99">
        <v>9.1559000000000001E-2</v>
      </c>
      <c r="M1618" s="99">
        <v>37.308413999999999</v>
      </c>
      <c r="N1618" s="191" t="s">
        <v>6967</v>
      </c>
      <c r="O1618" s="87">
        <v>45161</v>
      </c>
      <c r="P1618" s="87">
        <f t="shared" si="50"/>
        <v>45186</v>
      </c>
      <c r="Q1618" s="53">
        <f t="shared" si="51"/>
        <v>335</v>
      </c>
    </row>
    <row r="1619" spans="1:17" ht="16">
      <c r="A1619" s="6">
        <v>1618</v>
      </c>
      <c r="B1619" s="191" t="s">
        <v>4252</v>
      </c>
      <c r="C1619" s="191" t="s">
        <v>1967</v>
      </c>
      <c r="D1619" s="191" t="s">
        <v>12750</v>
      </c>
      <c r="E1619" s="191" t="s">
        <v>108</v>
      </c>
      <c r="F1619" s="191" t="s">
        <v>108</v>
      </c>
      <c r="G1619" s="191" t="s">
        <v>111</v>
      </c>
      <c r="H1619" s="191" t="s">
        <v>12751</v>
      </c>
      <c r="I1619" s="191" t="s">
        <v>12752</v>
      </c>
      <c r="J1619" s="191" t="s">
        <v>12753</v>
      </c>
      <c r="K1619" s="191" t="s">
        <v>6966</v>
      </c>
      <c r="L1619" s="99">
        <v>-0.97318000000000005</v>
      </c>
      <c r="M1619" s="99">
        <v>36.712910000000001</v>
      </c>
      <c r="N1619" s="191" t="s">
        <v>6967</v>
      </c>
      <c r="O1619" s="87">
        <v>45161</v>
      </c>
      <c r="P1619" s="87">
        <f t="shared" si="50"/>
        <v>45186</v>
      </c>
      <c r="Q1619" s="53">
        <f t="shared" si="51"/>
        <v>335</v>
      </c>
    </row>
    <row r="1620" spans="1:17" ht="32">
      <c r="A1620" s="6">
        <v>1619</v>
      </c>
      <c r="B1620" s="191" t="s">
        <v>2339</v>
      </c>
      <c r="C1620" s="191" t="s">
        <v>2621</v>
      </c>
      <c r="D1620" s="191" t="s">
        <v>12754</v>
      </c>
      <c r="E1620" s="191" t="s">
        <v>161</v>
      </c>
      <c r="F1620" s="191" t="s">
        <v>161</v>
      </c>
      <c r="G1620" s="191" t="s">
        <v>11829</v>
      </c>
      <c r="H1620" s="191" t="s">
        <v>12755</v>
      </c>
      <c r="I1620" s="191" t="s">
        <v>12756</v>
      </c>
      <c r="J1620" s="191" t="s">
        <v>12757</v>
      </c>
      <c r="K1620" s="191" t="s">
        <v>10952</v>
      </c>
      <c r="L1620" s="99">
        <v>-0.37592999999999999</v>
      </c>
      <c r="M1620" s="99">
        <v>36.935679999999998</v>
      </c>
      <c r="N1620" s="191" t="s">
        <v>6967</v>
      </c>
      <c r="O1620" s="87">
        <v>45161</v>
      </c>
      <c r="P1620" s="87">
        <f t="shared" si="50"/>
        <v>45186</v>
      </c>
      <c r="Q1620" s="53">
        <f t="shared" si="51"/>
        <v>335</v>
      </c>
    </row>
    <row r="1621" spans="1:17" ht="16">
      <c r="A1621" s="6">
        <v>1620</v>
      </c>
      <c r="B1621" s="191" t="s">
        <v>1580</v>
      </c>
      <c r="C1621" s="191" t="s">
        <v>1660</v>
      </c>
      <c r="D1621" s="191" t="s">
        <v>12758</v>
      </c>
      <c r="E1621" s="191" t="s">
        <v>151</v>
      </c>
      <c r="F1621" s="191" t="s">
        <v>10898</v>
      </c>
      <c r="G1621" s="191" t="s">
        <v>12292</v>
      </c>
      <c r="H1621" s="191" t="s">
        <v>7250</v>
      </c>
      <c r="I1621" s="191" t="s">
        <v>12759</v>
      </c>
      <c r="J1621" s="191"/>
      <c r="K1621" s="191" t="s">
        <v>11533</v>
      </c>
      <c r="L1621" s="99">
        <v>-0.233518</v>
      </c>
      <c r="M1621" s="99">
        <v>37.598163</v>
      </c>
      <c r="N1621" s="191" t="s">
        <v>6967</v>
      </c>
      <c r="O1621" s="87">
        <v>45162</v>
      </c>
      <c r="P1621" s="87">
        <f t="shared" si="50"/>
        <v>45187</v>
      </c>
      <c r="Q1621" s="53">
        <f t="shared" si="51"/>
        <v>335</v>
      </c>
    </row>
    <row r="1622" spans="1:17" ht="16">
      <c r="A1622" s="6">
        <v>1621</v>
      </c>
      <c r="B1622" s="191" t="s">
        <v>4188</v>
      </c>
      <c r="C1622" s="191" t="s">
        <v>1919</v>
      </c>
      <c r="D1622" s="191" t="s">
        <v>12760</v>
      </c>
      <c r="E1622" s="191" t="s">
        <v>151</v>
      </c>
      <c r="F1622" s="191" t="s">
        <v>151</v>
      </c>
      <c r="G1622" s="191" t="s">
        <v>612</v>
      </c>
      <c r="H1622" s="191" t="s">
        <v>12063</v>
      </c>
      <c r="I1622" s="191" t="s">
        <v>12761</v>
      </c>
      <c r="J1622" s="191"/>
      <c r="K1622" s="191" t="s">
        <v>10641</v>
      </c>
      <c r="L1622" s="99">
        <v>0.19339999999999999</v>
      </c>
      <c r="M1622" s="99">
        <v>37.818199999999997</v>
      </c>
      <c r="N1622" s="191" t="s">
        <v>6967</v>
      </c>
      <c r="O1622" s="87">
        <v>45162</v>
      </c>
      <c r="P1622" s="87">
        <f t="shared" si="50"/>
        <v>45187</v>
      </c>
      <c r="Q1622" s="53">
        <f t="shared" si="51"/>
        <v>335</v>
      </c>
    </row>
    <row r="1623" spans="1:17" ht="16">
      <c r="A1623" s="6">
        <v>1622</v>
      </c>
      <c r="B1623" s="191" t="s">
        <v>4236</v>
      </c>
      <c r="C1623" s="191" t="s">
        <v>4237</v>
      </c>
      <c r="D1623" s="191" t="s">
        <v>12762</v>
      </c>
      <c r="E1623" s="191" t="s">
        <v>151</v>
      </c>
      <c r="F1623" s="191" t="s">
        <v>151</v>
      </c>
      <c r="G1623" s="191" t="s">
        <v>165</v>
      </c>
      <c r="H1623" s="191" t="s">
        <v>12763</v>
      </c>
      <c r="I1623" s="191" t="s">
        <v>12764</v>
      </c>
      <c r="J1623" s="191" t="s">
        <v>12765</v>
      </c>
      <c r="K1623" s="191" t="s">
        <v>8758</v>
      </c>
      <c r="L1623" s="99">
        <v>-7.9899999999999999E-2</v>
      </c>
      <c r="M1623" s="99">
        <v>37.581899999999997</v>
      </c>
      <c r="N1623" s="191" t="s">
        <v>6967</v>
      </c>
      <c r="O1623" s="87">
        <v>45162</v>
      </c>
      <c r="P1623" s="87">
        <f t="shared" si="50"/>
        <v>45187</v>
      </c>
      <c r="Q1623" s="53">
        <f t="shared" si="51"/>
        <v>335</v>
      </c>
    </row>
    <row r="1624" spans="1:17" ht="16">
      <c r="A1624" s="6">
        <v>1623</v>
      </c>
      <c r="B1624" s="191" t="s">
        <v>4251</v>
      </c>
      <c r="C1624" s="191" t="s">
        <v>1966</v>
      </c>
      <c r="D1624" s="191" t="s">
        <v>12766</v>
      </c>
      <c r="E1624" s="191" t="s">
        <v>161</v>
      </c>
      <c r="F1624" s="191" t="s">
        <v>161</v>
      </c>
      <c r="G1624" s="191" t="s">
        <v>11829</v>
      </c>
      <c r="H1624" s="191" t="s">
        <v>12767</v>
      </c>
      <c r="I1624" s="191" t="s">
        <v>12768</v>
      </c>
      <c r="J1624" s="191" t="s">
        <v>12769</v>
      </c>
      <c r="K1624" s="191" t="s">
        <v>10952</v>
      </c>
      <c r="L1624" s="99">
        <v>-0.42464000000000002</v>
      </c>
      <c r="M1624" s="99">
        <v>37.019739999999999</v>
      </c>
      <c r="N1624" s="191" t="s">
        <v>6967</v>
      </c>
      <c r="O1624" s="87">
        <v>45162</v>
      </c>
      <c r="P1624" s="87">
        <f t="shared" si="50"/>
        <v>45187</v>
      </c>
      <c r="Q1624" s="53">
        <f t="shared" si="51"/>
        <v>335</v>
      </c>
    </row>
    <row r="1625" spans="1:17" ht="16">
      <c r="A1625" s="6">
        <v>1624</v>
      </c>
      <c r="B1625" s="191" t="s">
        <v>12770</v>
      </c>
      <c r="C1625" s="191" t="s">
        <v>1978</v>
      </c>
      <c r="D1625" s="191" t="s">
        <v>12771</v>
      </c>
      <c r="E1625" s="191" t="s">
        <v>108</v>
      </c>
      <c r="F1625" s="191" t="s">
        <v>108</v>
      </c>
      <c r="G1625" s="191" t="s">
        <v>175</v>
      </c>
      <c r="H1625" s="191" t="s">
        <v>12772</v>
      </c>
      <c r="I1625" s="191" t="s">
        <v>12773</v>
      </c>
      <c r="J1625" s="191"/>
      <c r="K1625" s="191" t="s">
        <v>2840</v>
      </c>
      <c r="L1625" s="99">
        <v>-1.2578579999999999</v>
      </c>
      <c r="M1625" s="99">
        <v>36.659075000000001</v>
      </c>
      <c r="N1625" s="191" t="s">
        <v>6967</v>
      </c>
      <c r="O1625" s="87">
        <v>45162</v>
      </c>
      <c r="P1625" s="87">
        <f t="shared" si="50"/>
        <v>45187</v>
      </c>
      <c r="Q1625" s="53">
        <f t="shared" si="51"/>
        <v>335</v>
      </c>
    </row>
    <row r="1626" spans="1:17" ht="16">
      <c r="A1626" s="6">
        <v>1625</v>
      </c>
      <c r="B1626" s="191" t="s">
        <v>4278</v>
      </c>
      <c r="C1626" s="191" t="s">
        <v>1982</v>
      </c>
      <c r="D1626" s="191" t="s">
        <v>12774</v>
      </c>
      <c r="E1626" s="191" t="s">
        <v>108</v>
      </c>
      <c r="F1626" s="191" t="s">
        <v>108</v>
      </c>
      <c r="G1626" s="191" t="s">
        <v>115</v>
      </c>
      <c r="H1626" s="191" t="s">
        <v>12775</v>
      </c>
      <c r="I1626" s="191" t="s">
        <v>12776</v>
      </c>
      <c r="J1626" s="191" t="s">
        <v>12777</v>
      </c>
      <c r="K1626" s="191" t="s">
        <v>2840</v>
      </c>
      <c r="L1626" s="99">
        <v>-1.2133100000000001</v>
      </c>
      <c r="M1626" s="99">
        <v>36.697429999999997</v>
      </c>
      <c r="N1626" s="191" t="s">
        <v>6967</v>
      </c>
      <c r="O1626" s="87">
        <v>45162</v>
      </c>
      <c r="P1626" s="87">
        <f t="shared" si="50"/>
        <v>45187</v>
      </c>
      <c r="Q1626" s="53">
        <f t="shared" si="51"/>
        <v>335</v>
      </c>
    </row>
    <row r="1627" spans="1:17" ht="32">
      <c r="A1627" s="6">
        <v>1626</v>
      </c>
      <c r="B1627" s="191" t="s">
        <v>12778</v>
      </c>
      <c r="C1627" s="191" t="s">
        <v>1983</v>
      </c>
      <c r="D1627" s="191" t="s">
        <v>12779</v>
      </c>
      <c r="E1627" s="191" t="s">
        <v>161</v>
      </c>
      <c r="F1627" s="191" t="s">
        <v>161</v>
      </c>
      <c r="G1627" s="191" t="s">
        <v>1511</v>
      </c>
      <c r="H1627" s="191" t="s">
        <v>12780</v>
      </c>
      <c r="I1627" s="191" t="s">
        <v>12781</v>
      </c>
      <c r="J1627" s="191" t="s">
        <v>12782</v>
      </c>
      <c r="K1627" s="191" t="s">
        <v>10952</v>
      </c>
      <c r="L1627" s="99">
        <v>-0.247</v>
      </c>
      <c r="M1627" s="99">
        <v>37.101100000000002</v>
      </c>
      <c r="N1627" s="191" t="s">
        <v>6967</v>
      </c>
      <c r="O1627" s="87">
        <v>45162</v>
      </c>
      <c r="P1627" s="87">
        <f t="shared" si="50"/>
        <v>45187</v>
      </c>
      <c r="Q1627" s="53">
        <f t="shared" si="51"/>
        <v>335</v>
      </c>
    </row>
    <row r="1628" spans="1:17" ht="16">
      <c r="A1628" s="6">
        <v>1627</v>
      </c>
      <c r="B1628" s="191" t="s">
        <v>4300</v>
      </c>
      <c r="C1628" s="191" t="s">
        <v>1995</v>
      </c>
      <c r="D1628" s="191" t="s">
        <v>12783</v>
      </c>
      <c r="E1628" s="191" t="s">
        <v>8015</v>
      </c>
      <c r="F1628" s="191" t="s">
        <v>10898</v>
      </c>
      <c r="G1628" s="191" t="s">
        <v>1578</v>
      </c>
      <c r="H1628" s="191" t="s">
        <v>12784</v>
      </c>
      <c r="I1628" s="191" t="s">
        <v>12785</v>
      </c>
      <c r="J1628" s="191" t="s">
        <v>12786</v>
      </c>
      <c r="K1628" s="191" t="s">
        <v>11533</v>
      </c>
      <c r="L1628" s="99">
        <v>0.25577</v>
      </c>
      <c r="M1628" s="99">
        <v>37.710718</v>
      </c>
      <c r="N1628" s="191" t="s">
        <v>6967</v>
      </c>
      <c r="O1628" s="87">
        <v>45162</v>
      </c>
      <c r="P1628" s="87">
        <f t="shared" si="50"/>
        <v>45187</v>
      </c>
      <c r="Q1628" s="53">
        <f t="shared" si="51"/>
        <v>335</v>
      </c>
    </row>
    <row r="1629" spans="1:17" ht="16">
      <c r="A1629" s="6">
        <v>1628</v>
      </c>
      <c r="B1629" s="191" t="s">
        <v>3919</v>
      </c>
      <c r="C1629" s="191" t="s">
        <v>1653</v>
      </c>
      <c r="D1629" s="191" t="s">
        <v>12787</v>
      </c>
      <c r="E1629" s="191" t="s">
        <v>151</v>
      </c>
      <c r="F1629" s="191" t="s">
        <v>151</v>
      </c>
      <c r="G1629" s="191" t="s">
        <v>152</v>
      </c>
      <c r="H1629" s="191" t="s">
        <v>12788</v>
      </c>
      <c r="I1629" s="191" t="s">
        <v>12789</v>
      </c>
      <c r="J1629" s="191" t="s">
        <v>12790</v>
      </c>
      <c r="K1629" s="191" t="s">
        <v>8847</v>
      </c>
      <c r="L1629" s="99">
        <v>-0.2339</v>
      </c>
      <c r="M1629" s="99">
        <v>37.671100000000003</v>
      </c>
      <c r="N1629" s="191" t="s">
        <v>6967</v>
      </c>
      <c r="O1629" s="87">
        <v>45163</v>
      </c>
      <c r="P1629" s="87">
        <f t="shared" si="50"/>
        <v>45188</v>
      </c>
      <c r="Q1629" s="53">
        <f t="shared" si="51"/>
        <v>335</v>
      </c>
    </row>
    <row r="1630" spans="1:17" ht="16">
      <c r="A1630" s="6">
        <v>1629</v>
      </c>
      <c r="B1630" s="191" t="s">
        <v>4143</v>
      </c>
      <c r="C1630" s="191" t="s">
        <v>1864</v>
      </c>
      <c r="D1630" s="191" t="s">
        <v>12791</v>
      </c>
      <c r="E1630" s="191" t="s">
        <v>151</v>
      </c>
      <c r="F1630" s="191" t="s">
        <v>151</v>
      </c>
      <c r="G1630" s="191" t="s">
        <v>173</v>
      </c>
      <c r="H1630" s="191" t="s">
        <v>12792</v>
      </c>
      <c r="I1630" s="191" t="s">
        <v>12793</v>
      </c>
      <c r="J1630" s="191" t="s">
        <v>12794</v>
      </c>
      <c r="K1630" s="191" t="s">
        <v>8758</v>
      </c>
      <c r="L1630" s="99">
        <v>6.2600000000000003E-2</v>
      </c>
      <c r="M1630" s="99">
        <v>37.682099999999998</v>
      </c>
      <c r="N1630" s="191" t="s">
        <v>6967</v>
      </c>
      <c r="O1630" s="87">
        <v>45163</v>
      </c>
      <c r="P1630" s="87">
        <f t="shared" si="50"/>
        <v>45188</v>
      </c>
      <c r="Q1630" s="53">
        <f t="shared" si="51"/>
        <v>335</v>
      </c>
    </row>
    <row r="1631" spans="1:17" ht="16">
      <c r="A1631" s="6">
        <v>1630</v>
      </c>
      <c r="B1631" s="191" t="s">
        <v>1537</v>
      </c>
      <c r="C1631" s="191" t="s">
        <v>1926</v>
      </c>
      <c r="D1631" s="191" t="s">
        <v>12795</v>
      </c>
      <c r="E1631" s="191" t="s">
        <v>8015</v>
      </c>
      <c r="F1631" s="191" t="s">
        <v>8015</v>
      </c>
      <c r="G1631" s="191" t="s">
        <v>144</v>
      </c>
      <c r="H1631" s="191" t="s">
        <v>12796</v>
      </c>
      <c r="I1631" s="191" t="s">
        <v>12797</v>
      </c>
      <c r="J1631" s="191" t="s">
        <v>12798</v>
      </c>
      <c r="K1631" s="191" t="s">
        <v>7384</v>
      </c>
      <c r="L1631" s="99">
        <v>-0.35065299999999999</v>
      </c>
      <c r="M1631" s="99">
        <v>37.494782000000001</v>
      </c>
      <c r="N1631" s="191" t="s">
        <v>6967</v>
      </c>
      <c r="O1631" s="87">
        <v>45163</v>
      </c>
      <c r="P1631" s="87">
        <f t="shared" si="50"/>
        <v>45188</v>
      </c>
      <c r="Q1631" s="53">
        <f t="shared" si="51"/>
        <v>335</v>
      </c>
    </row>
    <row r="1632" spans="1:17" ht="16">
      <c r="A1632" s="6">
        <v>1631</v>
      </c>
      <c r="B1632" s="191" t="s">
        <v>4217</v>
      </c>
      <c r="C1632" s="191" t="s">
        <v>1939</v>
      </c>
      <c r="D1632" s="191" t="s">
        <v>12799</v>
      </c>
      <c r="E1632" s="191" t="s">
        <v>8015</v>
      </c>
      <c r="F1632" s="191" t="s">
        <v>8015</v>
      </c>
      <c r="G1632" s="191" t="s">
        <v>144</v>
      </c>
      <c r="H1632" s="191" t="s">
        <v>12800</v>
      </c>
      <c r="I1632" s="191" t="s">
        <v>12801</v>
      </c>
      <c r="J1632" s="191" t="s">
        <v>12802</v>
      </c>
      <c r="K1632" s="191" t="s">
        <v>7384</v>
      </c>
      <c r="L1632" s="99">
        <v>-0.48159999999999997</v>
      </c>
      <c r="M1632" s="99">
        <v>37.599499999999999</v>
      </c>
      <c r="N1632" s="191" t="s">
        <v>6967</v>
      </c>
      <c r="O1632" s="87">
        <v>45163</v>
      </c>
      <c r="P1632" s="87">
        <f t="shared" si="50"/>
        <v>45188</v>
      </c>
      <c r="Q1632" s="53">
        <f t="shared" si="51"/>
        <v>335</v>
      </c>
    </row>
    <row r="1633" spans="1:17" ht="16">
      <c r="A1633" s="6">
        <v>1632</v>
      </c>
      <c r="B1633" s="191" t="s">
        <v>4241</v>
      </c>
      <c r="C1633" s="191" t="s">
        <v>1955</v>
      </c>
      <c r="D1633" s="191" t="s">
        <v>12803</v>
      </c>
      <c r="E1633" s="191" t="s">
        <v>151</v>
      </c>
      <c r="F1633" s="191" t="s">
        <v>151</v>
      </c>
      <c r="G1633" s="191" t="s">
        <v>222</v>
      </c>
      <c r="H1633" s="191" t="s">
        <v>12804</v>
      </c>
      <c r="I1633" s="191" t="s">
        <v>12805</v>
      </c>
      <c r="J1633" s="191" t="s">
        <v>12806</v>
      </c>
      <c r="K1633" s="191" t="s">
        <v>8758</v>
      </c>
      <c r="L1633" s="99">
        <v>5.9999999999999995E-4</v>
      </c>
      <c r="M1633" s="99">
        <v>37.727499999999999</v>
      </c>
      <c r="N1633" s="191" t="s">
        <v>6967</v>
      </c>
      <c r="O1633" s="87">
        <v>45163</v>
      </c>
      <c r="P1633" s="87">
        <f t="shared" si="50"/>
        <v>45188</v>
      </c>
      <c r="Q1633" s="53">
        <f t="shared" si="51"/>
        <v>335</v>
      </c>
    </row>
    <row r="1634" spans="1:17" ht="16">
      <c r="A1634" s="6">
        <v>1633</v>
      </c>
      <c r="B1634" s="191" t="s">
        <v>2622</v>
      </c>
      <c r="C1634" s="191" t="s">
        <v>2623</v>
      </c>
      <c r="D1634" s="191" t="s">
        <v>12807</v>
      </c>
      <c r="E1634" s="191" t="s">
        <v>114</v>
      </c>
      <c r="F1634" s="191" t="s">
        <v>114</v>
      </c>
      <c r="G1634" s="191" t="s">
        <v>158</v>
      </c>
      <c r="H1634" s="191" t="s">
        <v>12808</v>
      </c>
      <c r="I1634" s="191" t="s">
        <v>12809</v>
      </c>
      <c r="J1634" s="191" t="s">
        <v>12810</v>
      </c>
      <c r="K1634" s="191"/>
      <c r="L1634" s="99">
        <v>-0.82153198999999999</v>
      </c>
      <c r="M1634" s="99">
        <v>36.94791223</v>
      </c>
      <c r="N1634" s="191" t="s">
        <v>6967</v>
      </c>
      <c r="O1634" s="87">
        <v>45163</v>
      </c>
      <c r="P1634" s="87">
        <f t="shared" si="50"/>
        <v>45188</v>
      </c>
      <c r="Q1634" s="53">
        <f t="shared" si="51"/>
        <v>335</v>
      </c>
    </row>
    <row r="1635" spans="1:17" ht="16">
      <c r="A1635" s="6">
        <v>1634</v>
      </c>
      <c r="B1635" s="191" t="s">
        <v>4282</v>
      </c>
      <c r="C1635" s="191" t="s">
        <v>1985</v>
      </c>
      <c r="D1635" s="191" t="s">
        <v>12811</v>
      </c>
      <c r="E1635" s="191" t="s">
        <v>108</v>
      </c>
      <c r="F1635" s="191" t="s">
        <v>108</v>
      </c>
      <c r="G1635" s="191" t="s">
        <v>6972</v>
      </c>
      <c r="H1635" s="191" t="s">
        <v>12812</v>
      </c>
      <c r="I1635" s="191" t="s">
        <v>12813</v>
      </c>
      <c r="J1635" s="191" t="s">
        <v>12814</v>
      </c>
      <c r="K1635" s="191" t="s">
        <v>6975</v>
      </c>
      <c r="L1635" s="99">
        <v>-1.02766</v>
      </c>
      <c r="M1635" s="99">
        <v>36.855319999999999</v>
      </c>
      <c r="N1635" s="191" t="s">
        <v>6967</v>
      </c>
      <c r="O1635" s="87">
        <v>45163</v>
      </c>
      <c r="P1635" s="87">
        <f t="shared" si="50"/>
        <v>45188</v>
      </c>
      <c r="Q1635" s="53">
        <f t="shared" si="51"/>
        <v>335</v>
      </c>
    </row>
    <row r="1636" spans="1:17" ht="16">
      <c r="A1636" s="6">
        <v>1635</v>
      </c>
      <c r="B1636" s="191" t="s">
        <v>4286</v>
      </c>
      <c r="C1636" s="191" t="s">
        <v>4287</v>
      </c>
      <c r="D1636" s="191" t="s">
        <v>12815</v>
      </c>
      <c r="E1636" s="191" t="s">
        <v>151</v>
      </c>
      <c r="F1636" s="191" t="s">
        <v>151</v>
      </c>
      <c r="G1636" s="191" t="s">
        <v>165</v>
      </c>
      <c r="H1636" s="191" t="s">
        <v>12816</v>
      </c>
      <c r="I1636" s="191" t="s">
        <v>12817</v>
      </c>
      <c r="J1636" s="191" t="s">
        <v>12818</v>
      </c>
      <c r="K1636" s="191" t="s">
        <v>10106</v>
      </c>
      <c r="L1636" s="99">
        <v>-6.3299999999999995E-2</v>
      </c>
      <c r="M1636" s="99">
        <v>37.636000000000003</v>
      </c>
      <c r="N1636" s="191" t="s">
        <v>6967</v>
      </c>
      <c r="O1636" s="87">
        <v>45163</v>
      </c>
      <c r="P1636" s="87">
        <f t="shared" si="50"/>
        <v>45188</v>
      </c>
      <c r="Q1636" s="53">
        <f t="shared" si="51"/>
        <v>335</v>
      </c>
    </row>
    <row r="1637" spans="1:17" ht="16">
      <c r="A1637" s="6">
        <v>1636</v>
      </c>
      <c r="B1637" s="191" t="s">
        <v>4288</v>
      </c>
      <c r="C1637" s="191" t="s">
        <v>4289</v>
      </c>
      <c r="D1637" s="191" t="s">
        <v>12819</v>
      </c>
      <c r="E1637" s="191" t="s">
        <v>161</v>
      </c>
      <c r="F1637" s="191" t="s">
        <v>161</v>
      </c>
      <c r="G1637" s="191" t="s">
        <v>716</v>
      </c>
      <c r="H1637" s="191" t="s">
        <v>12820</v>
      </c>
      <c r="I1637" s="191" t="s">
        <v>12821</v>
      </c>
      <c r="J1637" s="191" t="s">
        <v>12822</v>
      </c>
      <c r="K1637" s="191" t="s">
        <v>10952</v>
      </c>
      <c r="L1637" s="99">
        <v>-0.50863139999999996</v>
      </c>
      <c r="M1637" s="99">
        <v>37.045034800000003</v>
      </c>
      <c r="N1637" s="191" t="s">
        <v>6967</v>
      </c>
      <c r="O1637" s="87">
        <v>45163</v>
      </c>
      <c r="P1637" s="87">
        <f t="shared" si="50"/>
        <v>45188</v>
      </c>
      <c r="Q1637" s="53">
        <f t="shared" si="51"/>
        <v>335</v>
      </c>
    </row>
    <row r="1638" spans="1:17" ht="16">
      <c r="A1638" s="6">
        <v>1637</v>
      </c>
      <c r="B1638" s="191" t="s">
        <v>4231</v>
      </c>
      <c r="C1638" s="191" t="s">
        <v>1947</v>
      </c>
      <c r="D1638" s="191" t="s">
        <v>12823</v>
      </c>
      <c r="E1638" s="191" t="s">
        <v>151</v>
      </c>
      <c r="F1638" s="191" t="s">
        <v>151</v>
      </c>
      <c r="G1638" s="191" t="s">
        <v>152</v>
      </c>
      <c r="H1638" s="191" t="s">
        <v>12824</v>
      </c>
      <c r="I1638" s="191" t="s">
        <v>12825</v>
      </c>
      <c r="J1638" s="191" t="s">
        <v>12826</v>
      </c>
      <c r="K1638" s="191" t="s">
        <v>10554</v>
      </c>
      <c r="L1638" s="99">
        <v>5.0210900000000003E-2</v>
      </c>
      <c r="M1638" s="99">
        <v>37.238060699999998</v>
      </c>
      <c r="N1638" s="191" t="s">
        <v>6967</v>
      </c>
      <c r="O1638" s="87">
        <v>45166</v>
      </c>
      <c r="P1638" s="87">
        <f t="shared" si="50"/>
        <v>45191</v>
      </c>
      <c r="Q1638" s="53">
        <f t="shared" si="51"/>
        <v>335</v>
      </c>
    </row>
    <row r="1639" spans="1:17" ht="16">
      <c r="A1639" s="6">
        <v>1638</v>
      </c>
      <c r="B1639" s="191" t="s">
        <v>1591</v>
      </c>
      <c r="C1639" s="191" t="s">
        <v>1970</v>
      </c>
      <c r="D1639" s="191" t="s">
        <v>12827</v>
      </c>
      <c r="E1639" s="191" t="s">
        <v>8015</v>
      </c>
      <c r="F1639" s="191" t="s">
        <v>2434</v>
      </c>
      <c r="G1639" s="191" t="s">
        <v>9255</v>
      </c>
      <c r="H1639" s="191" t="s">
        <v>12828</v>
      </c>
      <c r="I1639" s="191" t="s">
        <v>12829</v>
      </c>
      <c r="J1639" s="191" t="s">
        <v>12830</v>
      </c>
      <c r="K1639" s="191" t="s">
        <v>8335</v>
      </c>
      <c r="L1639" s="99">
        <v>-0.58895200000000003</v>
      </c>
      <c r="M1639" s="99">
        <v>37.402017000000001</v>
      </c>
      <c r="N1639" s="191" t="s">
        <v>6967</v>
      </c>
      <c r="O1639" s="87">
        <v>45166</v>
      </c>
      <c r="P1639" s="87">
        <f t="shared" si="50"/>
        <v>45191</v>
      </c>
      <c r="Q1639" s="53">
        <f t="shared" si="51"/>
        <v>335</v>
      </c>
    </row>
    <row r="1640" spans="1:17" ht="16">
      <c r="A1640" s="6">
        <v>1639</v>
      </c>
      <c r="B1640" s="191" t="s">
        <v>4260</v>
      </c>
      <c r="C1640" s="191" t="s">
        <v>1973</v>
      </c>
      <c r="D1640" s="191" t="s">
        <v>12831</v>
      </c>
      <c r="E1640" s="191" t="s">
        <v>151</v>
      </c>
      <c r="F1640" s="191" t="s">
        <v>151</v>
      </c>
      <c r="G1640" s="191" t="s">
        <v>165</v>
      </c>
      <c r="H1640" s="191" t="s">
        <v>11558</v>
      </c>
      <c r="I1640" s="191" t="s">
        <v>12832</v>
      </c>
      <c r="J1640" s="191" t="s">
        <v>12833</v>
      </c>
      <c r="K1640" s="191" t="s">
        <v>10106</v>
      </c>
      <c r="L1640" s="99">
        <v>-5.1400000000000001E-2</v>
      </c>
      <c r="M1640" s="99">
        <v>37.627800000000001</v>
      </c>
      <c r="N1640" s="191" t="s">
        <v>6967</v>
      </c>
      <c r="O1640" s="87">
        <v>45166</v>
      </c>
      <c r="P1640" s="87">
        <f t="shared" si="50"/>
        <v>45191</v>
      </c>
      <c r="Q1640" s="53">
        <f t="shared" si="51"/>
        <v>335</v>
      </c>
    </row>
    <row r="1641" spans="1:17" ht="16">
      <c r="A1641" s="6">
        <v>1640</v>
      </c>
      <c r="B1641" s="191" t="s">
        <v>4266</v>
      </c>
      <c r="C1641" s="191" t="s">
        <v>4267</v>
      </c>
      <c r="D1641" s="191" t="s">
        <v>12834</v>
      </c>
      <c r="E1641" s="191" t="s">
        <v>114</v>
      </c>
      <c r="F1641" s="191" t="s">
        <v>114</v>
      </c>
      <c r="G1641" s="191" t="s">
        <v>158</v>
      </c>
      <c r="H1641" s="191" t="s">
        <v>12665</v>
      </c>
      <c r="I1641" s="191" t="s">
        <v>12835</v>
      </c>
      <c r="J1641" s="191" t="s">
        <v>12836</v>
      </c>
      <c r="K1641" s="191" t="s">
        <v>8335</v>
      </c>
      <c r="L1641" s="99">
        <v>-0.92032999999999998</v>
      </c>
      <c r="M1641" s="99">
        <v>36.942279999999997</v>
      </c>
      <c r="N1641" s="191" t="s">
        <v>6967</v>
      </c>
      <c r="O1641" s="87">
        <v>45166</v>
      </c>
      <c r="P1641" s="87">
        <f t="shared" si="50"/>
        <v>45191</v>
      </c>
      <c r="Q1641" s="53">
        <f t="shared" si="51"/>
        <v>335</v>
      </c>
    </row>
    <row r="1642" spans="1:17" ht="16">
      <c r="A1642" s="6">
        <v>1641</v>
      </c>
      <c r="B1642" s="191" t="s">
        <v>4279</v>
      </c>
      <c r="C1642" s="191" t="s">
        <v>4280</v>
      </c>
      <c r="D1642" s="191" t="s">
        <v>12837</v>
      </c>
      <c r="E1642" s="191" t="s">
        <v>114</v>
      </c>
      <c r="F1642" s="191" t="s">
        <v>114</v>
      </c>
      <c r="G1642" s="191" t="s">
        <v>8764</v>
      </c>
      <c r="H1642" s="191" t="s">
        <v>12104</v>
      </c>
      <c r="I1642" s="191" t="s">
        <v>12838</v>
      </c>
      <c r="J1642" s="191"/>
      <c r="K1642" s="191" t="s">
        <v>11451</v>
      </c>
      <c r="L1642" s="99">
        <v>0.88090480000000004</v>
      </c>
      <c r="M1642" s="99">
        <v>37.158511500000003</v>
      </c>
      <c r="N1642" s="191" t="s">
        <v>6967</v>
      </c>
      <c r="O1642" s="87">
        <v>45166</v>
      </c>
      <c r="P1642" s="87">
        <f t="shared" si="50"/>
        <v>45191</v>
      </c>
      <c r="Q1642" s="53">
        <f t="shared" si="51"/>
        <v>335</v>
      </c>
    </row>
    <row r="1643" spans="1:17" ht="16">
      <c r="A1643" s="6">
        <v>1642</v>
      </c>
      <c r="B1643" s="191" t="s">
        <v>4285</v>
      </c>
      <c r="C1643" s="191" t="s">
        <v>1986</v>
      </c>
      <c r="D1643" s="191" t="s">
        <v>12839</v>
      </c>
      <c r="E1643" s="191" t="s">
        <v>151</v>
      </c>
      <c r="F1643" s="191" t="s">
        <v>151</v>
      </c>
      <c r="G1643" s="191" t="s">
        <v>165</v>
      </c>
      <c r="H1643" s="191" t="s">
        <v>11558</v>
      </c>
      <c r="I1643" s="191" t="s">
        <v>12832</v>
      </c>
      <c r="J1643" s="191" t="s">
        <v>12833</v>
      </c>
      <c r="K1643" s="191" t="s">
        <v>10106</v>
      </c>
      <c r="L1643" s="99">
        <v>5.7766999999999999E-2</v>
      </c>
      <c r="M1643" s="99">
        <v>37.636657</v>
      </c>
      <c r="N1643" s="191" t="s">
        <v>6967</v>
      </c>
      <c r="O1643" s="87">
        <v>45166</v>
      </c>
      <c r="P1643" s="87">
        <f t="shared" si="50"/>
        <v>45191</v>
      </c>
      <c r="Q1643" s="53">
        <f t="shared" si="51"/>
        <v>335</v>
      </c>
    </row>
    <row r="1644" spans="1:17" ht="16">
      <c r="A1644" s="6">
        <v>1643</v>
      </c>
      <c r="B1644" s="191" t="s">
        <v>4239</v>
      </c>
      <c r="C1644" s="191" t="s">
        <v>4240</v>
      </c>
      <c r="D1644" s="191" t="s">
        <v>12840</v>
      </c>
      <c r="E1644" s="191" t="s">
        <v>151</v>
      </c>
      <c r="F1644" s="191" t="s">
        <v>151</v>
      </c>
      <c r="G1644" s="191" t="s">
        <v>165</v>
      </c>
      <c r="H1644" s="191" t="s">
        <v>11847</v>
      </c>
      <c r="I1644" s="191" t="s">
        <v>12841</v>
      </c>
      <c r="J1644" s="191" t="s">
        <v>12842</v>
      </c>
      <c r="K1644" s="191" t="s">
        <v>8758</v>
      </c>
      <c r="L1644" s="99">
        <v>-8.4599999999999995E-2</v>
      </c>
      <c r="M1644" s="99">
        <v>37.5672</v>
      </c>
      <c r="N1644" s="191" t="s">
        <v>6967</v>
      </c>
      <c r="O1644" s="87">
        <v>45167</v>
      </c>
      <c r="P1644" s="87">
        <f t="shared" si="50"/>
        <v>45192</v>
      </c>
      <c r="Q1644" s="53">
        <f t="shared" si="51"/>
        <v>335</v>
      </c>
    </row>
    <row r="1645" spans="1:17" ht="16">
      <c r="A1645" s="6">
        <v>1644</v>
      </c>
      <c r="B1645" s="191" t="s">
        <v>4254</v>
      </c>
      <c r="C1645" s="191" t="s">
        <v>1968</v>
      </c>
      <c r="D1645" s="191" t="s">
        <v>12843</v>
      </c>
      <c r="E1645" s="191" t="s">
        <v>8015</v>
      </c>
      <c r="F1645" s="191" t="s">
        <v>8015</v>
      </c>
      <c r="G1645" s="191" t="s">
        <v>144</v>
      </c>
      <c r="H1645" s="191" t="s">
        <v>12844</v>
      </c>
      <c r="I1645" s="191" t="s">
        <v>12845</v>
      </c>
      <c r="J1645" s="191" t="s">
        <v>12846</v>
      </c>
      <c r="K1645" s="191" t="s">
        <v>7384</v>
      </c>
      <c r="L1645" s="99">
        <v>-0.3719809</v>
      </c>
      <c r="M1645" s="99">
        <v>37.505767300000002</v>
      </c>
      <c r="N1645" s="191" t="s">
        <v>6967</v>
      </c>
      <c r="O1645" s="87">
        <v>45167</v>
      </c>
      <c r="P1645" s="87">
        <f t="shared" si="50"/>
        <v>45192</v>
      </c>
      <c r="Q1645" s="53">
        <f t="shared" si="51"/>
        <v>335</v>
      </c>
    </row>
    <row r="1646" spans="1:17" ht="16">
      <c r="A1646" s="6">
        <v>1645</v>
      </c>
      <c r="B1646" s="191" t="s">
        <v>4283</v>
      </c>
      <c r="C1646" s="191" t="s">
        <v>4284</v>
      </c>
      <c r="D1646" s="191" t="s">
        <v>12847</v>
      </c>
      <c r="E1646" s="191" t="s">
        <v>108</v>
      </c>
      <c r="F1646" s="191" t="s">
        <v>108</v>
      </c>
      <c r="G1646" s="191" t="s">
        <v>226</v>
      </c>
      <c r="H1646" s="191" t="s">
        <v>2469</v>
      </c>
      <c r="I1646" s="191" t="s">
        <v>12848</v>
      </c>
      <c r="J1646" s="191"/>
      <c r="K1646" s="191" t="s">
        <v>7449</v>
      </c>
      <c r="L1646" s="99">
        <v>-1.2091392000000001</v>
      </c>
      <c r="M1646" s="99">
        <v>36.890829699999998</v>
      </c>
      <c r="N1646" s="191" t="s">
        <v>6967</v>
      </c>
      <c r="O1646" s="87">
        <v>45167</v>
      </c>
      <c r="P1646" s="87">
        <f t="shared" si="50"/>
        <v>45192</v>
      </c>
      <c r="Q1646" s="53">
        <f t="shared" si="51"/>
        <v>335</v>
      </c>
    </row>
    <row r="1647" spans="1:17" ht="16">
      <c r="A1647" s="6">
        <v>1646</v>
      </c>
      <c r="B1647" s="191" t="s">
        <v>4294</v>
      </c>
      <c r="C1647" s="191" t="s">
        <v>1993</v>
      </c>
      <c r="D1647" s="191" t="s">
        <v>12849</v>
      </c>
      <c r="E1647" s="191" t="s">
        <v>151</v>
      </c>
      <c r="F1647" s="191" t="s">
        <v>151</v>
      </c>
      <c r="G1647" s="191" t="s">
        <v>222</v>
      </c>
      <c r="H1647" s="191" t="s">
        <v>12850</v>
      </c>
      <c r="I1647" s="191" t="s">
        <v>12851</v>
      </c>
      <c r="J1647" s="191" t="s">
        <v>12852</v>
      </c>
      <c r="K1647" s="191" t="s">
        <v>8758</v>
      </c>
      <c r="L1647" s="99">
        <v>-2.6200000000000001E-2</v>
      </c>
      <c r="M1647" s="99">
        <v>37.651600000000002</v>
      </c>
      <c r="N1647" s="191" t="s">
        <v>6967</v>
      </c>
      <c r="O1647" s="87">
        <v>45167</v>
      </c>
      <c r="P1647" s="87">
        <f t="shared" si="50"/>
        <v>45192</v>
      </c>
      <c r="Q1647" s="53">
        <f t="shared" si="51"/>
        <v>335</v>
      </c>
    </row>
    <row r="1648" spans="1:17" ht="16">
      <c r="A1648" s="6">
        <v>1647</v>
      </c>
      <c r="B1648" s="191" t="s">
        <v>4195</v>
      </c>
      <c r="C1648" s="191" t="s">
        <v>4196</v>
      </c>
      <c r="D1648" s="191" t="s">
        <v>12853</v>
      </c>
      <c r="E1648" s="191" t="s">
        <v>108</v>
      </c>
      <c r="F1648" s="191" t="s">
        <v>108</v>
      </c>
      <c r="G1648" s="191" t="s">
        <v>115</v>
      </c>
      <c r="H1648" s="191" t="s">
        <v>12854</v>
      </c>
      <c r="I1648" s="191" t="s">
        <v>12855</v>
      </c>
      <c r="J1648" s="191" t="s">
        <v>12856</v>
      </c>
      <c r="K1648" s="191" t="s">
        <v>2840</v>
      </c>
      <c r="L1648" s="99">
        <v>-1.20374</v>
      </c>
      <c r="M1648" s="99">
        <v>36.710949999999997</v>
      </c>
      <c r="N1648" s="191" t="s">
        <v>6967</v>
      </c>
      <c r="O1648" s="87">
        <v>45168</v>
      </c>
      <c r="P1648" s="87">
        <f t="shared" si="50"/>
        <v>45193</v>
      </c>
      <c r="Q1648" s="53">
        <f t="shared" si="51"/>
        <v>335</v>
      </c>
    </row>
    <row r="1649" spans="1:17" ht="16">
      <c r="A1649" s="6">
        <v>1648</v>
      </c>
      <c r="B1649" s="191" t="s">
        <v>4270</v>
      </c>
      <c r="C1649" s="191" t="s">
        <v>4271</v>
      </c>
      <c r="D1649" s="191" t="s">
        <v>12857</v>
      </c>
      <c r="E1649" s="191" t="s">
        <v>151</v>
      </c>
      <c r="F1649" s="191" t="s">
        <v>151</v>
      </c>
      <c r="G1649" s="191" t="s">
        <v>10866</v>
      </c>
      <c r="H1649" s="191" t="s">
        <v>12858</v>
      </c>
      <c r="I1649" s="191" t="s">
        <v>12859</v>
      </c>
      <c r="J1649" s="191"/>
      <c r="K1649" s="191" t="s">
        <v>10641</v>
      </c>
      <c r="L1649" s="99">
        <v>0.1895</v>
      </c>
      <c r="M1649" s="99">
        <v>37.775199999999998</v>
      </c>
      <c r="N1649" s="191" t="s">
        <v>6967</v>
      </c>
      <c r="O1649" s="87">
        <v>45168</v>
      </c>
      <c r="P1649" s="87">
        <f t="shared" si="50"/>
        <v>45193</v>
      </c>
      <c r="Q1649" s="53">
        <f t="shared" si="51"/>
        <v>335</v>
      </c>
    </row>
    <row r="1650" spans="1:17" ht="16">
      <c r="A1650" s="6">
        <v>1649</v>
      </c>
      <c r="B1650" s="191" t="s">
        <v>4290</v>
      </c>
      <c r="C1650" s="191" t="s">
        <v>1987</v>
      </c>
      <c r="D1650" s="191" t="s">
        <v>12860</v>
      </c>
      <c r="E1650" s="191" t="s">
        <v>161</v>
      </c>
      <c r="F1650" s="191" t="s">
        <v>161</v>
      </c>
      <c r="G1650" s="191" t="s">
        <v>1511</v>
      </c>
      <c r="H1650" s="191" t="s">
        <v>12263</v>
      </c>
      <c r="I1650" s="191" t="s">
        <v>12861</v>
      </c>
      <c r="J1650" s="191" t="s">
        <v>12862</v>
      </c>
      <c r="K1650" s="191" t="s">
        <v>10952</v>
      </c>
      <c r="L1650" s="99">
        <v>-0.21581700000000001</v>
      </c>
      <c r="M1650" s="99">
        <v>37.070647999999998</v>
      </c>
      <c r="N1650" s="191" t="s">
        <v>6967</v>
      </c>
      <c r="O1650" s="87">
        <v>45168</v>
      </c>
      <c r="P1650" s="87">
        <f t="shared" si="50"/>
        <v>45193</v>
      </c>
      <c r="Q1650" s="53">
        <f t="shared" si="51"/>
        <v>335</v>
      </c>
    </row>
    <row r="1651" spans="1:17" ht="16">
      <c r="A1651" s="6">
        <v>1650</v>
      </c>
      <c r="B1651" s="191" t="s">
        <v>4325</v>
      </c>
      <c r="C1651" s="191" t="s">
        <v>4326</v>
      </c>
      <c r="D1651" s="191" t="s">
        <v>12863</v>
      </c>
      <c r="E1651" s="191" t="s">
        <v>114</v>
      </c>
      <c r="F1651" s="191" t="s">
        <v>114</v>
      </c>
      <c r="G1651" s="191" t="s">
        <v>156</v>
      </c>
      <c r="H1651" s="191" t="s">
        <v>12864</v>
      </c>
      <c r="I1651" s="191" t="s">
        <v>12865</v>
      </c>
      <c r="J1651" s="191" t="s">
        <v>12866</v>
      </c>
      <c r="K1651" s="191" t="s">
        <v>8335</v>
      </c>
      <c r="L1651" s="99">
        <v>0.99588860000000001</v>
      </c>
      <c r="M1651" s="99">
        <v>37.026035399999998</v>
      </c>
      <c r="N1651" s="191" t="s">
        <v>6967</v>
      </c>
      <c r="O1651" s="87">
        <v>45168</v>
      </c>
      <c r="P1651" s="87">
        <f t="shared" si="50"/>
        <v>45193</v>
      </c>
      <c r="Q1651" s="53">
        <f t="shared" si="51"/>
        <v>335</v>
      </c>
    </row>
    <row r="1652" spans="1:17" ht="16">
      <c r="A1652" s="6">
        <v>1651</v>
      </c>
      <c r="B1652" s="191" t="s">
        <v>4341</v>
      </c>
      <c r="C1652" s="191" t="s">
        <v>2035</v>
      </c>
      <c r="D1652" s="191" t="s">
        <v>12867</v>
      </c>
      <c r="E1652" s="191" t="s">
        <v>114</v>
      </c>
      <c r="F1652" s="191" t="s">
        <v>114</v>
      </c>
      <c r="G1652" s="191" t="s">
        <v>156</v>
      </c>
      <c r="H1652" s="191" t="s">
        <v>12868</v>
      </c>
      <c r="I1652" s="191"/>
      <c r="J1652" s="191" t="s">
        <v>12865</v>
      </c>
      <c r="K1652" s="191" t="s">
        <v>8335</v>
      </c>
      <c r="L1652" s="99">
        <v>-1.0205826</v>
      </c>
      <c r="M1652" s="99">
        <v>37.041727399999999</v>
      </c>
      <c r="N1652" s="191" t="s">
        <v>6967</v>
      </c>
      <c r="O1652" s="87">
        <v>45168</v>
      </c>
      <c r="P1652" s="87">
        <f t="shared" si="50"/>
        <v>45193</v>
      </c>
      <c r="Q1652" s="53">
        <f t="shared" si="51"/>
        <v>335</v>
      </c>
    </row>
    <row r="1653" spans="1:17" ht="16">
      <c r="A1653" s="6">
        <v>1652</v>
      </c>
      <c r="B1653" s="191" t="s">
        <v>4224</v>
      </c>
      <c r="C1653" s="191" t="s">
        <v>1942</v>
      </c>
      <c r="D1653" s="191" t="s">
        <v>12869</v>
      </c>
      <c r="E1653" s="191" t="s">
        <v>8015</v>
      </c>
      <c r="F1653" s="191" t="s">
        <v>2434</v>
      </c>
      <c r="G1653" s="191" t="s">
        <v>8679</v>
      </c>
      <c r="H1653" s="191" t="s">
        <v>12870</v>
      </c>
      <c r="I1653" s="191" t="s">
        <v>12871</v>
      </c>
      <c r="J1653" s="191" t="s">
        <v>12872</v>
      </c>
      <c r="K1653" s="191" t="s">
        <v>8335</v>
      </c>
      <c r="L1653" s="99">
        <v>-0.47803849999999998</v>
      </c>
      <c r="M1653" s="99">
        <v>37.179569499999999</v>
      </c>
      <c r="N1653" s="191" t="s">
        <v>6967</v>
      </c>
      <c r="O1653" s="87">
        <v>45169</v>
      </c>
      <c r="P1653" s="87">
        <f t="shared" si="50"/>
        <v>45194</v>
      </c>
      <c r="Q1653" s="53">
        <f t="shared" si="51"/>
        <v>335</v>
      </c>
    </row>
    <row r="1654" spans="1:17" ht="16">
      <c r="A1654" s="6">
        <v>1653</v>
      </c>
      <c r="B1654" s="191" t="s">
        <v>4229</v>
      </c>
      <c r="C1654" s="191" t="s">
        <v>1945</v>
      </c>
      <c r="D1654" s="191" t="s">
        <v>12873</v>
      </c>
      <c r="E1654" s="191" t="s">
        <v>151</v>
      </c>
      <c r="F1654" s="191" t="s">
        <v>151</v>
      </c>
      <c r="G1654" s="191" t="s">
        <v>173</v>
      </c>
      <c r="H1654" s="191" t="s">
        <v>11985</v>
      </c>
      <c r="I1654" s="191" t="s">
        <v>12874</v>
      </c>
      <c r="J1654" s="191" t="s">
        <v>12875</v>
      </c>
      <c r="K1654" s="191" t="s">
        <v>10106</v>
      </c>
      <c r="L1654" s="99">
        <v>4.36E-2</v>
      </c>
      <c r="M1654" s="99">
        <v>37.609099999999998</v>
      </c>
      <c r="N1654" s="191" t="s">
        <v>6967</v>
      </c>
      <c r="O1654" s="87">
        <v>45169</v>
      </c>
      <c r="P1654" s="87">
        <f t="shared" si="50"/>
        <v>45194</v>
      </c>
      <c r="Q1654" s="53">
        <f t="shared" si="51"/>
        <v>335</v>
      </c>
    </row>
    <row r="1655" spans="1:17" ht="16">
      <c r="A1655" s="6">
        <v>1654</v>
      </c>
      <c r="B1655" s="191" t="s">
        <v>4276</v>
      </c>
      <c r="C1655" s="191" t="s">
        <v>4277</v>
      </c>
      <c r="D1655" s="191" t="s">
        <v>12876</v>
      </c>
      <c r="E1655" s="191" t="s">
        <v>108</v>
      </c>
      <c r="F1655" s="191" t="s">
        <v>108</v>
      </c>
      <c r="G1655" s="191" t="s">
        <v>7023</v>
      </c>
      <c r="H1655" s="191" t="s">
        <v>12877</v>
      </c>
      <c r="I1655" s="191" t="s">
        <v>12878</v>
      </c>
      <c r="J1655" s="191" t="s">
        <v>12879</v>
      </c>
      <c r="K1655" s="191" t="s">
        <v>7449</v>
      </c>
      <c r="L1655" s="99">
        <v>-1.1206370000000001</v>
      </c>
      <c r="M1655" s="99">
        <v>36.591048000000001</v>
      </c>
      <c r="N1655" s="191" t="s">
        <v>6967</v>
      </c>
      <c r="O1655" s="87">
        <v>45169</v>
      </c>
      <c r="P1655" s="87">
        <f t="shared" si="50"/>
        <v>45194</v>
      </c>
      <c r="Q1655" s="53">
        <f t="shared" si="51"/>
        <v>335</v>
      </c>
    </row>
    <row r="1656" spans="1:17" ht="16">
      <c r="A1656" s="6">
        <v>1655</v>
      </c>
      <c r="B1656" s="191" t="s">
        <v>12880</v>
      </c>
      <c r="C1656" s="191" t="s">
        <v>1991</v>
      </c>
      <c r="D1656" s="191" t="s">
        <v>12881</v>
      </c>
      <c r="E1656" s="191" t="s">
        <v>151</v>
      </c>
      <c r="F1656" s="191" t="s">
        <v>151</v>
      </c>
      <c r="G1656" s="191" t="s">
        <v>612</v>
      </c>
      <c r="H1656" s="191" t="s">
        <v>12882</v>
      </c>
      <c r="I1656" s="191" t="s">
        <v>12883</v>
      </c>
      <c r="J1656" s="191" t="s">
        <v>12884</v>
      </c>
      <c r="K1656" s="191" t="s">
        <v>10641</v>
      </c>
      <c r="L1656" s="99">
        <v>0.21010000000000001</v>
      </c>
      <c r="M1656" s="99">
        <v>37.809399999999997</v>
      </c>
      <c r="N1656" s="191" t="s">
        <v>6967</v>
      </c>
      <c r="O1656" s="87">
        <v>45169</v>
      </c>
      <c r="P1656" s="87">
        <f t="shared" si="50"/>
        <v>45194</v>
      </c>
      <c r="Q1656" s="53">
        <f t="shared" si="51"/>
        <v>335</v>
      </c>
    </row>
    <row r="1657" spans="1:17" ht="16">
      <c r="A1657" s="6">
        <v>1656</v>
      </c>
      <c r="B1657" s="191" t="s">
        <v>4312</v>
      </c>
      <c r="C1657" s="191" t="s">
        <v>2004</v>
      </c>
      <c r="D1657" s="191" t="s">
        <v>12885</v>
      </c>
      <c r="E1657" s="191" t="s">
        <v>108</v>
      </c>
      <c r="F1657" s="191" t="s">
        <v>108</v>
      </c>
      <c r="G1657" s="191" t="s">
        <v>7380</v>
      </c>
      <c r="H1657" s="191" t="s">
        <v>10519</v>
      </c>
      <c r="I1657" s="191" t="s">
        <v>12886</v>
      </c>
      <c r="J1657" s="191" t="s">
        <v>12887</v>
      </c>
      <c r="K1657" s="191" t="s">
        <v>6975</v>
      </c>
      <c r="L1657" s="99">
        <v>-1.0833200000000001</v>
      </c>
      <c r="M1657" s="99">
        <v>37.154110000000003</v>
      </c>
      <c r="N1657" s="191" t="s">
        <v>6967</v>
      </c>
      <c r="O1657" s="87">
        <v>45169</v>
      </c>
      <c r="P1657" s="87">
        <f t="shared" si="50"/>
        <v>45194</v>
      </c>
      <c r="Q1657" s="53">
        <f t="shared" si="51"/>
        <v>335</v>
      </c>
    </row>
    <row r="1658" spans="1:17" ht="16">
      <c r="A1658" s="6">
        <v>1657</v>
      </c>
      <c r="B1658" s="191" t="s">
        <v>4315</v>
      </c>
      <c r="C1658" s="191" t="s">
        <v>2007</v>
      </c>
      <c r="D1658" s="191" t="s">
        <v>12888</v>
      </c>
      <c r="E1658" s="191" t="s">
        <v>151</v>
      </c>
      <c r="F1658" s="191" t="s">
        <v>151</v>
      </c>
      <c r="G1658" s="191" t="s">
        <v>222</v>
      </c>
      <c r="H1658" s="191" t="s">
        <v>12889</v>
      </c>
      <c r="I1658" s="191" t="s">
        <v>12890</v>
      </c>
      <c r="J1658" s="191" t="s">
        <v>12891</v>
      </c>
      <c r="K1658" s="191" t="s">
        <v>8758</v>
      </c>
      <c r="L1658" s="99">
        <v>-1.2800000000000001E-2</v>
      </c>
      <c r="M1658" s="99">
        <v>37.731999999999999</v>
      </c>
      <c r="N1658" s="191" t="s">
        <v>6967</v>
      </c>
      <c r="O1658" s="87">
        <v>45169</v>
      </c>
      <c r="P1658" s="87">
        <f t="shared" si="50"/>
        <v>45194</v>
      </c>
      <c r="Q1658" s="53">
        <f t="shared" si="51"/>
        <v>335</v>
      </c>
    </row>
    <row r="1659" spans="1:17" ht="16">
      <c r="A1659" s="6">
        <v>1658</v>
      </c>
      <c r="B1659" s="191" t="s">
        <v>4318</v>
      </c>
      <c r="C1659" s="191" t="s">
        <v>2010</v>
      </c>
      <c r="D1659" s="191" t="s">
        <v>20814</v>
      </c>
      <c r="E1659" s="191" t="s">
        <v>108</v>
      </c>
      <c r="F1659" s="191" t="s">
        <v>108</v>
      </c>
      <c r="G1659" s="191" t="s">
        <v>6972</v>
      </c>
      <c r="H1659" s="191" t="s">
        <v>12892</v>
      </c>
      <c r="I1659" s="191" t="s">
        <v>12893</v>
      </c>
      <c r="J1659" s="191"/>
      <c r="K1659" s="191" t="s">
        <v>6975</v>
      </c>
      <c r="L1659" s="99">
        <v>0.95499999999999996</v>
      </c>
      <c r="M1659" s="99">
        <v>36.842700000000001</v>
      </c>
      <c r="N1659" s="191" t="s">
        <v>6967</v>
      </c>
      <c r="O1659" s="87">
        <v>45169</v>
      </c>
      <c r="P1659" s="87">
        <f t="shared" si="50"/>
        <v>45194</v>
      </c>
      <c r="Q1659" s="53">
        <f t="shared" si="51"/>
        <v>335</v>
      </c>
    </row>
    <row r="1660" spans="1:17" ht="16">
      <c r="A1660" s="6">
        <v>1659</v>
      </c>
      <c r="B1660" s="191" t="s">
        <v>3945</v>
      </c>
      <c r="C1660" s="191" t="s">
        <v>1682</v>
      </c>
      <c r="D1660" s="191" t="s">
        <v>12894</v>
      </c>
      <c r="E1660" s="191" t="s">
        <v>8015</v>
      </c>
      <c r="F1660" s="191" t="s">
        <v>8015</v>
      </c>
      <c r="G1660" s="191" t="s">
        <v>142</v>
      </c>
      <c r="H1660" s="191" t="s">
        <v>10677</v>
      </c>
      <c r="I1660" s="191" t="s">
        <v>12895</v>
      </c>
      <c r="J1660" s="191"/>
      <c r="K1660" s="191" t="s">
        <v>8856</v>
      </c>
      <c r="L1660" s="99">
        <v>-0.4032</v>
      </c>
      <c r="M1660" s="99">
        <v>37.479100000000003</v>
      </c>
      <c r="N1660" s="191" t="s">
        <v>6967</v>
      </c>
      <c r="O1660" s="87">
        <v>45170</v>
      </c>
      <c r="P1660" s="87">
        <f t="shared" si="50"/>
        <v>45195</v>
      </c>
      <c r="Q1660" s="53">
        <f t="shared" si="51"/>
        <v>335</v>
      </c>
    </row>
    <row r="1661" spans="1:17" ht="16">
      <c r="A1661" s="6">
        <v>1660</v>
      </c>
      <c r="B1661" s="191" t="s">
        <v>4214</v>
      </c>
      <c r="C1661" s="191" t="s">
        <v>1935</v>
      </c>
      <c r="D1661" s="191" t="s">
        <v>12896</v>
      </c>
      <c r="E1661" s="191" t="s">
        <v>8015</v>
      </c>
      <c r="F1661" s="191" t="s">
        <v>2434</v>
      </c>
      <c r="G1661" s="191" t="s">
        <v>8679</v>
      </c>
      <c r="H1661" s="191" t="s">
        <v>12897</v>
      </c>
      <c r="I1661" s="191" t="s">
        <v>12898</v>
      </c>
      <c r="J1661" s="191" t="s">
        <v>12899</v>
      </c>
      <c r="K1661" s="191" t="s">
        <v>8856</v>
      </c>
      <c r="L1661" s="99">
        <v>-0.6038</v>
      </c>
      <c r="M1661" s="99">
        <v>37.224200000000003</v>
      </c>
      <c r="N1661" s="191" t="s">
        <v>6967</v>
      </c>
      <c r="O1661" s="87">
        <v>45170</v>
      </c>
      <c r="P1661" s="87">
        <f t="shared" si="50"/>
        <v>45195</v>
      </c>
      <c r="Q1661" s="53">
        <f t="shared" si="51"/>
        <v>335</v>
      </c>
    </row>
    <row r="1662" spans="1:17" ht="16">
      <c r="A1662" s="6">
        <v>1661</v>
      </c>
      <c r="B1662" s="191" t="s">
        <v>4314</v>
      </c>
      <c r="C1662" s="191" t="s">
        <v>2006</v>
      </c>
      <c r="D1662" s="191" t="s">
        <v>12900</v>
      </c>
      <c r="E1662" s="191" t="s">
        <v>114</v>
      </c>
      <c r="F1662" s="191" t="s">
        <v>114</v>
      </c>
      <c r="G1662" s="191" t="s">
        <v>158</v>
      </c>
      <c r="H1662" s="191" t="s">
        <v>12901</v>
      </c>
      <c r="I1662" s="191" t="s">
        <v>12902</v>
      </c>
      <c r="J1662" s="191" t="s">
        <v>12903</v>
      </c>
      <c r="K1662" s="191"/>
      <c r="L1662" s="99"/>
      <c r="M1662" s="99"/>
      <c r="N1662" s="191" t="s">
        <v>6967</v>
      </c>
      <c r="O1662" s="87">
        <v>45170</v>
      </c>
      <c r="P1662" s="87">
        <f t="shared" si="50"/>
        <v>45195</v>
      </c>
      <c r="Q1662" s="53">
        <f t="shared" si="51"/>
        <v>335</v>
      </c>
    </row>
    <row r="1663" spans="1:17" ht="16">
      <c r="A1663" s="6">
        <v>1662</v>
      </c>
      <c r="B1663" s="191" t="s">
        <v>4327</v>
      </c>
      <c r="C1663" s="191" t="s">
        <v>2021</v>
      </c>
      <c r="D1663" s="191" t="s">
        <v>12904</v>
      </c>
      <c r="E1663" s="191" t="s">
        <v>151</v>
      </c>
      <c r="F1663" s="191" t="s">
        <v>151</v>
      </c>
      <c r="G1663" s="191" t="s">
        <v>173</v>
      </c>
      <c r="H1663" s="191" t="s">
        <v>12905</v>
      </c>
      <c r="I1663" s="191" t="s">
        <v>12906</v>
      </c>
      <c r="J1663" s="191" t="s">
        <v>12907</v>
      </c>
      <c r="K1663" s="191" t="s">
        <v>8847</v>
      </c>
      <c r="L1663" s="99">
        <v>2.4799999999999999E-2</v>
      </c>
      <c r="M1663" s="99">
        <v>37.686700000000002</v>
      </c>
      <c r="N1663" s="191" t="s">
        <v>6967</v>
      </c>
      <c r="O1663" s="87">
        <v>45170</v>
      </c>
      <c r="P1663" s="87">
        <f t="shared" si="50"/>
        <v>45195</v>
      </c>
      <c r="Q1663" s="53">
        <f t="shared" si="51"/>
        <v>335</v>
      </c>
    </row>
    <row r="1664" spans="1:17" ht="16">
      <c r="A1664" s="6">
        <v>1663</v>
      </c>
      <c r="B1664" s="191" t="s">
        <v>1587</v>
      </c>
      <c r="C1664" s="191" t="s">
        <v>1930</v>
      </c>
      <c r="D1664" s="191" t="s">
        <v>12908</v>
      </c>
      <c r="E1664" s="191" t="s">
        <v>151</v>
      </c>
      <c r="F1664" s="191" t="s">
        <v>151</v>
      </c>
      <c r="G1664" s="191" t="s">
        <v>531</v>
      </c>
      <c r="H1664" s="191" t="s">
        <v>12909</v>
      </c>
      <c r="I1664" s="191" t="s">
        <v>12910</v>
      </c>
      <c r="J1664" s="191" t="s">
        <v>12911</v>
      </c>
      <c r="K1664" s="191" t="s">
        <v>8847</v>
      </c>
      <c r="L1664" s="99">
        <v>0.2346</v>
      </c>
      <c r="M1664" s="99">
        <v>37.984400000000001</v>
      </c>
      <c r="N1664" s="191" t="s">
        <v>6967</v>
      </c>
      <c r="O1664" s="87">
        <v>45173</v>
      </c>
      <c r="P1664" s="87">
        <f t="shared" si="50"/>
        <v>45198</v>
      </c>
      <c r="Q1664" s="53">
        <f t="shared" si="51"/>
        <v>335</v>
      </c>
    </row>
    <row r="1665" spans="1:17" ht="16">
      <c r="A1665" s="6">
        <v>1664</v>
      </c>
      <c r="B1665" s="191" t="s">
        <v>1562</v>
      </c>
      <c r="C1665" s="191" t="s">
        <v>1990</v>
      </c>
      <c r="D1665" s="191" t="s">
        <v>12912</v>
      </c>
      <c r="E1665" s="191" t="s">
        <v>151</v>
      </c>
      <c r="F1665" s="191" t="s">
        <v>151</v>
      </c>
      <c r="G1665" s="191" t="s">
        <v>152</v>
      </c>
      <c r="H1665" s="191" t="s">
        <v>12913</v>
      </c>
      <c r="I1665" s="191" t="s">
        <v>12914</v>
      </c>
      <c r="J1665" s="191" t="s">
        <v>12915</v>
      </c>
      <c r="K1665" s="191" t="s">
        <v>10554</v>
      </c>
      <c r="L1665" s="99">
        <v>0.11559999999999999</v>
      </c>
      <c r="M1665" s="99">
        <v>37.5411</v>
      </c>
      <c r="N1665" s="191" t="s">
        <v>6967</v>
      </c>
      <c r="O1665" s="87">
        <v>45173</v>
      </c>
      <c r="P1665" s="87">
        <f t="shared" si="50"/>
        <v>45198</v>
      </c>
      <c r="Q1665" s="53">
        <f t="shared" si="51"/>
        <v>335</v>
      </c>
    </row>
    <row r="1666" spans="1:17" ht="16">
      <c r="A1666" s="6">
        <v>1665</v>
      </c>
      <c r="B1666" s="191" t="s">
        <v>4307</v>
      </c>
      <c r="C1666" s="191" t="s">
        <v>2000</v>
      </c>
      <c r="D1666" s="191" t="s">
        <v>12916</v>
      </c>
      <c r="E1666" s="191" t="s">
        <v>8015</v>
      </c>
      <c r="F1666" s="191" t="s">
        <v>2434</v>
      </c>
      <c r="G1666" s="191" t="s">
        <v>8679</v>
      </c>
      <c r="H1666" s="191" t="s">
        <v>12917</v>
      </c>
      <c r="I1666" s="191" t="s">
        <v>12918</v>
      </c>
      <c r="J1666" s="191" t="s">
        <v>12919</v>
      </c>
      <c r="K1666" s="191" t="s">
        <v>8335</v>
      </c>
      <c r="L1666" s="99">
        <v>-1.2091392000000001</v>
      </c>
      <c r="M1666" s="99">
        <v>36.890829699999998</v>
      </c>
      <c r="N1666" s="191" t="s">
        <v>6967</v>
      </c>
      <c r="O1666" s="87">
        <v>45173</v>
      </c>
      <c r="P1666" s="87">
        <f t="shared" si="50"/>
        <v>45198</v>
      </c>
      <c r="Q1666" s="53">
        <f t="shared" si="51"/>
        <v>335</v>
      </c>
    </row>
    <row r="1667" spans="1:17" ht="16">
      <c r="A1667" s="6">
        <v>1666</v>
      </c>
      <c r="B1667" s="191" t="s">
        <v>4313</v>
      </c>
      <c r="C1667" s="191" t="s">
        <v>2005</v>
      </c>
      <c r="D1667" s="191" t="s">
        <v>12920</v>
      </c>
      <c r="E1667" s="191" t="s">
        <v>114</v>
      </c>
      <c r="F1667" s="191" t="s">
        <v>114</v>
      </c>
      <c r="G1667" s="191" t="s">
        <v>158</v>
      </c>
      <c r="H1667" s="191" t="s">
        <v>12921</v>
      </c>
      <c r="I1667" s="191" t="s">
        <v>12922</v>
      </c>
      <c r="J1667" s="191" t="s">
        <v>12923</v>
      </c>
      <c r="K1667" s="191"/>
      <c r="L1667" s="99">
        <v>-0.75944999999999996</v>
      </c>
      <c r="M1667" s="99">
        <v>36.855550000000001</v>
      </c>
      <c r="N1667" s="191" t="s">
        <v>6967</v>
      </c>
      <c r="O1667" s="87">
        <v>45173</v>
      </c>
      <c r="P1667" s="87">
        <f t="shared" ref="P1667:P1730" si="52">O1667+25</f>
        <v>45198</v>
      </c>
      <c r="Q1667" s="53">
        <f t="shared" ref="Q1667:Q1730" si="53">IF(P1667&lt;$T$2,$V$2,$U$2-P1667+1)</f>
        <v>335</v>
      </c>
    </row>
    <row r="1668" spans="1:17" ht="16">
      <c r="A1668" s="6">
        <v>1667</v>
      </c>
      <c r="B1668" s="191" t="s">
        <v>4322</v>
      </c>
      <c r="C1668" s="191" t="s">
        <v>2017</v>
      </c>
      <c r="D1668" s="191" t="s">
        <v>12924</v>
      </c>
      <c r="E1668" s="191" t="s">
        <v>108</v>
      </c>
      <c r="F1668" s="191" t="s">
        <v>108</v>
      </c>
      <c r="G1668" s="191" t="s">
        <v>108</v>
      </c>
      <c r="H1668" s="191" t="s">
        <v>12515</v>
      </c>
      <c r="I1668" s="191" t="s">
        <v>12925</v>
      </c>
      <c r="J1668" s="191" t="s">
        <v>12926</v>
      </c>
      <c r="K1668" s="191" t="s">
        <v>2840</v>
      </c>
      <c r="L1668" s="99">
        <v>-1.1657900000000001</v>
      </c>
      <c r="M1668" s="99">
        <v>36.779350000000001</v>
      </c>
      <c r="N1668" s="191" t="s">
        <v>6967</v>
      </c>
      <c r="O1668" s="87">
        <v>45173</v>
      </c>
      <c r="P1668" s="87">
        <f t="shared" si="52"/>
        <v>45198</v>
      </c>
      <c r="Q1668" s="53">
        <f t="shared" si="53"/>
        <v>335</v>
      </c>
    </row>
    <row r="1669" spans="1:17" ht="16">
      <c r="A1669" s="6">
        <v>1668</v>
      </c>
      <c r="B1669" s="191" t="s">
        <v>3862</v>
      </c>
      <c r="C1669" s="191" t="s">
        <v>1615</v>
      </c>
      <c r="D1669" s="191" t="s">
        <v>12927</v>
      </c>
      <c r="E1669" s="191" t="s">
        <v>151</v>
      </c>
      <c r="F1669" s="191" t="s">
        <v>151</v>
      </c>
      <c r="G1669" s="191" t="s">
        <v>531</v>
      </c>
      <c r="H1669" s="191" t="s">
        <v>12928</v>
      </c>
      <c r="I1669" s="191" t="s">
        <v>12929</v>
      </c>
      <c r="J1669" s="191" t="s">
        <v>12930</v>
      </c>
      <c r="K1669" s="191" t="s">
        <v>10641</v>
      </c>
      <c r="L1669" s="99">
        <v>0.20646400000000001</v>
      </c>
      <c r="M1669" s="99">
        <v>37.947150000000001</v>
      </c>
      <c r="N1669" s="191" t="s">
        <v>6967</v>
      </c>
      <c r="O1669" s="87">
        <v>45174</v>
      </c>
      <c r="P1669" s="87">
        <f t="shared" si="52"/>
        <v>45199</v>
      </c>
      <c r="Q1669" s="53">
        <f t="shared" si="53"/>
        <v>335</v>
      </c>
    </row>
    <row r="1670" spans="1:17" ht="16">
      <c r="A1670" s="6">
        <v>1669</v>
      </c>
      <c r="B1670" s="191" t="s">
        <v>4193</v>
      </c>
      <c r="C1670" s="191" t="s">
        <v>1924</v>
      </c>
      <c r="D1670" s="191" t="s">
        <v>12931</v>
      </c>
      <c r="E1670" s="191" t="s">
        <v>108</v>
      </c>
      <c r="F1670" s="191" t="s">
        <v>108</v>
      </c>
      <c r="G1670" s="191" t="s">
        <v>109</v>
      </c>
      <c r="H1670" s="191" t="s">
        <v>12932</v>
      </c>
      <c r="I1670" s="191" t="s">
        <v>12933</v>
      </c>
      <c r="J1670" s="191" t="s">
        <v>12934</v>
      </c>
      <c r="K1670" s="191" t="s">
        <v>6966</v>
      </c>
      <c r="L1670" s="99">
        <v>-1.04989</v>
      </c>
      <c r="M1670" s="99">
        <v>36.756320000000002</v>
      </c>
      <c r="N1670" s="191" t="s">
        <v>6967</v>
      </c>
      <c r="O1670" s="87">
        <v>45174</v>
      </c>
      <c r="P1670" s="87">
        <f t="shared" si="52"/>
        <v>45199</v>
      </c>
      <c r="Q1670" s="53">
        <f t="shared" si="53"/>
        <v>335</v>
      </c>
    </row>
    <row r="1671" spans="1:17" ht="16">
      <c r="A1671" s="6">
        <v>1670</v>
      </c>
      <c r="B1671" s="191" t="s">
        <v>4323</v>
      </c>
      <c r="C1671" s="191" t="s">
        <v>2019</v>
      </c>
      <c r="D1671" s="191" t="s">
        <v>12935</v>
      </c>
      <c r="E1671" s="191" t="s">
        <v>114</v>
      </c>
      <c r="F1671" s="191" t="s">
        <v>114</v>
      </c>
      <c r="G1671" s="191" t="s">
        <v>160</v>
      </c>
      <c r="H1671" s="191" t="s">
        <v>12936</v>
      </c>
      <c r="I1671" s="191" t="s">
        <v>12937</v>
      </c>
      <c r="J1671" s="191"/>
      <c r="K1671" s="191" t="s">
        <v>10197</v>
      </c>
      <c r="L1671" s="99">
        <v>-0.75973500000000005</v>
      </c>
      <c r="M1671" s="99">
        <v>36.960233000000002</v>
      </c>
      <c r="N1671" s="191" t="s">
        <v>6967</v>
      </c>
      <c r="O1671" s="87">
        <v>45174</v>
      </c>
      <c r="P1671" s="87">
        <f t="shared" si="52"/>
        <v>45199</v>
      </c>
      <c r="Q1671" s="53">
        <f t="shared" si="53"/>
        <v>335</v>
      </c>
    </row>
    <row r="1672" spans="1:17" ht="16">
      <c r="A1672" s="6">
        <v>1671</v>
      </c>
      <c r="B1672" s="191" t="s">
        <v>4337</v>
      </c>
      <c r="C1672" s="191" t="s">
        <v>2031</v>
      </c>
      <c r="D1672" s="191" t="s">
        <v>12938</v>
      </c>
      <c r="E1672" s="191" t="s">
        <v>108</v>
      </c>
      <c r="F1672" s="191" t="s">
        <v>108</v>
      </c>
      <c r="G1672" s="191" t="s">
        <v>115</v>
      </c>
      <c r="H1672" s="191" t="s">
        <v>12854</v>
      </c>
      <c r="I1672" s="191" t="s">
        <v>12939</v>
      </c>
      <c r="J1672" s="191" t="s">
        <v>12940</v>
      </c>
      <c r="K1672" s="191" t="s">
        <v>2840</v>
      </c>
      <c r="L1672" s="99">
        <v>-1.2045625</v>
      </c>
      <c r="M1672" s="99">
        <v>36.7124375</v>
      </c>
      <c r="N1672" s="191" t="s">
        <v>6967</v>
      </c>
      <c r="O1672" s="87">
        <v>45174</v>
      </c>
      <c r="P1672" s="87">
        <f t="shared" si="52"/>
        <v>45199</v>
      </c>
      <c r="Q1672" s="53">
        <f t="shared" si="53"/>
        <v>335</v>
      </c>
    </row>
    <row r="1673" spans="1:17" ht="16">
      <c r="A1673" s="6">
        <v>1672</v>
      </c>
      <c r="B1673" s="191" t="s">
        <v>4343</v>
      </c>
      <c r="C1673" s="191" t="s">
        <v>2036</v>
      </c>
      <c r="D1673" s="191" t="s">
        <v>12941</v>
      </c>
      <c r="E1673" s="191" t="s">
        <v>151</v>
      </c>
      <c r="F1673" s="191" t="s">
        <v>151</v>
      </c>
      <c r="G1673" s="191" t="s">
        <v>173</v>
      </c>
      <c r="H1673" s="191" t="s">
        <v>12942</v>
      </c>
      <c r="I1673" s="191" t="s">
        <v>12943</v>
      </c>
      <c r="J1673" s="191" t="s">
        <v>12944</v>
      </c>
      <c r="K1673" s="191" t="s">
        <v>8758</v>
      </c>
      <c r="L1673" s="99">
        <v>8.0339999999999995E-2</v>
      </c>
      <c r="M1673" s="99">
        <v>37.650193999999999</v>
      </c>
      <c r="N1673" s="191" t="s">
        <v>6967</v>
      </c>
      <c r="O1673" s="87">
        <v>45174</v>
      </c>
      <c r="P1673" s="87">
        <f t="shared" si="52"/>
        <v>45199</v>
      </c>
      <c r="Q1673" s="53">
        <f t="shared" si="53"/>
        <v>335</v>
      </c>
    </row>
    <row r="1674" spans="1:17" ht="16">
      <c r="A1674" s="6">
        <v>1673</v>
      </c>
      <c r="B1674" s="191" t="s">
        <v>4358</v>
      </c>
      <c r="C1674" s="191" t="s">
        <v>2042</v>
      </c>
      <c r="D1674" s="191" t="s">
        <v>12945</v>
      </c>
      <c r="E1674" s="191" t="s">
        <v>151</v>
      </c>
      <c r="F1674" s="191" t="s">
        <v>151</v>
      </c>
      <c r="G1674" s="191" t="s">
        <v>165</v>
      </c>
      <c r="H1674" s="191" t="s">
        <v>12946</v>
      </c>
      <c r="I1674" s="191" t="s">
        <v>12947</v>
      </c>
      <c r="J1674" s="191" t="s">
        <v>12948</v>
      </c>
      <c r="K1674" s="191" t="s">
        <v>8847</v>
      </c>
      <c r="L1674" s="99">
        <v>-0.119173</v>
      </c>
      <c r="M1674" s="99">
        <v>37.610591999999997</v>
      </c>
      <c r="N1674" s="191" t="s">
        <v>6967</v>
      </c>
      <c r="O1674" s="87">
        <v>45174</v>
      </c>
      <c r="P1674" s="87">
        <f t="shared" si="52"/>
        <v>45199</v>
      </c>
      <c r="Q1674" s="53">
        <f t="shared" si="53"/>
        <v>335</v>
      </c>
    </row>
    <row r="1675" spans="1:17" ht="16">
      <c r="A1675" s="6">
        <v>1674</v>
      </c>
      <c r="B1675" s="191" t="s">
        <v>4375</v>
      </c>
      <c r="C1675" s="191" t="s">
        <v>2052</v>
      </c>
      <c r="D1675" s="191" t="s">
        <v>12949</v>
      </c>
      <c r="E1675" s="191" t="s">
        <v>114</v>
      </c>
      <c r="F1675" s="191" t="s">
        <v>114</v>
      </c>
      <c r="G1675" s="191" t="s">
        <v>156</v>
      </c>
      <c r="H1675" s="191" t="s">
        <v>12950</v>
      </c>
      <c r="I1675" s="191" t="s">
        <v>12951</v>
      </c>
      <c r="J1675" s="191" t="s">
        <v>12952</v>
      </c>
      <c r="K1675" s="191" t="s">
        <v>8335</v>
      </c>
      <c r="L1675" s="99">
        <v>-0.85940700000000003</v>
      </c>
      <c r="M1675" s="99">
        <v>36.860504599999999</v>
      </c>
      <c r="N1675" s="191" t="s">
        <v>6967</v>
      </c>
      <c r="O1675" s="87">
        <v>45174</v>
      </c>
      <c r="P1675" s="87">
        <f t="shared" si="52"/>
        <v>45199</v>
      </c>
      <c r="Q1675" s="53">
        <f t="shared" si="53"/>
        <v>335</v>
      </c>
    </row>
    <row r="1676" spans="1:17" ht="16">
      <c r="A1676" s="6">
        <v>1675</v>
      </c>
      <c r="B1676" s="191" t="s">
        <v>3933</v>
      </c>
      <c r="C1676" s="191" t="s">
        <v>1665</v>
      </c>
      <c r="D1676" s="191" t="s">
        <v>12953</v>
      </c>
      <c r="E1676" s="191" t="s">
        <v>8015</v>
      </c>
      <c r="F1676" s="191" t="s">
        <v>2434</v>
      </c>
      <c r="G1676" s="191" t="s">
        <v>9255</v>
      </c>
      <c r="H1676" s="191" t="s">
        <v>12259</v>
      </c>
      <c r="I1676" s="191" t="s">
        <v>12954</v>
      </c>
      <c r="J1676" s="191" t="s">
        <v>12955</v>
      </c>
      <c r="K1676" s="191" t="s">
        <v>8335</v>
      </c>
      <c r="L1676" s="99">
        <v>-0.4834</v>
      </c>
      <c r="M1676" s="99">
        <v>37.422699999999999</v>
      </c>
      <c r="N1676" s="191" t="s">
        <v>6967</v>
      </c>
      <c r="O1676" s="87">
        <v>45175</v>
      </c>
      <c r="P1676" s="87">
        <f t="shared" si="52"/>
        <v>45200</v>
      </c>
      <c r="Q1676" s="53">
        <f t="shared" si="53"/>
        <v>335</v>
      </c>
    </row>
    <row r="1677" spans="1:17" ht="16">
      <c r="A1677" s="6">
        <v>1676</v>
      </c>
      <c r="B1677" s="191" t="s">
        <v>4031</v>
      </c>
      <c r="C1677" s="191" t="s">
        <v>1767</v>
      </c>
      <c r="D1677" s="191" t="s">
        <v>12956</v>
      </c>
      <c r="E1677" s="191" t="s">
        <v>114</v>
      </c>
      <c r="F1677" s="191" t="s">
        <v>114</v>
      </c>
      <c r="G1677" s="191" t="s">
        <v>10224</v>
      </c>
      <c r="H1677" s="191" t="s">
        <v>12957</v>
      </c>
      <c r="I1677" s="191" t="s">
        <v>12958</v>
      </c>
      <c r="J1677" s="191" t="s">
        <v>12959</v>
      </c>
      <c r="K1677" s="191" t="s">
        <v>10197</v>
      </c>
      <c r="L1677" s="99">
        <v>-0.68669999999999998</v>
      </c>
      <c r="M1677" s="99">
        <v>36.989322000000001</v>
      </c>
      <c r="N1677" s="191" t="s">
        <v>6967</v>
      </c>
      <c r="O1677" s="87">
        <v>45175</v>
      </c>
      <c r="P1677" s="87">
        <f t="shared" si="52"/>
        <v>45200</v>
      </c>
      <c r="Q1677" s="53">
        <f t="shared" si="53"/>
        <v>335</v>
      </c>
    </row>
    <row r="1678" spans="1:17" ht="16">
      <c r="A1678" s="6">
        <v>1677</v>
      </c>
      <c r="B1678" s="191" t="s">
        <v>4102</v>
      </c>
      <c r="C1678" s="191" t="s">
        <v>1823</v>
      </c>
      <c r="D1678" s="191" t="s">
        <v>12960</v>
      </c>
      <c r="E1678" s="191" t="s">
        <v>108</v>
      </c>
      <c r="F1678" s="191" t="s">
        <v>108</v>
      </c>
      <c r="G1678" s="191" t="s">
        <v>115</v>
      </c>
      <c r="H1678" s="191" t="s">
        <v>12961</v>
      </c>
      <c r="I1678" s="191" t="s">
        <v>12962</v>
      </c>
      <c r="J1678" s="191" t="s">
        <v>12963</v>
      </c>
      <c r="K1678" s="191" t="s">
        <v>2840</v>
      </c>
      <c r="L1678" s="99">
        <v>-1.1874549999999999</v>
      </c>
      <c r="M1678" s="99">
        <v>36.665117000000002</v>
      </c>
      <c r="N1678" s="191" t="s">
        <v>6967</v>
      </c>
      <c r="O1678" s="87">
        <v>45175</v>
      </c>
      <c r="P1678" s="87">
        <f t="shared" si="52"/>
        <v>45200</v>
      </c>
      <c r="Q1678" s="53">
        <f t="shared" si="53"/>
        <v>335</v>
      </c>
    </row>
    <row r="1679" spans="1:17" ht="16">
      <c r="A1679" s="6">
        <v>1678</v>
      </c>
      <c r="B1679" s="191" t="s">
        <v>4225</v>
      </c>
      <c r="C1679" s="191" t="s">
        <v>1943</v>
      </c>
      <c r="D1679" s="191" t="s">
        <v>12964</v>
      </c>
      <c r="E1679" s="191" t="s">
        <v>8015</v>
      </c>
      <c r="F1679" s="191" t="s">
        <v>2434</v>
      </c>
      <c r="G1679" s="191" t="s">
        <v>9255</v>
      </c>
      <c r="H1679" s="191" t="s">
        <v>12259</v>
      </c>
      <c r="I1679" s="191" t="s">
        <v>12965</v>
      </c>
      <c r="J1679" s="191" t="s">
        <v>12966</v>
      </c>
      <c r="K1679" s="191" t="s">
        <v>8335</v>
      </c>
      <c r="L1679" s="99">
        <v>-0.48761599999999999</v>
      </c>
      <c r="M1679" s="99">
        <v>37.419137999999997</v>
      </c>
      <c r="N1679" s="191" t="s">
        <v>6967</v>
      </c>
      <c r="O1679" s="87">
        <v>45175</v>
      </c>
      <c r="P1679" s="87">
        <f t="shared" si="52"/>
        <v>45200</v>
      </c>
      <c r="Q1679" s="53">
        <f t="shared" si="53"/>
        <v>335</v>
      </c>
    </row>
    <row r="1680" spans="1:17" ht="16">
      <c r="A1680" s="6">
        <v>1679</v>
      </c>
      <c r="B1680" s="191" t="s">
        <v>4247</v>
      </c>
      <c r="C1680" s="191" t="s">
        <v>1963</v>
      </c>
      <c r="D1680" s="191" t="s">
        <v>12967</v>
      </c>
      <c r="E1680" s="191" t="s">
        <v>114</v>
      </c>
      <c r="F1680" s="191" t="s">
        <v>114</v>
      </c>
      <c r="G1680" s="191" t="s">
        <v>8764</v>
      </c>
      <c r="H1680" s="191" t="s">
        <v>12968</v>
      </c>
      <c r="I1680" s="191" t="s">
        <v>12969</v>
      </c>
      <c r="J1680" s="191" t="s">
        <v>12970</v>
      </c>
      <c r="K1680" s="191" t="s">
        <v>11451</v>
      </c>
      <c r="L1680" s="99">
        <v>-0.86428199999999999</v>
      </c>
      <c r="M1680" s="99">
        <v>37.240377000000002</v>
      </c>
      <c r="N1680" s="191" t="s">
        <v>6967</v>
      </c>
      <c r="O1680" s="87">
        <v>45175</v>
      </c>
      <c r="P1680" s="87">
        <f t="shared" si="52"/>
        <v>45200</v>
      </c>
      <c r="Q1680" s="53">
        <f t="shared" si="53"/>
        <v>335</v>
      </c>
    </row>
    <row r="1681" spans="1:17" ht="16">
      <c r="A1681" s="6">
        <v>1680</v>
      </c>
      <c r="B1681" s="191" t="s">
        <v>4291</v>
      </c>
      <c r="C1681" s="191" t="s">
        <v>1988</v>
      </c>
      <c r="D1681" s="191" t="s">
        <v>12971</v>
      </c>
      <c r="E1681" s="191" t="s">
        <v>151</v>
      </c>
      <c r="F1681" s="191" t="s">
        <v>151</v>
      </c>
      <c r="G1681" s="191" t="s">
        <v>152</v>
      </c>
      <c r="H1681" s="191" t="s">
        <v>12972</v>
      </c>
      <c r="I1681" s="191" t="s">
        <v>12973</v>
      </c>
      <c r="J1681" s="191" t="s">
        <v>12974</v>
      </c>
      <c r="K1681" s="191" t="s">
        <v>10554</v>
      </c>
      <c r="L1681" s="99">
        <v>0.1133</v>
      </c>
      <c r="M1681" s="99">
        <v>37.5501</v>
      </c>
      <c r="N1681" s="191" t="s">
        <v>6967</v>
      </c>
      <c r="O1681" s="87">
        <v>45175</v>
      </c>
      <c r="P1681" s="87">
        <f t="shared" si="52"/>
        <v>45200</v>
      </c>
      <c r="Q1681" s="53">
        <f t="shared" si="53"/>
        <v>335</v>
      </c>
    </row>
    <row r="1682" spans="1:17" ht="16">
      <c r="A1682" s="6">
        <v>1681</v>
      </c>
      <c r="B1682" s="191" t="s">
        <v>1561</v>
      </c>
      <c r="C1682" s="191" t="s">
        <v>1989</v>
      </c>
      <c r="D1682" s="191" t="s">
        <v>12975</v>
      </c>
      <c r="E1682" s="191" t="s">
        <v>151</v>
      </c>
      <c r="F1682" s="191" t="s">
        <v>151</v>
      </c>
      <c r="G1682" s="191" t="s">
        <v>152</v>
      </c>
      <c r="H1682" s="191" t="s">
        <v>12972</v>
      </c>
      <c r="I1682" s="191" t="s">
        <v>12976</v>
      </c>
      <c r="J1682" s="191" t="s">
        <v>12977</v>
      </c>
      <c r="K1682" s="191" t="s">
        <v>10554</v>
      </c>
      <c r="L1682" s="99">
        <v>0.1133</v>
      </c>
      <c r="M1682" s="99">
        <v>37.5501</v>
      </c>
      <c r="N1682" s="191" t="s">
        <v>6967</v>
      </c>
      <c r="O1682" s="87">
        <v>45175</v>
      </c>
      <c r="P1682" s="87">
        <f t="shared" si="52"/>
        <v>45200</v>
      </c>
      <c r="Q1682" s="53">
        <f t="shared" si="53"/>
        <v>335</v>
      </c>
    </row>
    <row r="1683" spans="1:17" ht="16">
      <c r="A1683" s="6">
        <v>1682</v>
      </c>
      <c r="B1683" s="191" t="s">
        <v>1583</v>
      </c>
      <c r="C1683" s="191" t="s">
        <v>2014</v>
      </c>
      <c r="D1683" s="191" t="s">
        <v>12978</v>
      </c>
      <c r="E1683" s="191" t="s">
        <v>151</v>
      </c>
      <c r="F1683" s="191" t="s">
        <v>151</v>
      </c>
      <c r="G1683" s="191" t="s">
        <v>165</v>
      </c>
      <c r="H1683" s="191" t="s">
        <v>12979</v>
      </c>
      <c r="I1683" s="191" t="s">
        <v>12980</v>
      </c>
      <c r="J1683" s="191"/>
      <c r="K1683" s="191" t="s">
        <v>8847</v>
      </c>
      <c r="L1683" s="99">
        <v>-5.0986200000000002E-2</v>
      </c>
      <c r="M1683" s="99">
        <v>37.614100800000003</v>
      </c>
      <c r="N1683" s="191" t="s">
        <v>6967</v>
      </c>
      <c r="O1683" s="87">
        <v>45175</v>
      </c>
      <c r="P1683" s="87">
        <f t="shared" si="52"/>
        <v>45200</v>
      </c>
      <c r="Q1683" s="53">
        <f t="shared" si="53"/>
        <v>335</v>
      </c>
    </row>
    <row r="1684" spans="1:17" ht="16">
      <c r="A1684" s="6">
        <v>1683</v>
      </c>
      <c r="B1684" s="191" t="s">
        <v>4334</v>
      </c>
      <c r="C1684" s="191" t="s">
        <v>4335</v>
      </c>
      <c r="D1684" s="191" t="s">
        <v>12981</v>
      </c>
      <c r="E1684" s="191" t="s">
        <v>108</v>
      </c>
      <c r="F1684" s="191" t="s">
        <v>108</v>
      </c>
      <c r="G1684" s="191" t="s">
        <v>115</v>
      </c>
      <c r="H1684" s="191" t="s">
        <v>10687</v>
      </c>
      <c r="I1684" s="191" t="s">
        <v>12982</v>
      </c>
      <c r="J1684" s="191" t="s">
        <v>12983</v>
      </c>
      <c r="K1684" s="191" t="s">
        <v>2840</v>
      </c>
      <c r="L1684" s="99">
        <v>1.1899029999999999</v>
      </c>
      <c r="M1684" s="99">
        <v>36.660308000000001</v>
      </c>
      <c r="N1684" s="191" t="s">
        <v>6967</v>
      </c>
      <c r="O1684" s="87">
        <v>45175</v>
      </c>
      <c r="P1684" s="87">
        <f t="shared" si="52"/>
        <v>45200</v>
      </c>
      <c r="Q1684" s="53">
        <f t="shared" si="53"/>
        <v>335</v>
      </c>
    </row>
    <row r="1685" spans="1:17" ht="16">
      <c r="A1685" s="6">
        <v>1684</v>
      </c>
      <c r="B1685" s="191" t="s">
        <v>1555</v>
      </c>
      <c r="C1685" s="191" t="s">
        <v>2040</v>
      </c>
      <c r="D1685" s="191" t="s">
        <v>12984</v>
      </c>
      <c r="E1685" s="191" t="s">
        <v>114</v>
      </c>
      <c r="F1685" s="191" t="s">
        <v>114</v>
      </c>
      <c r="G1685" s="191" t="s">
        <v>160</v>
      </c>
      <c r="H1685" s="191" t="s">
        <v>12985</v>
      </c>
      <c r="I1685" s="191" t="s">
        <v>12986</v>
      </c>
      <c r="J1685" s="191" t="s">
        <v>12987</v>
      </c>
      <c r="K1685" s="191" t="s">
        <v>10197</v>
      </c>
      <c r="L1685" s="99">
        <v>0.72370999999999996</v>
      </c>
      <c r="M1685" s="99">
        <v>37.000990000000002</v>
      </c>
      <c r="N1685" s="191" t="s">
        <v>6967</v>
      </c>
      <c r="O1685" s="87">
        <v>45175</v>
      </c>
      <c r="P1685" s="87">
        <f t="shared" si="52"/>
        <v>45200</v>
      </c>
      <c r="Q1685" s="53">
        <f t="shared" si="53"/>
        <v>335</v>
      </c>
    </row>
    <row r="1686" spans="1:17" ht="16">
      <c r="A1686" s="6">
        <v>1685</v>
      </c>
      <c r="B1686" s="191" t="s">
        <v>4363</v>
      </c>
      <c r="C1686" s="191" t="s">
        <v>4364</v>
      </c>
      <c r="D1686" s="191" t="s">
        <v>12988</v>
      </c>
      <c r="E1686" s="191" t="s">
        <v>161</v>
      </c>
      <c r="F1686" s="191" t="s">
        <v>161</v>
      </c>
      <c r="G1686" s="191" t="s">
        <v>12989</v>
      </c>
      <c r="H1686" s="191" t="s">
        <v>12990</v>
      </c>
      <c r="I1686" s="191" t="s">
        <v>12991</v>
      </c>
      <c r="J1686" s="191" t="s">
        <v>12992</v>
      </c>
      <c r="K1686" s="191" t="s">
        <v>10952</v>
      </c>
      <c r="L1686" s="99">
        <v>0.20610999999999999</v>
      </c>
      <c r="M1686" s="99">
        <v>36.383229999999998</v>
      </c>
      <c r="N1686" s="191" t="s">
        <v>6967</v>
      </c>
      <c r="O1686" s="87">
        <v>45175</v>
      </c>
      <c r="P1686" s="87">
        <f t="shared" si="52"/>
        <v>45200</v>
      </c>
      <c r="Q1686" s="53">
        <f t="shared" si="53"/>
        <v>335</v>
      </c>
    </row>
    <row r="1687" spans="1:17" ht="16">
      <c r="A1687" s="6">
        <v>1686</v>
      </c>
      <c r="B1687" s="191" t="s">
        <v>4366</v>
      </c>
      <c r="C1687" s="191" t="s">
        <v>2046</v>
      </c>
      <c r="D1687" s="191" t="s">
        <v>12993</v>
      </c>
      <c r="E1687" s="191" t="s">
        <v>108</v>
      </c>
      <c r="F1687" s="191" t="s">
        <v>108</v>
      </c>
      <c r="G1687" s="191" t="s">
        <v>7201</v>
      </c>
      <c r="H1687" s="191" t="s">
        <v>11628</v>
      </c>
      <c r="I1687" s="191" t="s">
        <v>12994</v>
      </c>
      <c r="J1687" s="191" t="s">
        <v>12995</v>
      </c>
      <c r="K1687" s="191" t="s">
        <v>6975</v>
      </c>
      <c r="L1687" s="99">
        <v>-1.1148404999999999</v>
      </c>
      <c r="M1687" s="99">
        <v>36.948311500000003</v>
      </c>
      <c r="N1687" s="191" t="s">
        <v>6967</v>
      </c>
      <c r="O1687" s="87">
        <v>45175</v>
      </c>
      <c r="P1687" s="87">
        <f t="shared" si="52"/>
        <v>45200</v>
      </c>
      <c r="Q1687" s="53">
        <f t="shared" si="53"/>
        <v>335</v>
      </c>
    </row>
    <row r="1688" spans="1:17" ht="16">
      <c r="A1688" s="6">
        <v>1687</v>
      </c>
      <c r="B1688" s="191" t="s">
        <v>1560</v>
      </c>
      <c r="C1688" s="191" t="s">
        <v>1992</v>
      </c>
      <c r="D1688" s="191" t="s">
        <v>12996</v>
      </c>
      <c r="E1688" s="191" t="s">
        <v>151</v>
      </c>
      <c r="F1688" s="191" t="s">
        <v>151</v>
      </c>
      <c r="G1688" s="191" t="s">
        <v>152</v>
      </c>
      <c r="H1688" s="191" t="s">
        <v>12997</v>
      </c>
      <c r="I1688" s="191" t="s">
        <v>12998</v>
      </c>
      <c r="J1688" s="191" t="s">
        <v>12998</v>
      </c>
      <c r="K1688" s="191" t="s">
        <v>10554</v>
      </c>
      <c r="L1688" s="99">
        <v>0.1094</v>
      </c>
      <c r="M1688" s="99">
        <v>37.4833</v>
      </c>
      <c r="N1688" s="191" t="s">
        <v>6967</v>
      </c>
      <c r="O1688" s="87">
        <v>45176</v>
      </c>
      <c r="P1688" s="87">
        <f t="shared" si="52"/>
        <v>45201</v>
      </c>
      <c r="Q1688" s="53">
        <f t="shared" si="53"/>
        <v>335</v>
      </c>
    </row>
    <row r="1689" spans="1:17" ht="16">
      <c r="A1689" s="6">
        <v>1688</v>
      </c>
      <c r="B1689" s="191" t="s">
        <v>4298</v>
      </c>
      <c r="C1689" s="191" t="s">
        <v>4299</v>
      </c>
      <c r="D1689" s="191" t="s">
        <v>12999</v>
      </c>
      <c r="E1689" s="191" t="s">
        <v>8015</v>
      </c>
      <c r="F1689" s="191" t="s">
        <v>10898</v>
      </c>
      <c r="G1689" s="191" t="s">
        <v>1578</v>
      </c>
      <c r="H1689" s="191" t="s">
        <v>13000</v>
      </c>
      <c r="I1689" s="191" t="s">
        <v>13001</v>
      </c>
      <c r="J1689" s="191" t="s">
        <v>13002</v>
      </c>
      <c r="K1689" s="191" t="s">
        <v>11533</v>
      </c>
      <c r="L1689" s="99">
        <v>-0.260986</v>
      </c>
      <c r="M1689" s="99">
        <v>37.722189999999998</v>
      </c>
      <c r="N1689" s="191" t="s">
        <v>6967</v>
      </c>
      <c r="O1689" s="87">
        <v>45176</v>
      </c>
      <c r="P1689" s="87">
        <f t="shared" si="52"/>
        <v>45201</v>
      </c>
      <c r="Q1689" s="53">
        <f t="shared" si="53"/>
        <v>335</v>
      </c>
    </row>
    <row r="1690" spans="1:17" ht="16">
      <c r="A1690" s="6">
        <v>1689</v>
      </c>
      <c r="B1690" s="191" t="s">
        <v>4317</v>
      </c>
      <c r="C1690" s="191" t="s">
        <v>2009</v>
      </c>
      <c r="D1690" s="191" t="s">
        <v>13003</v>
      </c>
      <c r="E1690" s="191" t="s">
        <v>114</v>
      </c>
      <c r="F1690" s="191" t="s">
        <v>114</v>
      </c>
      <c r="G1690" s="191" t="s">
        <v>163</v>
      </c>
      <c r="H1690" s="191" t="s">
        <v>11476</v>
      </c>
      <c r="I1690" s="191" t="s">
        <v>13004</v>
      </c>
      <c r="J1690" s="191"/>
      <c r="K1690" s="191" t="s">
        <v>10197</v>
      </c>
      <c r="L1690" s="99">
        <v>-0.55743500000000001</v>
      </c>
      <c r="M1690" s="99">
        <v>36.977564999999998</v>
      </c>
      <c r="N1690" s="191" t="s">
        <v>6967</v>
      </c>
      <c r="O1690" s="87">
        <v>45176</v>
      </c>
      <c r="P1690" s="87">
        <f t="shared" si="52"/>
        <v>45201</v>
      </c>
      <c r="Q1690" s="53">
        <f t="shared" si="53"/>
        <v>335</v>
      </c>
    </row>
    <row r="1691" spans="1:17" ht="16">
      <c r="A1691" s="6">
        <v>1690</v>
      </c>
      <c r="B1691" s="191" t="s">
        <v>4320</v>
      </c>
      <c r="C1691" s="191" t="s">
        <v>2012</v>
      </c>
      <c r="D1691" s="191" t="s">
        <v>13005</v>
      </c>
      <c r="E1691" s="191" t="s">
        <v>161</v>
      </c>
      <c r="F1691" s="191" t="s">
        <v>161</v>
      </c>
      <c r="G1691" s="191" t="s">
        <v>11424</v>
      </c>
      <c r="H1691" s="191" t="s">
        <v>13006</v>
      </c>
      <c r="I1691" s="191" t="s">
        <v>13007</v>
      </c>
      <c r="J1691" s="191" t="s">
        <v>13008</v>
      </c>
      <c r="K1691" s="191" t="s">
        <v>10952</v>
      </c>
      <c r="L1691" s="99">
        <v>-0.58165</v>
      </c>
      <c r="M1691" s="99">
        <v>37.084944999999998</v>
      </c>
      <c r="N1691" s="191" t="s">
        <v>6967</v>
      </c>
      <c r="O1691" s="87">
        <v>45176</v>
      </c>
      <c r="P1691" s="87">
        <f t="shared" si="52"/>
        <v>45201</v>
      </c>
      <c r="Q1691" s="53">
        <f t="shared" si="53"/>
        <v>335</v>
      </c>
    </row>
    <row r="1692" spans="1:17" ht="16">
      <c r="A1692" s="6">
        <v>1691</v>
      </c>
      <c r="B1692" s="191" t="s">
        <v>4324</v>
      </c>
      <c r="C1692" s="191" t="s">
        <v>2020</v>
      </c>
      <c r="D1692" s="191" t="s">
        <v>13009</v>
      </c>
      <c r="E1692" s="191" t="s">
        <v>114</v>
      </c>
      <c r="F1692" s="191" t="s">
        <v>114</v>
      </c>
      <c r="G1692" s="191" t="s">
        <v>8764</v>
      </c>
      <c r="H1692" s="191" t="s">
        <v>13010</v>
      </c>
      <c r="I1692" s="191" t="s">
        <v>13011</v>
      </c>
      <c r="J1692" s="191" t="s">
        <v>13012</v>
      </c>
      <c r="K1692" s="191" t="s">
        <v>11451</v>
      </c>
      <c r="L1692" s="99">
        <v>-0.85255409999999998</v>
      </c>
      <c r="M1692" s="99">
        <v>37.118441599999997</v>
      </c>
      <c r="N1692" s="191" t="s">
        <v>6967</v>
      </c>
      <c r="O1692" s="87">
        <v>45176</v>
      </c>
      <c r="P1692" s="87">
        <f t="shared" si="52"/>
        <v>45201</v>
      </c>
      <c r="Q1692" s="53">
        <f t="shared" si="53"/>
        <v>335</v>
      </c>
    </row>
    <row r="1693" spans="1:17" ht="16">
      <c r="A1693" s="6">
        <v>1692</v>
      </c>
      <c r="B1693" s="191" t="s">
        <v>4339</v>
      </c>
      <c r="C1693" s="191" t="s">
        <v>2033</v>
      </c>
      <c r="D1693" s="191" t="s">
        <v>13013</v>
      </c>
      <c r="E1693" s="191" t="s">
        <v>108</v>
      </c>
      <c r="F1693" s="191" t="s">
        <v>108</v>
      </c>
      <c r="G1693" s="191" t="s">
        <v>111</v>
      </c>
      <c r="H1693" s="191" t="s">
        <v>13014</v>
      </c>
      <c r="I1693" s="191" t="s">
        <v>13015</v>
      </c>
      <c r="J1693" s="191" t="s">
        <v>13016</v>
      </c>
      <c r="K1693" s="191" t="s">
        <v>6966</v>
      </c>
      <c r="L1693" s="99">
        <v>-0.99195</v>
      </c>
      <c r="M1693" s="99">
        <v>36.773220000000002</v>
      </c>
      <c r="N1693" s="191" t="s">
        <v>6967</v>
      </c>
      <c r="O1693" s="87">
        <v>45176</v>
      </c>
      <c r="P1693" s="87">
        <f t="shared" si="52"/>
        <v>45201</v>
      </c>
      <c r="Q1693" s="53">
        <f t="shared" si="53"/>
        <v>335</v>
      </c>
    </row>
    <row r="1694" spans="1:17" ht="16">
      <c r="A1694" s="6">
        <v>1693</v>
      </c>
      <c r="B1694" s="191" t="s">
        <v>2404</v>
      </c>
      <c r="C1694" s="191" t="s">
        <v>4342</v>
      </c>
      <c r="D1694" s="191" t="s">
        <v>13017</v>
      </c>
      <c r="E1694" s="191" t="s">
        <v>151</v>
      </c>
      <c r="F1694" s="191" t="s">
        <v>11402</v>
      </c>
      <c r="G1694" s="191" t="s">
        <v>11403</v>
      </c>
      <c r="H1694" s="191" t="s">
        <v>13018</v>
      </c>
      <c r="I1694" s="191" t="s">
        <v>13019</v>
      </c>
      <c r="J1694" s="191"/>
      <c r="K1694" s="191" t="s">
        <v>8847</v>
      </c>
      <c r="L1694" s="99">
        <v>-0.20419999999999999</v>
      </c>
      <c r="M1694" s="99">
        <v>37.058599999999998</v>
      </c>
      <c r="N1694" s="191" t="s">
        <v>6967</v>
      </c>
      <c r="O1694" s="87">
        <v>45176</v>
      </c>
      <c r="P1694" s="87">
        <f t="shared" si="52"/>
        <v>45201</v>
      </c>
      <c r="Q1694" s="53">
        <f t="shared" si="53"/>
        <v>335</v>
      </c>
    </row>
    <row r="1695" spans="1:17" ht="16">
      <c r="A1695" s="6">
        <v>1694</v>
      </c>
      <c r="B1695" s="191" t="s">
        <v>4360</v>
      </c>
      <c r="C1695" s="191" t="s">
        <v>2044</v>
      </c>
      <c r="D1695" s="191" t="s">
        <v>13020</v>
      </c>
      <c r="E1695" s="191" t="s">
        <v>8015</v>
      </c>
      <c r="F1695" s="191" t="s">
        <v>8015</v>
      </c>
      <c r="G1695" s="191" t="s">
        <v>142</v>
      </c>
      <c r="H1695" s="191" t="s">
        <v>13021</v>
      </c>
      <c r="I1695" s="191" t="s">
        <v>13022</v>
      </c>
      <c r="J1695" s="191" t="s">
        <v>13023</v>
      </c>
      <c r="K1695" s="191" t="s">
        <v>8856</v>
      </c>
      <c r="L1695" s="99">
        <v>-0.47004499999999999</v>
      </c>
      <c r="M1695" s="99">
        <v>37.480224999999997</v>
      </c>
      <c r="N1695" s="191" t="s">
        <v>6967</v>
      </c>
      <c r="O1695" s="87">
        <v>45176</v>
      </c>
      <c r="P1695" s="87">
        <f t="shared" si="52"/>
        <v>45201</v>
      </c>
      <c r="Q1695" s="53">
        <f t="shared" si="53"/>
        <v>335</v>
      </c>
    </row>
    <row r="1696" spans="1:17" ht="16">
      <c r="A1696" s="6">
        <v>1695</v>
      </c>
      <c r="B1696" s="191" t="s">
        <v>4304</v>
      </c>
      <c r="C1696" s="191" t="s">
        <v>4305</v>
      </c>
      <c r="D1696" s="191" t="s">
        <v>13024</v>
      </c>
      <c r="E1696" s="191" t="s">
        <v>8015</v>
      </c>
      <c r="F1696" s="191" t="s">
        <v>8015</v>
      </c>
      <c r="G1696" s="191" t="s">
        <v>142</v>
      </c>
      <c r="H1696" s="191" t="s">
        <v>9277</v>
      </c>
      <c r="I1696" s="191" t="s">
        <v>13025</v>
      </c>
      <c r="J1696" s="191" t="s">
        <v>13026</v>
      </c>
      <c r="K1696" s="191" t="s">
        <v>8856</v>
      </c>
      <c r="L1696" s="99">
        <v>0.445523</v>
      </c>
      <c r="M1696" s="99">
        <v>37.463926000000001</v>
      </c>
      <c r="N1696" s="191" t="s">
        <v>6967</v>
      </c>
      <c r="O1696" s="87">
        <v>45177</v>
      </c>
      <c r="P1696" s="87">
        <f t="shared" si="52"/>
        <v>45202</v>
      </c>
      <c r="Q1696" s="53">
        <f t="shared" si="53"/>
        <v>335</v>
      </c>
    </row>
    <row r="1697" spans="1:17" ht="16">
      <c r="A1697" s="6">
        <v>1696</v>
      </c>
      <c r="B1697" s="191" t="s">
        <v>2771</v>
      </c>
      <c r="C1697" s="191" t="s">
        <v>2015</v>
      </c>
      <c r="D1697" s="191" t="s">
        <v>13027</v>
      </c>
      <c r="E1697" s="191" t="s">
        <v>151</v>
      </c>
      <c r="F1697" s="191" t="s">
        <v>151</v>
      </c>
      <c r="G1697" s="191" t="s">
        <v>222</v>
      </c>
      <c r="H1697" s="191" t="s">
        <v>13028</v>
      </c>
      <c r="I1697" s="191" t="s">
        <v>13029</v>
      </c>
      <c r="J1697" s="191" t="s">
        <v>13030</v>
      </c>
      <c r="K1697" s="191" t="s">
        <v>8758</v>
      </c>
      <c r="L1697" s="99">
        <v>4.1779999999999998E-2</v>
      </c>
      <c r="M1697" s="99">
        <v>37.720030000000001</v>
      </c>
      <c r="N1697" s="191" t="s">
        <v>6967</v>
      </c>
      <c r="O1697" s="87">
        <v>45177</v>
      </c>
      <c r="P1697" s="87">
        <f t="shared" si="52"/>
        <v>45202</v>
      </c>
      <c r="Q1697" s="53">
        <f t="shared" si="53"/>
        <v>335</v>
      </c>
    </row>
    <row r="1698" spans="1:17" ht="16">
      <c r="A1698" s="6">
        <v>1697</v>
      </c>
      <c r="B1698" s="191" t="s">
        <v>4328</v>
      </c>
      <c r="C1698" s="191" t="s">
        <v>2022</v>
      </c>
      <c r="D1698" s="191" t="s">
        <v>13031</v>
      </c>
      <c r="E1698" s="191" t="s">
        <v>108</v>
      </c>
      <c r="F1698" s="191" t="s">
        <v>108</v>
      </c>
      <c r="G1698" s="191" t="s">
        <v>175</v>
      </c>
      <c r="H1698" s="191" t="s">
        <v>13032</v>
      </c>
      <c r="I1698" s="191" t="s">
        <v>13033</v>
      </c>
      <c r="J1698" s="191" t="s">
        <v>13034</v>
      </c>
      <c r="K1698" s="191" t="s">
        <v>2840</v>
      </c>
      <c r="L1698" s="99">
        <v>-1.2009430000000001</v>
      </c>
      <c r="M1698" s="99">
        <v>36.607272999999999</v>
      </c>
      <c r="N1698" s="191" t="s">
        <v>6967</v>
      </c>
      <c r="O1698" s="87">
        <v>45177</v>
      </c>
      <c r="P1698" s="87">
        <f t="shared" si="52"/>
        <v>45202</v>
      </c>
      <c r="Q1698" s="53">
        <f t="shared" si="53"/>
        <v>335</v>
      </c>
    </row>
    <row r="1699" spans="1:17" ht="16">
      <c r="A1699" s="6">
        <v>1698</v>
      </c>
      <c r="B1699" s="191" t="s">
        <v>4331</v>
      </c>
      <c r="C1699" s="191" t="s">
        <v>2025</v>
      </c>
      <c r="D1699" s="191" t="s">
        <v>13035</v>
      </c>
      <c r="E1699" s="191" t="s">
        <v>161</v>
      </c>
      <c r="F1699" s="191" t="s">
        <v>161</v>
      </c>
      <c r="G1699" s="191" t="s">
        <v>11829</v>
      </c>
      <c r="H1699" s="191" t="s">
        <v>13036</v>
      </c>
      <c r="I1699" s="191" t="s">
        <v>13037</v>
      </c>
      <c r="J1699" s="191" t="s">
        <v>13038</v>
      </c>
      <c r="K1699" s="191" t="s">
        <v>10952</v>
      </c>
      <c r="L1699" s="99">
        <v>0.43917</v>
      </c>
      <c r="M1699" s="99">
        <v>37.03584</v>
      </c>
      <c r="N1699" s="191" t="s">
        <v>6967</v>
      </c>
      <c r="O1699" s="87">
        <v>45177</v>
      </c>
      <c r="P1699" s="87">
        <f t="shared" si="52"/>
        <v>45202</v>
      </c>
      <c r="Q1699" s="53">
        <f t="shared" si="53"/>
        <v>335</v>
      </c>
    </row>
    <row r="1700" spans="1:17" ht="32">
      <c r="A1700" s="6">
        <v>1699</v>
      </c>
      <c r="B1700" s="191" t="s">
        <v>13039</v>
      </c>
      <c r="C1700" s="191" t="s">
        <v>2026</v>
      </c>
      <c r="D1700" s="191" t="s">
        <v>13040</v>
      </c>
      <c r="E1700" s="191" t="s">
        <v>8015</v>
      </c>
      <c r="F1700" s="191" t="s">
        <v>2434</v>
      </c>
      <c r="G1700" s="191" t="s">
        <v>9255</v>
      </c>
      <c r="H1700" s="191" t="s">
        <v>11763</v>
      </c>
      <c r="I1700" s="191" t="s">
        <v>13041</v>
      </c>
      <c r="J1700" s="191" t="s">
        <v>13042</v>
      </c>
      <c r="K1700" s="191" t="s">
        <v>8335</v>
      </c>
      <c r="L1700" s="99">
        <v>-0.48288700000000001</v>
      </c>
      <c r="M1700" s="99">
        <v>37.421140000000001</v>
      </c>
      <c r="N1700" s="191" t="s">
        <v>6967</v>
      </c>
      <c r="O1700" s="87">
        <v>45177</v>
      </c>
      <c r="P1700" s="87">
        <f t="shared" si="52"/>
        <v>45202</v>
      </c>
      <c r="Q1700" s="53">
        <f t="shared" si="53"/>
        <v>335</v>
      </c>
    </row>
    <row r="1701" spans="1:17" ht="16">
      <c r="A1701" s="6">
        <v>1700</v>
      </c>
      <c r="B1701" s="191" t="s">
        <v>4332</v>
      </c>
      <c r="C1701" s="191" t="s">
        <v>2027</v>
      </c>
      <c r="D1701" s="191" t="s">
        <v>13043</v>
      </c>
      <c r="E1701" s="191" t="s">
        <v>151</v>
      </c>
      <c r="F1701" s="191" t="s">
        <v>151</v>
      </c>
      <c r="G1701" s="191" t="s">
        <v>222</v>
      </c>
      <c r="H1701" s="191" t="s">
        <v>13044</v>
      </c>
      <c r="I1701" s="191" t="s">
        <v>13045</v>
      </c>
      <c r="J1701" s="191" t="s">
        <v>13046</v>
      </c>
      <c r="K1701" s="191" t="s">
        <v>8758</v>
      </c>
      <c r="L1701" s="99">
        <v>1.9E-2</v>
      </c>
      <c r="M1701" s="99">
        <v>37.760599999999997</v>
      </c>
      <c r="N1701" s="191" t="s">
        <v>6967</v>
      </c>
      <c r="O1701" s="87">
        <v>45177</v>
      </c>
      <c r="P1701" s="87">
        <f t="shared" si="52"/>
        <v>45202</v>
      </c>
      <c r="Q1701" s="53">
        <f t="shared" si="53"/>
        <v>335</v>
      </c>
    </row>
    <row r="1702" spans="1:17" ht="16">
      <c r="A1702" s="6">
        <v>1701</v>
      </c>
      <c r="B1702" s="191" t="s">
        <v>4357</v>
      </c>
      <c r="C1702" s="191" t="s">
        <v>2041</v>
      </c>
      <c r="D1702" s="191" t="s">
        <v>13047</v>
      </c>
      <c r="E1702" s="191" t="s">
        <v>151</v>
      </c>
      <c r="F1702" s="191" t="s">
        <v>151</v>
      </c>
      <c r="G1702" s="191" t="s">
        <v>222</v>
      </c>
      <c r="H1702" s="191" t="s">
        <v>13048</v>
      </c>
      <c r="I1702" s="191" t="s">
        <v>13049</v>
      </c>
      <c r="J1702" s="191" t="s">
        <v>13050</v>
      </c>
      <c r="K1702" s="191" t="s">
        <v>8758</v>
      </c>
      <c r="L1702" s="99">
        <v>5.6800000000000003E-2</v>
      </c>
      <c r="M1702" s="99">
        <v>37.687100000000001</v>
      </c>
      <c r="N1702" s="191" t="s">
        <v>6967</v>
      </c>
      <c r="O1702" s="87">
        <v>45177</v>
      </c>
      <c r="P1702" s="87">
        <f t="shared" si="52"/>
        <v>45202</v>
      </c>
      <c r="Q1702" s="53">
        <f t="shared" si="53"/>
        <v>335</v>
      </c>
    </row>
    <row r="1703" spans="1:17" ht="16">
      <c r="A1703" s="6">
        <v>1702</v>
      </c>
      <c r="B1703" s="191" t="s">
        <v>4380</v>
      </c>
      <c r="C1703" s="191" t="s">
        <v>2055</v>
      </c>
      <c r="D1703" s="191" t="s">
        <v>13051</v>
      </c>
      <c r="E1703" s="191" t="s">
        <v>108</v>
      </c>
      <c r="F1703" s="191" t="s">
        <v>108</v>
      </c>
      <c r="G1703" s="191" t="s">
        <v>111</v>
      </c>
      <c r="H1703" s="191" t="s">
        <v>12477</v>
      </c>
      <c r="I1703" s="191" t="s">
        <v>13052</v>
      </c>
      <c r="J1703" s="191" t="s">
        <v>13053</v>
      </c>
      <c r="K1703" s="191" t="s">
        <v>6966</v>
      </c>
      <c r="L1703" s="99">
        <v>-0.99356999999999995</v>
      </c>
      <c r="M1703" s="99">
        <v>36.711469999999998</v>
      </c>
      <c r="N1703" s="191" t="s">
        <v>6967</v>
      </c>
      <c r="O1703" s="87">
        <v>45177</v>
      </c>
      <c r="P1703" s="87">
        <f t="shared" si="52"/>
        <v>45202</v>
      </c>
      <c r="Q1703" s="53">
        <f t="shared" si="53"/>
        <v>335</v>
      </c>
    </row>
    <row r="1704" spans="1:17" ht="32">
      <c r="A1704" s="6">
        <v>1703</v>
      </c>
      <c r="B1704" s="191" t="s">
        <v>13054</v>
      </c>
      <c r="C1704" s="191" t="s">
        <v>1980</v>
      </c>
      <c r="D1704" s="191" t="s">
        <v>13055</v>
      </c>
      <c r="E1704" s="191" t="s">
        <v>8015</v>
      </c>
      <c r="F1704" s="191" t="s">
        <v>8015</v>
      </c>
      <c r="G1704" s="191" t="s">
        <v>144</v>
      </c>
      <c r="H1704" s="191" t="s">
        <v>12273</v>
      </c>
      <c r="I1704" s="191" t="s">
        <v>13056</v>
      </c>
      <c r="J1704" s="191" t="s">
        <v>13057</v>
      </c>
      <c r="K1704" s="191" t="s">
        <v>7384</v>
      </c>
      <c r="L1704" s="99">
        <v>-0.41769129999999999</v>
      </c>
      <c r="M1704" s="99">
        <v>37.6373362</v>
      </c>
      <c r="N1704" s="191" t="s">
        <v>6967</v>
      </c>
      <c r="O1704" s="87">
        <v>45180</v>
      </c>
      <c r="P1704" s="87">
        <f t="shared" si="52"/>
        <v>45205</v>
      </c>
      <c r="Q1704" s="53">
        <f t="shared" si="53"/>
        <v>335</v>
      </c>
    </row>
    <row r="1705" spans="1:17" ht="16">
      <c r="A1705" s="6">
        <v>1704</v>
      </c>
      <c r="B1705" s="191" t="s">
        <v>4319</v>
      </c>
      <c r="C1705" s="191" t="s">
        <v>2011</v>
      </c>
      <c r="D1705" s="191" t="s">
        <v>13058</v>
      </c>
      <c r="E1705" s="191" t="s">
        <v>108</v>
      </c>
      <c r="F1705" s="191" t="s">
        <v>108</v>
      </c>
      <c r="G1705" s="191" t="s">
        <v>175</v>
      </c>
      <c r="H1705" s="191" t="s">
        <v>7455</v>
      </c>
      <c r="I1705" s="191" t="s">
        <v>13059</v>
      </c>
      <c r="J1705" s="191" t="s">
        <v>13060</v>
      </c>
      <c r="K1705" s="191" t="s">
        <v>2840</v>
      </c>
      <c r="L1705" s="99">
        <v>1.237857</v>
      </c>
      <c r="M1705" s="99">
        <v>36.635441</v>
      </c>
      <c r="N1705" s="191" t="s">
        <v>6967</v>
      </c>
      <c r="O1705" s="87">
        <v>45180</v>
      </c>
      <c r="P1705" s="87">
        <f t="shared" si="52"/>
        <v>45205</v>
      </c>
      <c r="Q1705" s="53">
        <f t="shared" si="53"/>
        <v>335</v>
      </c>
    </row>
    <row r="1706" spans="1:17" ht="16">
      <c r="A1706" s="6">
        <v>1705</v>
      </c>
      <c r="B1706" s="191" t="s">
        <v>1563</v>
      </c>
      <c r="C1706" s="191" t="s">
        <v>2013</v>
      </c>
      <c r="D1706" s="191" t="s">
        <v>13061</v>
      </c>
      <c r="E1706" s="191" t="s">
        <v>151</v>
      </c>
      <c r="F1706" s="191" t="s">
        <v>151</v>
      </c>
      <c r="G1706" s="191" t="s">
        <v>152</v>
      </c>
      <c r="H1706" s="191" t="s">
        <v>13062</v>
      </c>
      <c r="I1706" s="191" t="s">
        <v>13063</v>
      </c>
      <c r="J1706" s="191"/>
      <c r="K1706" s="191" t="s">
        <v>10554</v>
      </c>
      <c r="L1706" s="99">
        <v>0.1020194</v>
      </c>
      <c r="M1706" s="99">
        <v>37.4528897</v>
      </c>
      <c r="N1706" s="191" t="s">
        <v>6967</v>
      </c>
      <c r="O1706" s="87">
        <v>45180</v>
      </c>
      <c r="P1706" s="87">
        <f t="shared" si="52"/>
        <v>45205</v>
      </c>
      <c r="Q1706" s="53">
        <f t="shared" si="53"/>
        <v>335</v>
      </c>
    </row>
    <row r="1707" spans="1:17" ht="16">
      <c r="A1707" s="6">
        <v>1706</v>
      </c>
      <c r="B1707" s="191" t="s">
        <v>4329</v>
      </c>
      <c r="C1707" s="191" t="s">
        <v>2023</v>
      </c>
      <c r="D1707" s="191" t="s">
        <v>13064</v>
      </c>
      <c r="E1707" s="191" t="s">
        <v>8015</v>
      </c>
      <c r="F1707" s="191" t="s">
        <v>8015</v>
      </c>
      <c r="G1707" s="191" t="s">
        <v>144</v>
      </c>
      <c r="H1707" s="191" t="s">
        <v>13065</v>
      </c>
      <c r="I1707" s="191" t="s">
        <v>13066</v>
      </c>
      <c r="J1707" s="191"/>
      <c r="K1707" s="191" t="s">
        <v>7384</v>
      </c>
      <c r="L1707" s="99">
        <v>0.40069300000000002</v>
      </c>
      <c r="M1707" s="99">
        <v>37.524777</v>
      </c>
      <c r="N1707" s="191" t="s">
        <v>6967</v>
      </c>
      <c r="O1707" s="87">
        <v>45180</v>
      </c>
      <c r="P1707" s="87">
        <f t="shared" si="52"/>
        <v>45205</v>
      </c>
      <c r="Q1707" s="53">
        <f t="shared" si="53"/>
        <v>335</v>
      </c>
    </row>
    <row r="1708" spans="1:17" ht="16">
      <c r="A1708" s="6">
        <v>1707</v>
      </c>
      <c r="B1708" s="191" t="s">
        <v>4333</v>
      </c>
      <c r="C1708" s="191" t="s">
        <v>2028</v>
      </c>
      <c r="D1708" s="191" t="s">
        <v>13067</v>
      </c>
      <c r="E1708" s="191" t="s">
        <v>108</v>
      </c>
      <c r="F1708" s="191" t="s">
        <v>108</v>
      </c>
      <c r="G1708" s="191" t="s">
        <v>6972</v>
      </c>
      <c r="H1708" s="191" t="s">
        <v>9323</v>
      </c>
      <c r="I1708" s="191" t="s">
        <v>13068</v>
      </c>
      <c r="J1708" s="191" t="s">
        <v>13069</v>
      </c>
      <c r="K1708" s="191" t="s">
        <v>6975</v>
      </c>
      <c r="L1708" s="99">
        <v>-0.95534799999999997</v>
      </c>
      <c r="M1708" s="99">
        <v>36.843127000000003</v>
      </c>
      <c r="N1708" s="191" t="s">
        <v>6967</v>
      </c>
      <c r="O1708" s="87">
        <v>45180</v>
      </c>
      <c r="P1708" s="87">
        <f t="shared" si="52"/>
        <v>45205</v>
      </c>
      <c r="Q1708" s="53">
        <f t="shared" si="53"/>
        <v>335</v>
      </c>
    </row>
    <row r="1709" spans="1:17" ht="16">
      <c r="A1709" s="6">
        <v>1708</v>
      </c>
      <c r="B1709" s="191" t="s">
        <v>4340</v>
      </c>
      <c r="C1709" s="191" t="s">
        <v>2034</v>
      </c>
      <c r="D1709" s="191" t="s">
        <v>13070</v>
      </c>
      <c r="E1709" s="191" t="s">
        <v>114</v>
      </c>
      <c r="F1709" s="191" t="s">
        <v>114</v>
      </c>
      <c r="G1709" s="191" t="s">
        <v>156</v>
      </c>
      <c r="H1709" s="191" t="s">
        <v>13071</v>
      </c>
      <c r="I1709" s="191" t="s">
        <v>13072</v>
      </c>
      <c r="J1709" s="191" t="s">
        <v>13073</v>
      </c>
      <c r="K1709" s="191" t="s">
        <v>8335</v>
      </c>
      <c r="L1709" s="99">
        <v>0.83635999999999999</v>
      </c>
      <c r="M1709" s="99">
        <v>36.871339999999996</v>
      </c>
      <c r="N1709" s="191" t="s">
        <v>6967</v>
      </c>
      <c r="O1709" s="87">
        <v>45180</v>
      </c>
      <c r="P1709" s="87">
        <f t="shared" si="52"/>
        <v>45205</v>
      </c>
      <c r="Q1709" s="53">
        <f t="shared" si="53"/>
        <v>335</v>
      </c>
    </row>
    <row r="1710" spans="1:17" ht="16">
      <c r="A1710" s="6">
        <v>1709</v>
      </c>
      <c r="B1710" s="191" t="s">
        <v>4346</v>
      </c>
      <c r="C1710" s="191" t="s">
        <v>2037</v>
      </c>
      <c r="D1710" s="191" t="s">
        <v>13074</v>
      </c>
      <c r="E1710" s="191" t="s">
        <v>108</v>
      </c>
      <c r="F1710" s="191" t="s">
        <v>108</v>
      </c>
      <c r="G1710" s="191" t="s">
        <v>175</v>
      </c>
      <c r="H1710" s="191" t="s">
        <v>13075</v>
      </c>
      <c r="I1710" s="191" t="s">
        <v>13076</v>
      </c>
      <c r="J1710" s="191" t="s">
        <v>13077</v>
      </c>
      <c r="K1710" s="191" t="s">
        <v>2840</v>
      </c>
      <c r="L1710" s="99">
        <v>-1.1878</v>
      </c>
      <c r="M1710" s="99">
        <v>36.632825099999998</v>
      </c>
      <c r="N1710" s="191" t="s">
        <v>6967</v>
      </c>
      <c r="O1710" s="87">
        <v>45180</v>
      </c>
      <c r="P1710" s="87">
        <f t="shared" si="52"/>
        <v>45205</v>
      </c>
      <c r="Q1710" s="53">
        <f t="shared" si="53"/>
        <v>335</v>
      </c>
    </row>
    <row r="1711" spans="1:17" ht="16">
      <c r="A1711" s="6">
        <v>1710</v>
      </c>
      <c r="B1711" s="191" t="s">
        <v>4374</v>
      </c>
      <c r="C1711" s="191" t="s">
        <v>2051</v>
      </c>
      <c r="D1711" s="191" t="s">
        <v>13078</v>
      </c>
      <c r="E1711" s="191" t="s">
        <v>151</v>
      </c>
      <c r="F1711" s="191" t="s">
        <v>10898</v>
      </c>
      <c r="G1711" s="191" t="s">
        <v>12503</v>
      </c>
      <c r="H1711" s="191" t="s">
        <v>13079</v>
      </c>
      <c r="I1711" s="191" t="s">
        <v>13080</v>
      </c>
      <c r="J1711" s="191"/>
      <c r="K1711" s="191" t="s">
        <v>11533</v>
      </c>
      <c r="L1711" s="99">
        <v>-0.31740000000000002</v>
      </c>
      <c r="M1711" s="99">
        <v>37.662399999999998</v>
      </c>
      <c r="N1711" s="191" t="s">
        <v>6967</v>
      </c>
      <c r="O1711" s="87">
        <v>45180</v>
      </c>
      <c r="P1711" s="87">
        <f t="shared" si="52"/>
        <v>45205</v>
      </c>
      <c r="Q1711" s="53">
        <f t="shared" si="53"/>
        <v>335</v>
      </c>
    </row>
    <row r="1712" spans="1:17" ht="16">
      <c r="A1712" s="6">
        <v>1711</v>
      </c>
      <c r="B1712" s="191" t="s">
        <v>13081</v>
      </c>
      <c r="C1712" s="191" t="s">
        <v>4262</v>
      </c>
      <c r="D1712" s="191" t="s">
        <v>13082</v>
      </c>
      <c r="E1712" s="191" t="s">
        <v>8015</v>
      </c>
      <c r="F1712" s="191" t="s">
        <v>8015</v>
      </c>
      <c r="G1712" s="191" t="s">
        <v>142</v>
      </c>
      <c r="H1712" s="191" t="s">
        <v>13083</v>
      </c>
      <c r="I1712" s="191" t="s">
        <v>13084</v>
      </c>
      <c r="J1712" s="191" t="s">
        <v>13085</v>
      </c>
      <c r="K1712" s="191" t="s">
        <v>8856</v>
      </c>
      <c r="L1712" s="99">
        <v>-0.52700000000000002</v>
      </c>
      <c r="M1712" s="99">
        <v>37.5017</v>
      </c>
      <c r="N1712" s="191" t="s">
        <v>6967</v>
      </c>
      <c r="O1712" s="87">
        <v>45181</v>
      </c>
      <c r="P1712" s="87">
        <f t="shared" si="52"/>
        <v>45206</v>
      </c>
      <c r="Q1712" s="53">
        <f t="shared" si="53"/>
        <v>335</v>
      </c>
    </row>
    <row r="1713" spans="1:17" ht="16">
      <c r="A1713" s="6">
        <v>1712</v>
      </c>
      <c r="B1713" s="191" t="s">
        <v>4361</v>
      </c>
      <c r="C1713" s="191" t="s">
        <v>4362</v>
      </c>
      <c r="D1713" s="191" t="s">
        <v>13086</v>
      </c>
      <c r="E1713" s="191" t="s">
        <v>8015</v>
      </c>
      <c r="F1713" s="191" t="s">
        <v>2434</v>
      </c>
      <c r="G1713" s="191" t="s">
        <v>7481</v>
      </c>
      <c r="H1713" s="191" t="s">
        <v>13087</v>
      </c>
      <c r="I1713" s="191" t="s">
        <v>13088</v>
      </c>
      <c r="J1713" s="191" t="s">
        <v>13089</v>
      </c>
      <c r="K1713" s="191" t="s">
        <v>8856</v>
      </c>
      <c r="L1713" s="99">
        <v>-0.54500499999999996</v>
      </c>
      <c r="M1713" s="99">
        <v>37.446261999999997</v>
      </c>
      <c r="N1713" s="191" t="s">
        <v>6967</v>
      </c>
      <c r="O1713" s="87">
        <v>45181</v>
      </c>
      <c r="P1713" s="87">
        <f t="shared" si="52"/>
        <v>45206</v>
      </c>
      <c r="Q1713" s="53">
        <f t="shared" si="53"/>
        <v>335</v>
      </c>
    </row>
    <row r="1714" spans="1:17" ht="16">
      <c r="A1714" s="6">
        <v>1713</v>
      </c>
      <c r="B1714" s="191" t="s">
        <v>4372</v>
      </c>
      <c r="C1714" s="191" t="s">
        <v>4373</v>
      </c>
      <c r="D1714" s="191" t="s">
        <v>13090</v>
      </c>
      <c r="E1714" s="191" t="s">
        <v>108</v>
      </c>
      <c r="F1714" s="191" t="s">
        <v>108</v>
      </c>
      <c r="G1714" s="191" t="s">
        <v>115</v>
      </c>
      <c r="H1714" s="191" t="s">
        <v>12854</v>
      </c>
      <c r="I1714" s="191" t="s">
        <v>13091</v>
      </c>
      <c r="J1714" s="191" t="s">
        <v>13092</v>
      </c>
      <c r="K1714" s="191" t="s">
        <v>2840</v>
      </c>
      <c r="L1714" s="99">
        <v>-1.20428</v>
      </c>
      <c r="M1714" s="99">
        <v>36.712479999999999</v>
      </c>
      <c r="N1714" s="191" t="s">
        <v>6967</v>
      </c>
      <c r="O1714" s="87">
        <v>45181</v>
      </c>
      <c r="P1714" s="87">
        <f t="shared" si="52"/>
        <v>45206</v>
      </c>
      <c r="Q1714" s="53">
        <f t="shared" si="53"/>
        <v>335</v>
      </c>
    </row>
    <row r="1715" spans="1:17" ht="16">
      <c r="A1715" s="6">
        <v>1714</v>
      </c>
      <c r="B1715" s="191" t="s">
        <v>4376</v>
      </c>
      <c r="C1715" s="191" t="s">
        <v>4377</v>
      </c>
      <c r="D1715" s="191" t="s">
        <v>13093</v>
      </c>
      <c r="E1715" s="191" t="s">
        <v>114</v>
      </c>
      <c r="F1715" s="191" t="s">
        <v>114</v>
      </c>
      <c r="G1715" s="191" t="s">
        <v>8764</v>
      </c>
      <c r="H1715" s="191" t="s">
        <v>13094</v>
      </c>
      <c r="I1715" s="191" t="s">
        <v>13095</v>
      </c>
      <c r="J1715" s="191" t="s">
        <v>13096</v>
      </c>
      <c r="K1715" s="191" t="s">
        <v>11451</v>
      </c>
      <c r="L1715" s="99">
        <v>-0.83121</v>
      </c>
      <c r="M1715" s="99">
        <v>37.161029200000002</v>
      </c>
      <c r="N1715" s="191" t="s">
        <v>6967</v>
      </c>
      <c r="O1715" s="87">
        <v>45181</v>
      </c>
      <c r="P1715" s="87">
        <f t="shared" si="52"/>
        <v>45206</v>
      </c>
      <c r="Q1715" s="53">
        <f t="shared" si="53"/>
        <v>335</v>
      </c>
    </row>
    <row r="1716" spans="1:17" ht="16">
      <c r="A1716" s="6">
        <v>1715</v>
      </c>
      <c r="B1716" s="191" t="s">
        <v>4382</v>
      </c>
      <c r="C1716" s="191" t="s">
        <v>4383</v>
      </c>
      <c r="D1716" s="191" t="s">
        <v>13097</v>
      </c>
      <c r="E1716" s="191" t="s">
        <v>151</v>
      </c>
      <c r="F1716" s="191" t="s">
        <v>151</v>
      </c>
      <c r="G1716" s="191" t="s">
        <v>222</v>
      </c>
      <c r="H1716" s="191" t="s">
        <v>12804</v>
      </c>
      <c r="I1716" s="191" t="s">
        <v>13098</v>
      </c>
      <c r="J1716" s="191" t="s">
        <v>13099</v>
      </c>
      <c r="K1716" s="191" t="s">
        <v>8758</v>
      </c>
      <c r="L1716" s="99">
        <v>-6.9999999999999999E-4</v>
      </c>
      <c r="M1716" s="99">
        <v>37.7271</v>
      </c>
      <c r="N1716" s="191" t="s">
        <v>6967</v>
      </c>
      <c r="O1716" s="87">
        <v>45181</v>
      </c>
      <c r="P1716" s="87">
        <f t="shared" si="52"/>
        <v>45206</v>
      </c>
      <c r="Q1716" s="53">
        <f t="shared" si="53"/>
        <v>335</v>
      </c>
    </row>
    <row r="1717" spans="1:17" ht="16">
      <c r="A1717" s="6">
        <v>1716</v>
      </c>
      <c r="B1717" s="191" t="s">
        <v>4386</v>
      </c>
      <c r="C1717" s="191" t="s">
        <v>4387</v>
      </c>
      <c r="D1717" s="191" t="s">
        <v>13100</v>
      </c>
      <c r="E1717" s="191" t="s">
        <v>108</v>
      </c>
      <c r="F1717" s="191" t="s">
        <v>108</v>
      </c>
      <c r="G1717" s="191" t="s">
        <v>7081</v>
      </c>
      <c r="H1717" s="191" t="s">
        <v>13101</v>
      </c>
      <c r="I1717" s="191" t="s">
        <v>13102</v>
      </c>
      <c r="J1717" s="191" t="s">
        <v>13103</v>
      </c>
      <c r="K1717" s="191" t="s">
        <v>6975</v>
      </c>
      <c r="L1717" s="99">
        <v>-0.91746000000000005</v>
      </c>
      <c r="M1717" s="99">
        <v>36.840919999999997</v>
      </c>
      <c r="N1717" s="191" t="s">
        <v>6967</v>
      </c>
      <c r="O1717" s="87">
        <v>45181</v>
      </c>
      <c r="P1717" s="87">
        <f t="shared" si="52"/>
        <v>45206</v>
      </c>
      <c r="Q1717" s="53">
        <f t="shared" si="53"/>
        <v>335</v>
      </c>
    </row>
    <row r="1718" spans="1:17" ht="16">
      <c r="A1718" s="6">
        <v>1717</v>
      </c>
      <c r="B1718" s="191" t="s">
        <v>1596</v>
      </c>
      <c r="C1718" s="191" t="s">
        <v>1974</v>
      </c>
      <c r="D1718" s="191" t="s">
        <v>13104</v>
      </c>
      <c r="E1718" s="191" t="s">
        <v>151</v>
      </c>
      <c r="F1718" s="191" t="s">
        <v>151</v>
      </c>
      <c r="G1718" s="191" t="s">
        <v>165</v>
      </c>
      <c r="H1718" s="191" t="s">
        <v>12946</v>
      </c>
      <c r="I1718" s="191" t="s">
        <v>13105</v>
      </c>
      <c r="J1718" s="191" t="s">
        <v>13106</v>
      </c>
      <c r="K1718" s="191" t="s">
        <v>8847</v>
      </c>
      <c r="L1718" s="99">
        <v>-5.3199999999999997E-2</v>
      </c>
      <c r="M1718" s="99">
        <v>37.612400000000001</v>
      </c>
      <c r="N1718" s="191" t="s">
        <v>6967</v>
      </c>
      <c r="O1718" s="87">
        <v>45182</v>
      </c>
      <c r="P1718" s="87">
        <f t="shared" si="52"/>
        <v>45207</v>
      </c>
      <c r="Q1718" s="53">
        <f t="shared" si="53"/>
        <v>335</v>
      </c>
    </row>
    <row r="1719" spans="1:17" ht="16">
      <c r="A1719" s="6">
        <v>1718</v>
      </c>
      <c r="B1719" s="191" t="s">
        <v>4303</v>
      </c>
      <c r="C1719" s="191" t="s">
        <v>1998</v>
      </c>
      <c r="D1719" s="191" t="s">
        <v>13107</v>
      </c>
      <c r="E1719" s="191" t="s">
        <v>8015</v>
      </c>
      <c r="F1719" s="191" t="s">
        <v>8015</v>
      </c>
      <c r="G1719" s="191" t="s">
        <v>142</v>
      </c>
      <c r="H1719" s="191" t="s">
        <v>9138</v>
      </c>
      <c r="I1719" s="191" t="s">
        <v>13108</v>
      </c>
      <c r="J1719" s="191" t="s">
        <v>13109</v>
      </c>
      <c r="K1719" s="191" t="s">
        <v>8856</v>
      </c>
      <c r="L1719" s="99">
        <v>-0.40699999999999997</v>
      </c>
      <c r="M1719" s="99">
        <v>37.434899999999999</v>
      </c>
      <c r="N1719" s="191" t="s">
        <v>6967</v>
      </c>
      <c r="O1719" s="87">
        <v>45182</v>
      </c>
      <c r="P1719" s="87">
        <f t="shared" si="52"/>
        <v>45207</v>
      </c>
      <c r="Q1719" s="53">
        <f t="shared" si="53"/>
        <v>335</v>
      </c>
    </row>
    <row r="1720" spans="1:17" ht="16">
      <c r="A1720" s="6">
        <v>1719</v>
      </c>
      <c r="B1720" s="191" t="s">
        <v>4338</v>
      </c>
      <c r="C1720" s="191" t="s">
        <v>2032</v>
      </c>
      <c r="D1720" s="191" t="s">
        <v>13110</v>
      </c>
      <c r="E1720" s="191" t="s">
        <v>108</v>
      </c>
      <c r="F1720" s="191" t="s">
        <v>108</v>
      </c>
      <c r="G1720" s="191" t="s">
        <v>109</v>
      </c>
      <c r="H1720" s="191" t="s">
        <v>13111</v>
      </c>
      <c r="I1720" s="191" t="s">
        <v>13112</v>
      </c>
      <c r="J1720" s="191" t="s">
        <v>13113</v>
      </c>
      <c r="K1720" s="191" t="s">
        <v>6966</v>
      </c>
      <c r="L1720" s="99">
        <v>-1.05565</v>
      </c>
      <c r="M1720" s="99">
        <v>36.819809999999997</v>
      </c>
      <c r="N1720" s="191" t="s">
        <v>6967</v>
      </c>
      <c r="O1720" s="87">
        <v>45182</v>
      </c>
      <c r="P1720" s="87">
        <f t="shared" si="52"/>
        <v>45207</v>
      </c>
      <c r="Q1720" s="53">
        <f t="shared" si="53"/>
        <v>335</v>
      </c>
    </row>
    <row r="1721" spans="1:17" ht="16">
      <c r="A1721" s="6">
        <v>1720</v>
      </c>
      <c r="B1721" s="191" t="s">
        <v>4359</v>
      </c>
      <c r="C1721" s="191" t="s">
        <v>2043</v>
      </c>
      <c r="D1721" s="191" t="s">
        <v>13114</v>
      </c>
      <c r="E1721" s="191" t="s">
        <v>151</v>
      </c>
      <c r="F1721" s="191" t="s">
        <v>151</v>
      </c>
      <c r="G1721" s="191" t="s">
        <v>222</v>
      </c>
      <c r="H1721" s="191" t="s">
        <v>13115</v>
      </c>
      <c r="I1721" s="191" t="s">
        <v>13116</v>
      </c>
      <c r="J1721" s="191" t="s">
        <v>13117</v>
      </c>
      <c r="K1721" s="191" t="s">
        <v>8758</v>
      </c>
      <c r="L1721" s="99">
        <v>-3.5400000000000001E-2</v>
      </c>
      <c r="M1721" s="99">
        <v>37.722200000000001</v>
      </c>
      <c r="N1721" s="191" t="s">
        <v>6967</v>
      </c>
      <c r="O1721" s="87">
        <v>45182</v>
      </c>
      <c r="P1721" s="87">
        <f t="shared" si="52"/>
        <v>45207</v>
      </c>
      <c r="Q1721" s="53">
        <f t="shared" si="53"/>
        <v>335</v>
      </c>
    </row>
    <row r="1722" spans="1:17" ht="16">
      <c r="A1722" s="6">
        <v>1721</v>
      </c>
      <c r="B1722" s="191" t="s">
        <v>4365</v>
      </c>
      <c r="C1722" s="191" t="s">
        <v>2045</v>
      </c>
      <c r="D1722" s="191" t="s">
        <v>13118</v>
      </c>
      <c r="E1722" s="191" t="s">
        <v>8015</v>
      </c>
      <c r="F1722" s="191" t="s">
        <v>8015</v>
      </c>
      <c r="G1722" s="191" t="s">
        <v>144</v>
      </c>
      <c r="H1722" s="191" t="s">
        <v>13119</v>
      </c>
      <c r="I1722" s="191" t="s">
        <v>13120</v>
      </c>
      <c r="J1722" s="191"/>
      <c r="K1722" s="191" t="s">
        <v>7384</v>
      </c>
      <c r="L1722" s="99">
        <v>-0.38919999999999999</v>
      </c>
      <c r="M1722" s="99">
        <v>37.498699999999999</v>
      </c>
      <c r="N1722" s="191" t="s">
        <v>6967</v>
      </c>
      <c r="O1722" s="87">
        <v>45182</v>
      </c>
      <c r="P1722" s="87">
        <f t="shared" si="52"/>
        <v>45207</v>
      </c>
      <c r="Q1722" s="53">
        <f t="shared" si="53"/>
        <v>335</v>
      </c>
    </row>
    <row r="1723" spans="1:17" ht="16">
      <c r="A1723" s="6">
        <v>1722</v>
      </c>
      <c r="B1723" s="191" t="s">
        <v>4409</v>
      </c>
      <c r="C1723" s="191" t="s">
        <v>2070</v>
      </c>
      <c r="D1723" s="191" t="s">
        <v>13121</v>
      </c>
      <c r="E1723" s="191" t="s">
        <v>114</v>
      </c>
      <c r="F1723" s="191" t="s">
        <v>114</v>
      </c>
      <c r="G1723" s="191" t="s">
        <v>158</v>
      </c>
      <c r="H1723" s="191" t="s">
        <v>13122</v>
      </c>
      <c r="I1723" s="191" t="s">
        <v>13123</v>
      </c>
      <c r="J1723" s="191" t="s">
        <v>13124</v>
      </c>
      <c r="K1723" s="191"/>
      <c r="L1723" s="99">
        <v>-0.80967</v>
      </c>
      <c r="M1723" s="99">
        <v>36.958019999999998</v>
      </c>
      <c r="N1723" s="191" t="s">
        <v>6967</v>
      </c>
      <c r="O1723" s="87">
        <v>45182</v>
      </c>
      <c r="P1723" s="87">
        <f t="shared" si="52"/>
        <v>45207</v>
      </c>
      <c r="Q1723" s="53">
        <f t="shared" si="53"/>
        <v>335</v>
      </c>
    </row>
    <row r="1724" spans="1:17" ht="16">
      <c r="A1724" s="6">
        <v>1723</v>
      </c>
      <c r="B1724" s="191" t="s">
        <v>4418</v>
      </c>
      <c r="C1724" s="191" t="s">
        <v>2074</v>
      </c>
      <c r="D1724" s="191" t="s">
        <v>13125</v>
      </c>
      <c r="E1724" s="191" t="s">
        <v>108</v>
      </c>
      <c r="F1724" s="191" t="s">
        <v>108</v>
      </c>
      <c r="G1724" s="191" t="s">
        <v>7081</v>
      </c>
      <c r="H1724" s="191" t="s">
        <v>13126</v>
      </c>
      <c r="I1724" s="191" t="s">
        <v>13127</v>
      </c>
      <c r="J1724" s="191" t="s">
        <v>13128</v>
      </c>
      <c r="K1724" s="191" t="s">
        <v>6975</v>
      </c>
      <c r="L1724" s="99">
        <v>-0.90712599999999999</v>
      </c>
      <c r="M1724" s="99">
        <v>36.836472000000001</v>
      </c>
      <c r="N1724" s="191" t="s">
        <v>6967</v>
      </c>
      <c r="O1724" s="87">
        <v>45182</v>
      </c>
      <c r="P1724" s="87">
        <f t="shared" si="52"/>
        <v>45207</v>
      </c>
      <c r="Q1724" s="53">
        <f t="shared" si="53"/>
        <v>335</v>
      </c>
    </row>
    <row r="1725" spans="1:17" ht="16">
      <c r="A1725" s="6">
        <v>1724</v>
      </c>
      <c r="B1725" s="191" t="s">
        <v>4044</v>
      </c>
      <c r="C1725" s="191" t="s">
        <v>1778</v>
      </c>
      <c r="D1725" s="191" t="s">
        <v>13129</v>
      </c>
      <c r="E1725" s="191" t="s">
        <v>151</v>
      </c>
      <c r="F1725" s="191" t="s">
        <v>151</v>
      </c>
      <c r="G1725" s="191" t="s">
        <v>10204</v>
      </c>
      <c r="H1725" s="191" t="s">
        <v>13130</v>
      </c>
      <c r="I1725" s="191" t="s">
        <v>13131</v>
      </c>
      <c r="J1725" s="191"/>
      <c r="K1725" s="191" t="s">
        <v>10641</v>
      </c>
      <c r="L1725" s="99">
        <v>0.29959999999999998</v>
      </c>
      <c r="M1725" s="99">
        <v>37.900500000000001</v>
      </c>
      <c r="N1725" s="191" t="s">
        <v>6967</v>
      </c>
      <c r="O1725" s="87">
        <v>45183</v>
      </c>
      <c r="P1725" s="87">
        <f t="shared" si="52"/>
        <v>45208</v>
      </c>
      <c r="Q1725" s="53">
        <f t="shared" si="53"/>
        <v>335</v>
      </c>
    </row>
    <row r="1726" spans="1:17" ht="16">
      <c r="A1726" s="6">
        <v>1725</v>
      </c>
      <c r="B1726" s="191" t="s">
        <v>4218</v>
      </c>
      <c r="C1726" s="191" t="s">
        <v>1940</v>
      </c>
      <c r="D1726" s="191" t="s">
        <v>13132</v>
      </c>
      <c r="E1726" s="191" t="s">
        <v>8015</v>
      </c>
      <c r="F1726" s="191" t="s">
        <v>8015</v>
      </c>
      <c r="G1726" s="191" t="s">
        <v>144</v>
      </c>
      <c r="H1726" s="191" t="s">
        <v>13133</v>
      </c>
      <c r="I1726" s="191" t="s">
        <v>13134</v>
      </c>
      <c r="J1726" s="191" t="s">
        <v>13135</v>
      </c>
      <c r="K1726" s="191" t="s">
        <v>7384</v>
      </c>
      <c r="L1726" s="99">
        <v>-0.51160000000000005</v>
      </c>
      <c r="M1726" s="99">
        <v>37.643999999999998</v>
      </c>
      <c r="N1726" s="191" t="s">
        <v>6967</v>
      </c>
      <c r="O1726" s="87">
        <v>45183</v>
      </c>
      <c r="P1726" s="87">
        <f t="shared" si="52"/>
        <v>45208</v>
      </c>
      <c r="Q1726" s="53">
        <f t="shared" si="53"/>
        <v>335</v>
      </c>
    </row>
    <row r="1727" spans="1:17" ht="16">
      <c r="A1727" s="6">
        <v>1726</v>
      </c>
      <c r="B1727" s="191" t="s">
        <v>4321</v>
      </c>
      <c r="C1727" s="191" t="s">
        <v>2016</v>
      </c>
      <c r="D1727" s="191" t="s">
        <v>13136</v>
      </c>
      <c r="E1727" s="191" t="s">
        <v>151</v>
      </c>
      <c r="F1727" s="191" t="s">
        <v>151</v>
      </c>
      <c r="G1727" s="191" t="s">
        <v>10866</v>
      </c>
      <c r="H1727" s="191" t="s">
        <v>10867</v>
      </c>
      <c r="I1727" s="191" t="s">
        <v>13137</v>
      </c>
      <c r="J1727" s="191"/>
      <c r="K1727" s="191" t="s">
        <v>10641</v>
      </c>
      <c r="L1727" s="99">
        <v>0.15229999999999999</v>
      </c>
      <c r="M1727" s="99">
        <v>37.7318</v>
      </c>
      <c r="N1727" s="191" t="s">
        <v>6967</v>
      </c>
      <c r="O1727" s="87">
        <v>45183</v>
      </c>
      <c r="P1727" s="87">
        <f t="shared" si="52"/>
        <v>45208</v>
      </c>
      <c r="Q1727" s="53">
        <f t="shared" si="53"/>
        <v>335</v>
      </c>
    </row>
    <row r="1728" spans="1:17" ht="16">
      <c r="A1728" s="6">
        <v>1727</v>
      </c>
      <c r="B1728" s="191" t="s">
        <v>4350</v>
      </c>
      <c r="C1728" s="191" t="s">
        <v>2039</v>
      </c>
      <c r="D1728" s="191" t="s">
        <v>13138</v>
      </c>
      <c r="E1728" s="191" t="s">
        <v>114</v>
      </c>
      <c r="F1728" s="191" t="s">
        <v>114</v>
      </c>
      <c r="G1728" s="191" t="s">
        <v>10224</v>
      </c>
      <c r="H1728" s="191" t="s">
        <v>13139</v>
      </c>
      <c r="I1728" s="191" t="s">
        <v>13140</v>
      </c>
      <c r="J1728" s="191"/>
      <c r="K1728" s="191" t="s">
        <v>10197</v>
      </c>
      <c r="L1728" s="99">
        <v>0.71153299999999997</v>
      </c>
      <c r="M1728" s="99">
        <v>36.835994999999997</v>
      </c>
      <c r="N1728" s="191" t="s">
        <v>6967</v>
      </c>
      <c r="O1728" s="87">
        <v>45183</v>
      </c>
      <c r="P1728" s="87">
        <f t="shared" si="52"/>
        <v>45208</v>
      </c>
      <c r="Q1728" s="53">
        <f t="shared" si="53"/>
        <v>335</v>
      </c>
    </row>
    <row r="1729" spans="1:17" ht="16">
      <c r="A1729" s="6">
        <v>1728</v>
      </c>
      <c r="B1729" s="191" t="s">
        <v>4378</v>
      </c>
      <c r="C1729" s="191" t="s">
        <v>2053</v>
      </c>
      <c r="D1729" s="191" t="s">
        <v>13141</v>
      </c>
      <c r="E1729" s="191" t="s">
        <v>8015</v>
      </c>
      <c r="F1729" s="191" t="s">
        <v>8015</v>
      </c>
      <c r="G1729" s="191" t="s">
        <v>144</v>
      </c>
      <c r="H1729" s="191" t="s">
        <v>11048</v>
      </c>
      <c r="I1729" s="191" t="s">
        <v>13142</v>
      </c>
      <c r="J1729" s="191" t="s">
        <v>13143</v>
      </c>
      <c r="K1729" s="191" t="s">
        <v>7384</v>
      </c>
      <c r="L1729" s="99">
        <v>-0.358958</v>
      </c>
      <c r="M1729" s="99">
        <v>37.504204000000001</v>
      </c>
      <c r="N1729" s="191" t="s">
        <v>6967</v>
      </c>
      <c r="O1729" s="87">
        <v>45183</v>
      </c>
      <c r="P1729" s="87">
        <f t="shared" si="52"/>
        <v>45208</v>
      </c>
      <c r="Q1729" s="53">
        <f t="shared" si="53"/>
        <v>335</v>
      </c>
    </row>
    <row r="1730" spans="1:17" ht="16">
      <c r="A1730" s="6">
        <v>1729</v>
      </c>
      <c r="B1730" s="191" t="s">
        <v>4396</v>
      </c>
      <c r="C1730" s="191" t="s">
        <v>2060</v>
      </c>
      <c r="D1730" s="191" t="s">
        <v>13144</v>
      </c>
      <c r="E1730" s="191" t="s">
        <v>161</v>
      </c>
      <c r="F1730" s="191" t="s">
        <v>161</v>
      </c>
      <c r="G1730" s="191" t="s">
        <v>11424</v>
      </c>
      <c r="H1730" s="191" t="s">
        <v>13145</v>
      </c>
      <c r="I1730" s="191" t="s">
        <v>13146</v>
      </c>
      <c r="J1730" s="191" t="s">
        <v>13147</v>
      </c>
      <c r="K1730" s="191" t="s">
        <v>10952</v>
      </c>
      <c r="L1730" s="99">
        <v>-0.57650000000000001</v>
      </c>
      <c r="M1730" s="99">
        <v>37.01202</v>
      </c>
      <c r="N1730" s="191" t="s">
        <v>6967</v>
      </c>
      <c r="O1730" s="87">
        <v>45183</v>
      </c>
      <c r="P1730" s="87">
        <f t="shared" si="52"/>
        <v>45208</v>
      </c>
      <c r="Q1730" s="53">
        <f t="shared" si="53"/>
        <v>335</v>
      </c>
    </row>
    <row r="1731" spans="1:17" ht="16">
      <c r="A1731" s="6">
        <v>1730</v>
      </c>
      <c r="B1731" s="191" t="s">
        <v>1503</v>
      </c>
      <c r="C1731" s="191" t="s">
        <v>2063</v>
      </c>
      <c r="D1731" s="191" t="s">
        <v>13148</v>
      </c>
      <c r="E1731" s="191" t="s">
        <v>108</v>
      </c>
      <c r="F1731" s="191" t="s">
        <v>108</v>
      </c>
      <c r="G1731" s="191" t="s">
        <v>111</v>
      </c>
      <c r="H1731" s="191" t="s">
        <v>12297</v>
      </c>
      <c r="I1731" s="191" t="s">
        <v>13149</v>
      </c>
      <c r="J1731" s="191" t="s">
        <v>13150</v>
      </c>
      <c r="K1731" s="191" t="s">
        <v>6966</v>
      </c>
      <c r="L1731" s="99">
        <v>-0.98689000000000004</v>
      </c>
      <c r="M1731" s="99">
        <v>36.703960000000002</v>
      </c>
      <c r="N1731" s="191" t="s">
        <v>6967</v>
      </c>
      <c r="O1731" s="87">
        <v>45183</v>
      </c>
      <c r="P1731" s="87">
        <f t="shared" ref="P1731:P1794" si="54">O1731+25</f>
        <v>45208</v>
      </c>
      <c r="Q1731" s="53">
        <f t="shared" ref="Q1731:Q1794" si="55">IF(P1731&lt;$T$2,$V$2,$U$2-P1731+1)</f>
        <v>335</v>
      </c>
    </row>
    <row r="1732" spans="1:17" ht="16">
      <c r="A1732" s="6">
        <v>1731</v>
      </c>
      <c r="B1732" s="191" t="s">
        <v>4411</v>
      </c>
      <c r="C1732" s="191" t="s">
        <v>4412</v>
      </c>
      <c r="D1732" s="191" t="s">
        <v>13151</v>
      </c>
      <c r="E1732" s="191" t="s">
        <v>161</v>
      </c>
      <c r="F1732" s="191" t="s">
        <v>161</v>
      </c>
      <c r="G1732" s="191" t="s">
        <v>11424</v>
      </c>
      <c r="H1732" s="191" t="s">
        <v>13152</v>
      </c>
      <c r="I1732" s="191" t="s">
        <v>13153</v>
      </c>
      <c r="J1732" s="191" t="s">
        <v>13154</v>
      </c>
      <c r="K1732" s="191" t="s">
        <v>10952</v>
      </c>
      <c r="L1732" s="99">
        <v>-0.58760999999999997</v>
      </c>
      <c r="M1732" s="99">
        <v>37.016039999999997</v>
      </c>
      <c r="N1732" s="191" t="s">
        <v>6967</v>
      </c>
      <c r="O1732" s="87">
        <v>45183</v>
      </c>
      <c r="P1732" s="87">
        <f t="shared" si="54"/>
        <v>45208</v>
      </c>
      <c r="Q1732" s="53">
        <f t="shared" si="55"/>
        <v>335</v>
      </c>
    </row>
    <row r="1733" spans="1:17" ht="16">
      <c r="A1733" s="6">
        <v>1732</v>
      </c>
      <c r="B1733" s="191" t="s">
        <v>4194</v>
      </c>
      <c r="C1733" s="191" t="s">
        <v>1925</v>
      </c>
      <c r="D1733" s="191" t="s">
        <v>13155</v>
      </c>
      <c r="E1733" s="191" t="s">
        <v>161</v>
      </c>
      <c r="F1733" s="191" t="s">
        <v>2434</v>
      </c>
      <c r="G1733" s="191" t="s">
        <v>9255</v>
      </c>
      <c r="H1733" s="191" t="s">
        <v>13156</v>
      </c>
      <c r="I1733" s="191" t="s">
        <v>13157</v>
      </c>
      <c r="J1733" s="191" t="s">
        <v>13158</v>
      </c>
      <c r="K1733" s="191" t="s">
        <v>8335</v>
      </c>
      <c r="L1733" s="99">
        <v>-0.51065000000000005</v>
      </c>
      <c r="M1733" s="99">
        <v>37.414017999999999</v>
      </c>
      <c r="N1733" s="191" t="s">
        <v>6967</v>
      </c>
      <c r="O1733" s="87">
        <v>45184</v>
      </c>
      <c r="P1733" s="87">
        <f t="shared" si="54"/>
        <v>45209</v>
      </c>
      <c r="Q1733" s="53">
        <f t="shared" si="55"/>
        <v>335</v>
      </c>
    </row>
    <row r="1734" spans="1:17" ht="16">
      <c r="A1734" s="6">
        <v>1733</v>
      </c>
      <c r="B1734" s="191" t="s">
        <v>4261</v>
      </c>
      <c r="C1734" s="191" t="s">
        <v>1976</v>
      </c>
      <c r="D1734" s="191" t="s">
        <v>13159</v>
      </c>
      <c r="E1734" s="191" t="s">
        <v>8015</v>
      </c>
      <c r="F1734" s="191" t="s">
        <v>2434</v>
      </c>
      <c r="G1734" s="191" t="s">
        <v>8679</v>
      </c>
      <c r="H1734" s="191" t="s">
        <v>11008</v>
      </c>
      <c r="I1734" s="191" t="s">
        <v>13160</v>
      </c>
      <c r="J1734" s="191" t="s">
        <v>13161</v>
      </c>
      <c r="K1734" s="191" t="s">
        <v>8856</v>
      </c>
      <c r="L1734" s="99">
        <v>-0.62029999999999996</v>
      </c>
      <c r="M1734" s="99">
        <v>37.223599999999998</v>
      </c>
      <c r="N1734" s="191" t="s">
        <v>6967</v>
      </c>
      <c r="O1734" s="87">
        <v>45184</v>
      </c>
      <c r="P1734" s="87">
        <f t="shared" si="54"/>
        <v>45209</v>
      </c>
      <c r="Q1734" s="53">
        <f t="shared" si="55"/>
        <v>335</v>
      </c>
    </row>
    <row r="1735" spans="1:17" ht="16">
      <c r="A1735" s="6">
        <v>1734</v>
      </c>
      <c r="B1735" s="191" t="s">
        <v>4292</v>
      </c>
      <c r="C1735" s="191" t="s">
        <v>4293</v>
      </c>
      <c r="D1735" s="191" t="s">
        <v>13162</v>
      </c>
      <c r="E1735" s="191" t="s">
        <v>151</v>
      </c>
      <c r="F1735" s="191" t="s">
        <v>151</v>
      </c>
      <c r="G1735" s="191" t="s">
        <v>152</v>
      </c>
      <c r="H1735" s="191" t="s">
        <v>13163</v>
      </c>
      <c r="I1735" s="191" t="s">
        <v>13164</v>
      </c>
      <c r="J1735" s="191" t="s">
        <v>13165</v>
      </c>
      <c r="K1735" s="191" t="s">
        <v>10554</v>
      </c>
      <c r="L1735" s="99">
        <v>5.5906999999999998E-2</v>
      </c>
      <c r="M1735" s="99">
        <v>37.183413000000002</v>
      </c>
      <c r="N1735" s="191" t="s">
        <v>6967</v>
      </c>
      <c r="O1735" s="87">
        <v>45184</v>
      </c>
      <c r="P1735" s="87">
        <f t="shared" si="54"/>
        <v>45209</v>
      </c>
      <c r="Q1735" s="53">
        <f t="shared" si="55"/>
        <v>335</v>
      </c>
    </row>
    <row r="1736" spans="1:17" ht="16">
      <c r="A1736" s="6">
        <v>1735</v>
      </c>
      <c r="B1736" s="191" t="s">
        <v>1559</v>
      </c>
      <c r="C1736" s="191" t="s">
        <v>2050</v>
      </c>
      <c r="D1736" s="191" t="s">
        <v>13166</v>
      </c>
      <c r="E1736" s="191" t="s">
        <v>151</v>
      </c>
      <c r="F1736" s="191" t="s">
        <v>151</v>
      </c>
      <c r="G1736" s="191" t="s">
        <v>152</v>
      </c>
      <c r="H1736" s="191" t="s">
        <v>13167</v>
      </c>
      <c r="I1736" s="191" t="s">
        <v>13168</v>
      </c>
      <c r="J1736" s="191" t="s">
        <v>13169</v>
      </c>
      <c r="K1736" s="191" t="s">
        <v>10554</v>
      </c>
      <c r="L1736" s="99">
        <v>0.12601999999999999</v>
      </c>
      <c r="M1736" s="99">
        <v>37.547800000000002</v>
      </c>
      <c r="N1736" s="191" t="s">
        <v>6967</v>
      </c>
      <c r="O1736" s="87">
        <v>45184</v>
      </c>
      <c r="P1736" s="87">
        <f t="shared" si="54"/>
        <v>45209</v>
      </c>
      <c r="Q1736" s="53">
        <f t="shared" si="55"/>
        <v>335</v>
      </c>
    </row>
    <row r="1737" spans="1:17" ht="16">
      <c r="A1737" s="6">
        <v>1736</v>
      </c>
      <c r="B1737" s="191" t="s">
        <v>4384</v>
      </c>
      <c r="C1737" s="191" t="s">
        <v>4385</v>
      </c>
      <c r="D1737" s="191" t="s">
        <v>13170</v>
      </c>
      <c r="E1737" s="191" t="s">
        <v>161</v>
      </c>
      <c r="F1737" s="191" t="s">
        <v>161</v>
      </c>
      <c r="G1737" s="191" t="s">
        <v>1511</v>
      </c>
      <c r="H1737" s="191" t="s">
        <v>13171</v>
      </c>
      <c r="I1737" s="191" t="s">
        <v>13172</v>
      </c>
      <c r="J1737" s="191" t="s">
        <v>13173</v>
      </c>
      <c r="K1737" s="191" t="s">
        <v>10952</v>
      </c>
      <c r="L1737" s="99">
        <v>-1.78E-2</v>
      </c>
      <c r="M1737" s="99">
        <v>37.030140000000003</v>
      </c>
      <c r="N1737" s="191" t="s">
        <v>6967</v>
      </c>
      <c r="O1737" s="87">
        <v>45184</v>
      </c>
      <c r="P1737" s="87">
        <f t="shared" si="54"/>
        <v>45209</v>
      </c>
      <c r="Q1737" s="53">
        <f t="shared" si="55"/>
        <v>335</v>
      </c>
    </row>
    <row r="1738" spans="1:17" ht="16">
      <c r="A1738" s="6">
        <v>1737</v>
      </c>
      <c r="B1738" s="191" t="s">
        <v>2337</v>
      </c>
      <c r="C1738" s="191" t="s">
        <v>2057</v>
      </c>
      <c r="D1738" s="191" t="s">
        <v>13174</v>
      </c>
      <c r="E1738" s="191" t="s">
        <v>161</v>
      </c>
      <c r="F1738" s="191" t="s">
        <v>161</v>
      </c>
      <c r="G1738" s="191" t="s">
        <v>1511</v>
      </c>
      <c r="H1738" s="191" t="s">
        <v>12780</v>
      </c>
      <c r="I1738" s="191" t="s">
        <v>13175</v>
      </c>
      <c r="J1738" s="191" t="s">
        <v>13176</v>
      </c>
      <c r="K1738" s="191" t="s">
        <v>10952</v>
      </c>
      <c r="L1738" s="99">
        <v>-0.24804000000000001</v>
      </c>
      <c r="M1738" s="99">
        <v>37.074739999999998</v>
      </c>
      <c r="N1738" s="191" t="s">
        <v>6967</v>
      </c>
      <c r="O1738" s="87">
        <v>45184</v>
      </c>
      <c r="P1738" s="87">
        <f t="shared" si="54"/>
        <v>45209</v>
      </c>
      <c r="Q1738" s="53">
        <f t="shared" si="55"/>
        <v>335</v>
      </c>
    </row>
    <row r="1739" spans="1:17" ht="16">
      <c r="A1739" s="6">
        <v>1738</v>
      </c>
      <c r="B1739" s="191" t="s">
        <v>4406</v>
      </c>
      <c r="C1739" s="191" t="s">
        <v>2067</v>
      </c>
      <c r="D1739" s="191" t="s">
        <v>13177</v>
      </c>
      <c r="E1739" s="191" t="s">
        <v>151</v>
      </c>
      <c r="F1739" s="191" t="s">
        <v>151</v>
      </c>
      <c r="G1739" s="191" t="s">
        <v>222</v>
      </c>
      <c r="H1739" s="191" t="s">
        <v>10139</v>
      </c>
      <c r="I1739" s="191" t="s">
        <v>13178</v>
      </c>
      <c r="J1739" s="191" t="s">
        <v>13179</v>
      </c>
      <c r="K1739" s="191" t="s">
        <v>10106</v>
      </c>
      <c r="L1739" s="99">
        <v>2.3400000000000001E-2</v>
      </c>
      <c r="M1739" s="99">
        <v>37.594875000000002</v>
      </c>
      <c r="N1739" s="191" t="s">
        <v>6967</v>
      </c>
      <c r="O1739" s="87">
        <v>45184</v>
      </c>
      <c r="P1739" s="87">
        <f t="shared" si="54"/>
        <v>45209</v>
      </c>
      <c r="Q1739" s="53">
        <f t="shared" si="55"/>
        <v>335</v>
      </c>
    </row>
    <row r="1740" spans="1:17" ht="16">
      <c r="A1740" s="6">
        <v>1739</v>
      </c>
      <c r="B1740" s="191" t="s">
        <v>1530</v>
      </c>
      <c r="C1740" s="191" t="s">
        <v>2071</v>
      </c>
      <c r="D1740" s="191" t="s">
        <v>13180</v>
      </c>
      <c r="E1740" s="191" t="s">
        <v>108</v>
      </c>
      <c r="F1740" s="191" t="s">
        <v>108</v>
      </c>
      <c r="G1740" s="191" t="s">
        <v>115</v>
      </c>
      <c r="H1740" s="191" t="s">
        <v>13181</v>
      </c>
      <c r="I1740" s="191" t="s">
        <v>13182</v>
      </c>
      <c r="J1740" s="191" t="s">
        <v>13183</v>
      </c>
      <c r="K1740" s="191" t="s">
        <v>2840</v>
      </c>
      <c r="L1740" s="99">
        <v>-1.2355400000000001</v>
      </c>
      <c r="M1740" s="99">
        <v>36.6967</v>
      </c>
      <c r="N1740" s="191" t="s">
        <v>6967</v>
      </c>
      <c r="O1740" s="87">
        <v>45184</v>
      </c>
      <c r="P1740" s="87">
        <f t="shared" si="54"/>
        <v>45209</v>
      </c>
      <c r="Q1740" s="53">
        <f t="shared" si="55"/>
        <v>335</v>
      </c>
    </row>
    <row r="1741" spans="1:17" ht="16">
      <c r="A1741" s="6">
        <v>1740</v>
      </c>
      <c r="B1741" s="191" t="s">
        <v>4410</v>
      </c>
      <c r="C1741" s="191" t="s">
        <v>2072</v>
      </c>
      <c r="D1741" s="191" t="s">
        <v>13184</v>
      </c>
      <c r="E1741" s="191" t="s">
        <v>108</v>
      </c>
      <c r="F1741" s="191" t="s">
        <v>108</v>
      </c>
      <c r="G1741" s="191" t="s">
        <v>115</v>
      </c>
      <c r="H1741" s="191" t="s">
        <v>13181</v>
      </c>
      <c r="I1741" s="191" t="s">
        <v>13185</v>
      </c>
      <c r="J1741" s="191" t="s">
        <v>13182</v>
      </c>
      <c r="K1741" s="191" t="s">
        <v>2840</v>
      </c>
      <c r="L1741" s="99">
        <v>-1.2357199999999999</v>
      </c>
      <c r="M1741" s="99">
        <v>36.696559999999998</v>
      </c>
      <c r="N1741" s="191" t="s">
        <v>6967</v>
      </c>
      <c r="O1741" s="87">
        <v>45184</v>
      </c>
      <c r="P1741" s="87">
        <f t="shared" si="54"/>
        <v>45209</v>
      </c>
      <c r="Q1741" s="53">
        <f t="shared" si="55"/>
        <v>335</v>
      </c>
    </row>
    <row r="1742" spans="1:17" ht="16">
      <c r="A1742" s="6">
        <v>1741</v>
      </c>
      <c r="B1742" s="191" t="s">
        <v>4419</v>
      </c>
      <c r="C1742" s="191" t="s">
        <v>2075</v>
      </c>
      <c r="D1742" s="191" t="s">
        <v>13186</v>
      </c>
      <c r="E1742" s="191" t="s">
        <v>114</v>
      </c>
      <c r="F1742" s="191" t="s">
        <v>114</v>
      </c>
      <c r="G1742" s="191" t="s">
        <v>168</v>
      </c>
      <c r="H1742" s="191" t="s">
        <v>13187</v>
      </c>
      <c r="I1742" s="191" t="s">
        <v>13188</v>
      </c>
      <c r="J1742" s="191" t="s">
        <v>13189</v>
      </c>
      <c r="K1742" s="191" t="s">
        <v>7337</v>
      </c>
      <c r="L1742" s="99">
        <v>-0.88609221999999999</v>
      </c>
      <c r="M1742" s="99">
        <v>37.032301060000002</v>
      </c>
      <c r="N1742" s="191" t="s">
        <v>6967</v>
      </c>
      <c r="O1742" s="87">
        <v>45184</v>
      </c>
      <c r="P1742" s="87">
        <f t="shared" si="54"/>
        <v>45209</v>
      </c>
      <c r="Q1742" s="53">
        <f t="shared" si="55"/>
        <v>335</v>
      </c>
    </row>
    <row r="1743" spans="1:17" ht="16">
      <c r="A1743" s="6">
        <v>1742</v>
      </c>
      <c r="B1743" s="191" t="s">
        <v>1549</v>
      </c>
      <c r="C1743" s="191" t="s">
        <v>1975</v>
      </c>
      <c r="D1743" s="191" t="s">
        <v>13190</v>
      </c>
      <c r="E1743" s="191" t="s">
        <v>151</v>
      </c>
      <c r="F1743" s="191" t="s">
        <v>151</v>
      </c>
      <c r="G1743" s="191" t="s">
        <v>10866</v>
      </c>
      <c r="H1743" s="191" t="s">
        <v>10921</v>
      </c>
      <c r="I1743" s="191" t="s">
        <v>13191</v>
      </c>
      <c r="J1743" s="191"/>
      <c r="K1743" s="191" t="s">
        <v>10641</v>
      </c>
      <c r="L1743" s="99">
        <v>0.14349999999999999</v>
      </c>
      <c r="M1743" s="99">
        <v>37.793199999999999</v>
      </c>
      <c r="N1743" s="191" t="s">
        <v>6967</v>
      </c>
      <c r="O1743" s="87">
        <v>45187</v>
      </c>
      <c r="P1743" s="87">
        <f t="shared" si="54"/>
        <v>45212</v>
      </c>
      <c r="Q1743" s="53">
        <f t="shared" si="55"/>
        <v>335</v>
      </c>
    </row>
    <row r="1744" spans="1:17" ht="16">
      <c r="A1744" s="6">
        <v>1743</v>
      </c>
      <c r="B1744" s="191" t="s">
        <v>4306</v>
      </c>
      <c r="C1744" s="191" t="s">
        <v>1999</v>
      </c>
      <c r="D1744" s="191" t="s">
        <v>13192</v>
      </c>
      <c r="E1744" s="191" t="s">
        <v>8015</v>
      </c>
      <c r="F1744" s="191" t="s">
        <v>8015</v>
      </c>
      <c r="G1744" s="191" t="s">
        <v>142</v>
      </c>
      <c r="H1744" s="191" t="s">
        <v>13193</v>
      </c>
      <c r="I1744" s="191" t="s">
        <v>13194</v>
      </c>
      <c r="J1744" s="191" t="s">
        <v>13195</v>
      </c>
      <c r="K1744" s="191" t="s">
        <v>8856</v>
      </c>
      <c r="L1744" s="99">
        <v>-0.51459999999999995</v>
      </c>
      <c r="M1744" s="99">
        <v>37.448799999999999</v>
      </c>
      <c r="N1744" s="191" t="s">
        <v>6967</v>
      </c>
      <c r="O1744" s="87">
        <v>45187</v>
      </c>
      <c r="P1744" s="87">
        <f t="shared" si="54"/>
        <v>45212</v>
      </c>
      <c r="Q1744" s="53">
        <f t="shared" si="55"/>
        <v>335</v>
      </c>
    </row>
    <row r="1745" spans="1:17" ht="16">
      <c r="A1745" s="6">
        <v>1744</v>
      </c>
      <c r="B1745" s="191" t="s">
        <v>4381</v>
      </c>
      <c r="C1745" s="191" t="s">
        <v>2056</v>
      </c>
      <c r="D1745" s="191" t="s">
        <v>13196</v>
      </c>
      <c r="E1745" s="191" t="s">
        <v>151</v>
      </c>
      <c r="F1745" s="191" t="s">
        <v>151</v>
      </c>
      <c r="G1745" s="191" t="s">
        <v>173</v>
      </c>
      <c r="H1745" s="191" t="s">
        <v>13197</v>
      </c>
      <c r="I1745" s="191" t="s">
        <v>13198</v>
      </c>
      <c r="J1745" s="191" t="s">
        <v>13199</v>
      </c>
      <c r="K1745" s="191" t="s">
        <v>8758</v>
      </c>
      <c r="L1745" s="99">
        <v>4.5600000000000002E-2</v>
      </c>
      <c r="M1745" s="99">
        <v>37.680799999999998</v>
      </c>
      <c r="N1745" s="191" t="s">
        <v>6967</v>
      </c>
      <c r="O1745" s="87">
        <v>45187</v>
      </c>
      <c r="P1745" s="87">
        <f t="shared" si="54"/>
        <v>45212</v>
      </c>
      <c r="Q1745" s="53">
        <f t="shared" si="55"/>
        <v>335</v>
      </c>
    </row>
    <row r="1746" spans="1:17" ht="16">
      <c r="A1746" s="6">
        <v>1745</v>
      </c>
      <c r="B1746" s="191" t="s">
        <v>4388</v>
      </c>
      <c r="C1746" s="191" t="s">
        <v>2058</v>
      </c>
      <c r="D1746" s="191" t="s">
        <v>13200</v>
      </c>
      <c r="E1746" s="191" t="s">
        <v>151</v>
      </c>
      <c r="F1746" s="191" t="s">
        <v>151</v>
      </c>
      <c r="G1746" s="191" t="s">
        <v>531</v>
      </c>
      <c r="H1746" s="191" t="s">
        <v>13201</v>
      </c>
      <c r="I1746" s="191" t="s">
        <v>13202</v>
      </c>
      <c r="J1746" s="191"/>
      <c r="K1746" s="191" t="s">
        <v>10641</v>
      </c>
      <c r="L1746" s="99">
        <v>0.2278</v>
      </c>
      <c r="M1746" s="99">
        <v>37.943399999999997</v>
      </c>
      <c r="N1746" s="191" t="s">
        <v>6967</v>
      </c>
      <c r="O1746" s="87">
        <v>45187</v>
      </c>
      <c r="P1746" s="87">
        <f t="shared" si="54"/>
        <v>45212</v>
      </c>
      <c r="Q1746" s="53">
        <f t="shared" si="55"/>
        <v>335</v>
      </c>
    </row>
    <row r="1747" spans="1:17" ht="16">
      <c r="A1747" s="6">
        <v>1746</v>
      </c>
      <c r="B1747" s="191" t="s">
        <v>4391</v>
      </c>
      <c r="C1747" s="191" t="s">
        <v>4392</v>
      </c>
      <c r="D1747" s="191" t="s">
        <v>13203</v>
      </c>
      <c r="E1747" s="191" t="s">
        <v>108</v>
      </c>
      <c r="F1747" s="191" t="s">
        <v>108</v>
      </c>
      <c r="G1747" s="191" t="s">
        <v>115</v>
      </c>
      <c r="H1747" s="191" t="s">
        <v>13204</v>
      </c>
      <c r="I1747" s="191" t="s">
        <v>13205</v>
      </c>
      <c r="J1747" s="191" t="s">
        <v>13206</v>
      </c>
      <c r="K1747" s="191" t="s">
        <v>2840</v>
      </c>
      <c r="L1747" s="99">
        <v>-1.2287399999999999</v>
      </c>
      <c r="M1747" s="99">
        <v>36.74241</v>
      </c>
      <c r="N1747" s="191" t="s">
        <v>6967</v>
      </c>
      <c r="O1747" s="87">
        <v>45187</v>
      </c>
      <c r="P1747" s="87">
        <f t="shared" si="54"/>
        <v>45212</v>
      </c>
      <c r="Q1747" s="53">
        <f t="shared" si="55"/>
        <v>335</v>
      </c>
    </row>
    <row r="1748" spans="1:17" ht="16">
      <c r="A1748" s="6">
        <v>1747</v>
      </c>
      <c r="B1748" s="191" t="s">
        <v>3999</v>
      </c>
      <c r="C1748" s="191" t="s">
        <v>4000</v>
      </c>
      <c r="D1748" s="191" t="s">
        <v>13207</v>
      </c>
      <c r="E1748" s="191" t="s">
        <v>151</v>
      </c>
      <c r="F1748" s="191" t="s">
        <v>151</v>
      </c>
      <c r="G1748" s="191" t="s">
        <v>152</v>
      </c>
      <c r="H1748" s="191" t="s">
        <v>13208</v>
      </c>
      <c r="I1748" s="191" t="s">
        <v>13209</v>
      </c>
      <c r="J1748" s="191" t="s">
        <v>13210</v>
      </c>
      <c r="K1748" s="191" t="s">
        <v>10554</v>
      </c>
      <c r="L1748" s="99">
        <v>9.9079E-2</v>
      </c>
      <c r="M1748" s="99">
        <v>37.578209000000001</v>
      </c>
      <c r="N1748" s="191" t="s">
        <v>6967</v>
      </c>
      <c r="O1748" s="87">
        <v>45188</v>
      </c>
      <c r="P1748" s="87">
        <f t="shared" si="54"/>
        <v>45213</v>
      </c>
      <c r="Q1748" s="53">
        <f t="shared" si="55"/>
        <v>335</v>
      </c>
    </row>
    <row r="1749" spans="1:17" ht="16">
      <c r="A1749" s="6">
        <v>1748</v>
      </c>
      <c r="B1749" s="191" t="s">
        <v>4309</v>
      </c>
      <c r="C1749" s="191" t="s">
        <v>2003</v>
      </c>
      <c r="D1749" s="191" t="s">
        <v>13211</v>
      </c>
      <c r="E1749" s="191" t="s">
        <v>151</v>
      </c>
      <c r="F1749" s="191" t="s">
        <v>151</v>
      </c>
      <c r="G1749" s="191" t="s">
        <v>222</v>
      </c>
      <c r="H1749" s="191" t="s">
        <v>13212</v>
      </c>
      <c r="I1749" s="191" t="s">
        <v>13213</v>
      </c>
      <c r="J1749" s="191"/>
      <c r="K1749" s="191" t="s">
        <v>8847</v>
      </c>
      <c r="L1749" s="99">
        <v>-7.2309999999999996E-3</v>
      </c>
      <c r="M1749" s="99">
        <v>37.608820999999999</v>
      </c>
      <c r="N1749" s="191" t="s">
        <v>6967</v>
      </c>
      <c r="O1749" s="87">
        <v>45188</v>
      </c>
      <c r="P1749" s="87">
        <f t="shared" si="54"/>
        <v>45213</v>
      </c>
      <c r="Q1749" s="53">
        <f t="shared" si="55"/>
        <v>335</v>
      </c>
    </row>
    <row r="1750" spans="1:17" ht="16">
      <c r="A1750" s="6">
        <v>1749</v>
      </c>
      <c r="B1750" s="191" t="s">
        <v>1522</v>
      </c>
      <c r="C1750" s="191" t="s">
        <v>2029</v>
      </c>
      <c r="D1750" s="191" t="s">
        <v>13214</v>
      </c>
      <c r="E1750" s="191" t="s">
        <v>108</v>
      </c>
      <c r="F1750" s="191" t="s">
        <v>108</v>
      </c>
      <c r="G1750" s="191" t="s">
        <v>7081</v>
      </c>
      <c r="H1750" s="191" t="s">
        <v>12553</v>
      </c>
      <c r="I1750" s="191" t="s">
        <v>13215</v>
      </c>
      <c r="J1750" s="191" t="s">
        <v>13216</v>
      </c>
      <c r="K1750" s="191" t="s">
        <v>6975</v>
      </c>
      <c r="L1750" s="99">
        <v>-0.99224999999999997</v>
      </c>
      <c r="M1750" s="99">
        <v>36.935056000000003</v>
      </c>
      <c r="N1750" s="191" t="s">
        <v>6967</v>
      </c>
      <c r="O1750" s="87">
        <v>45188</v>
      </c>
      <c r="P1750" s="87">
        <f t="shared" si="54"/>
        <v>45213</v>
      </c>
      <c r="Q1750" s="53">
        <f t="shared" si="55"/>
        <v>335</v>
      </c>
    </row>
    <row r="1751" spans="1:17" ht="16">
      <c r="A1751" s="6">
        <v>1750</v>
      </c>
      <c r="B1751" s="191" t="s">
        <v>4344</v>
      </c>
      <c r="C1751" s="191" t="s">
        <v>4345</v>
      </c>
      <c r="D1751" s="191" t="s">
        <v>13217</v>
      </c>
      <c r="E1751" s="191" t="s">
        <v>108</v>
      </c>
      <c r="F1751" s="191" t="s">
        <v>108</v>
      </c>
      <c r="G1751" s="191" t="s">
        <v>7201</v>
      </c>
      <c r="H1751" s="191" t="s">
        <v>13218</v>
      </c>
      <c r="I1751" s="191" t="s">
        <v>13219</v>
      </c>
      <c r="J1751" s="191" t="s">
        <v>13220</v>
      </c>
      <c r="K1751" s="191" t="s">
        <v>6975</v>
      </c>
      <c r="L1751" s="99">
        <v>1.17923</v>
      </c>
      <c r="M1751" s="99">
        <v>36.998860000000001</v>
      </c>
      <c r="N1751" s="191" t="s">
        <v>6967</v>
      </c>
      <c r="O1751" s="87">
        <v>45188</v>
      </c>
      <c r="P1751" s="87">
        <f t="shared" si="54"/>
        <v>45213</v>
      </c>
      <c r="Q1751" s="53">
        <f t="shared" si="55"/>
        <v>335</v>
      </c>
    </row>
    <row r="1752" spans="1:17" ht="16">
      <c r="A1752" s="6">
        <v>1751</v>
      </c>
      <c r="B1752" s="191" t="s">
        <v>4351</v>
      </c>
      <c r="C1752" s="191" t="s">
        <v>4352</v>
      </c>
      <c r="D1752" s="191" t="s">
        <v>13221</v>
      </c>
      <c r="E1752" s="191" t="s">
        <v>114</v>
      </c>
      <c r="F1752" s="191" t="s">
        <v>114</v>
      </c>
      <c r="G1752" s="191" t="s">
        <v>8764</v>
      </c>
      <c r="H1752" s="191" t="s">
        <v>11900</v>
      </c>
      <c r="I1752" s="191" t="s">
        <v>13222</v>
      </c>
      <c r="J1752" s="191"/>
      <c r="K1752" s="191" t="s">
        <v>11451</v>
      </c>
      <c r="L1752" s="99">
        <v>-0.81860599999999994</v>
      </c>
      <c r="M1752" s="99">
        <v>37.163066999999998</v>
      </c>
      <c r="N1752" s="191" t="s">
        <v>6967</v>
      </c>
      <c r="O1752" s="87">
        <v>45188</v>
      </c>
      <c r="P1752" s="87">
        <f t="shared" si="54"/>
        <v>45213</v>
      </c>
      <c r="Q1752" s="53">
        <f t="shared" si="55"/>
        <v>335</v>
      </c>
    </row>
    <row r="1753" spans="1:17" ht="16">
      <c r="A1753" s="6">
        <v>1752</v>
      </c>
      <c r="B1753" s="191" t="s">
        <v>4393</v>
      </c>
      <c r="C1753" s="191" t="s">
        <v>2059</v>
      </c>
      <c r="D1753" s="191" t="s">
        <v>13223</v>
      </c>
      <c r="E1753" s="191" t="s">
        <v>8015</v>
      </c>
      <c r="F1753" s="191" t="s">
        <v>2434</v>
      </c>
      <c r="G1753" s="191" t="s">
        <v>9255</v>
      </c>
      <c r="H1753" s="191" t="s">
        <v>13224</v>
      </c>
      <c r="I1753" s="191" t="s">
        <v>13225</v>
      </c>
      <c r="J1753" s="191" t="s">
        <v>13226</v>
      </c>
      <c r="K1753" s="191" t="s">
        <v>8335</v>
      </c>
      <c r="L1753" s="99">
        <v>-0.47688789999999998</v>
      </c>
      <c r="M1753" s="99">
        <v>37.411432499999997</v>
      </c>
      <c r="N1753" s="191" t="s">
        <v>6967</v>
      </c>
      <c r="O1753" s="87">
        <v>45188</v>
      </c>
      <c r="P1753" s="87">
        <f t="shared" si="54"/>
        <v>45213</v>
      </c>
      <c r="Q1753" s="53">
        <f t="shared" si="55"/>
        <v>335</v>
      </c>
    </row>
    <row r="1754" spans="1:17" ht="16">
      <c r="A1754" s="6">
        <v>1753</v>
      </c>
      <c r="B1754" s="191" t="s">
        <v>4403</v>
      </c>
      <c r="C1754" s="191" t="s">
        <v>2064</v>
      </c>
      <c r="D1754" s="191" t="s">
        <v>13227</v>
      </c>
      <c r="E1754" s="191" t="s">
        <v>8015</v>
      </c>
      <c r="F1754" s="191" t="s">
        <v>8015</v>
      </c>
      <c r="G1754" s="191" t="s">
        <v>142</v>
      </c>
      <c r="H1754" s="191" t="s">
        <v>13228</v>
      </c>
      <c r="I1754" s="191" t="s">
        <v>13229</v>
      </c>
      <c r="J1754" s="191" t="s">
        <v>13230</v>
      </c>
      <c r="K1754" s="191" t="s">
        <v>8856</v>
      </c>
      <c r="L1754" s="99">
        <v>-0.45600000000000002</v>
      </c>
      <c r="M1754" s="99">
        <v>37.443600000000004</v>
      </c>
      <c r="N1754" s="191" t="s">
        <v>6967</v>
      </c>
      <c r="O1754" s="87">
        <v>45188</v>
      </c>
      <c r="P1754" s="87">
        <f t="shared" si="54"/>
        <v>45213</v>
      </c>
      <c r="Q1754" s="53">
        <f t="shared" si="55"/>
        <v>335</v>
      </c>
    </row>
    <row r="1755" spans="1:17" ht="16">
      <c r="A1755" s="6">
        <v>1754</v>
      </c>
      <c r="B1755" s="191" t="s">
        <v>4430</v>
      </c>
      <c r="C1755" s="191" t="s">
        <v>2079</v>
      </c>
      <c r="D1755" s="191" t="s">
        <v>13231</v>
      </c>
      <c r="E1755" s="191" t="s">
        <v>8015</v>
      </c>
      <c r="F1755" s="191" t="s">
        <v>2434</v>
      </c>
      <c r="G1755" s="191" t="s">
        <v>9255</v>
      </c>
      <c r="H1755" s="191" t="s">
        <v>13232</v>
      </c>
      <c r="I1755" s="191" t="s">
        <v>13233</v>
      </c>
      <c r="J1755" s="191" t="s">
        <v>13234</v>
      </c>
      <c r="K1755" s="191" t="s">
        <v>8335</v>
      </c>
      <c r="L1755" s="99">
        <v>-0.418493</v>
      </c>
      <c r="M1755" s="99">
        <v>37.386215</v>
      </c>
      <c r="N1755" s="191" t="s">
        <v>6967</v>
      </c>
      <c r="O1755" s="87">
        <v>45188</v>
      </c>
      <c r="P1755" s="87">
        <f t="shared" si="54"/>
        <v>45213</v>
      </c>
      <c r="Q1755" s="53">
        <f t="shared" si="55"/>
        <v>335</v>
      </c>
    </row>
    <row r="1756" spans="1:17" ht="16">
      <c r="A1756" s="6">
        <v>1755</v>
      </c>
      <c r="B1756" s="191" t="s">
        <v>4444</v>
      </c>
      <c r="C1756" s="191" t="s">
        <v>4445</v>
      </c>
      <c r="D1756" s="191" t="s">
        <v>13235</v>
      </c>
      <c r="E1756" s="191" t="s">
        <v>114</v>
      </c>
      <c r="F1756" s="191" t="s">
        <v>114</v>
      </c>
      <c r="G1756" s="191" t="s">
        <v>168</v>
      </c>
      <c r="H1756" s="191" t="s">
        <v>13236</v>
      </c>
      <c r="I1756" s="191" t="s">
        <v>13237</v>
      </c>
      <c r="J1756" s="191"/>
      <c r="K1756" s="191" t="s">
        <v>7337</v>
      </c>
      <c r="L1756" s="99">
        <v>-0.95340058000000005</v>
      </c>
      <c r="M1756" s="99">
        <v>37.07228945</v>
      </c>
      <c r="N1756" s="191" t="s">
        <v>6967</v>
      </c>
      <c r="O1756" s="87">
        <v>45188</v>
      </c>
      <c r="P1756" s="87">
        <f t="shared" si="54"/>
        <v>45213</v>
      </c>
      <c r="Q1756" s="53">
        <f t="shared" si="55"/>
        <v>335</v>
      </c>
    </row>
    <row r="1757" spans="1:17" ht="16">
      <c r="A1757" s="6">
        <v>1756</v>
      </c>
      <c r="B1757" s="191" t="s">
        <v>4204</v>
      </c>
      <c r="C1757" s="191" t="s">
        <v>1931</v>
      </c>
      <c r="D1757" s="191" t="s">
        <v>13238</v>
      </c>
      <c r="E1757" s="191" t="s">
        <v>8015</v>
      </c>
      <c r="F1757" s="191" t="s">
        <v>8015</v>
      </c>
      <c r="G1757" s="191" t="s">
        <v>13239</v>
      </c>
      <c r="H1757" s="191" t="s">
        <v>13240</v>
      </c>
      <c r="I1757" s="191" t="s">
        <v>13241</v>
      </c>
      <c r="J1757" s="191"/>
      <c r="K1757" s="191" t="s">
        <v>8856</v>
      </c>
      <c r="L1757" s="99">
        <v>-0.59108000000000005</v>
      </c>
      <c r="M1757" s="99">
        <v>37.540142000000003</v>
      </c>
      <c r="N1757" s="191" t="s">
        <v>6967</v>
      </c>
      <c r="O1757" s="87">
        <v>45189</v>
      </c>
      <c r="P1757" s="87">
        <f t="shared" si="54"/>
        <v>45214</v>
      </c>
      <c r="Q1757" s="53">
        <f t="shared" si="55"/>
        <v>335</v>
      </c>
    </row>
    <row r="1758" spans="1:17" ht="16">
      <c r="A1758" s="6">
        <v>1757</v>
      </c>
      <c r="B1758" s="191" t="s">
        <v>4268</v>
      </c>
      <c r="C1758" s="191" t="s">
        <v>4269</v>
      </c>
      <c r="D1758" s="191" t="s">
        <v>13242</v>
      </c>
      <c r="E1758" s="191" t="s">
        <v>114</v>
      </c>
      <c r="F1758" s="191" t="s">
        <v>114</v>
      </c>
      <c r="G1758" s="191" t="s">
        <v>168</v>
      </c>
      <c r="H1758" s="191" t="s">
        <v>13243</v>
      </c>
      <c r="I1758" s="191" t="s">
        <v>13244</v>
      </c>
      <c r="J1758" s="191" t="s">
        <v>13245</v>
      </c>
      <c r="K1758" s="191" t="s">
        <v>7337</v>
      </c>
      <c r="L1758" s="99">
        <v>-0.82927896999999995</v>
      </c>
      <c r="M1758" s="99">
        <v>36.927759450000003</v>
      </c>
      <c r="N1758" s="191" t="s">
        <v>6967</v>
      </c>
      <c r="O1758" s="87">
        <v>45189</v>
      </c>
      <c r="P1758" s="87">
        <f t="shared" si="54"/>
        <v>45214</v>
      </c>
      <c r="Q1758" s="53">
        <f t="shared" si="55"/>
        <v>335</v>
      </c>
    </row>
    <row r="1759" spans="1:17" ht="16">
      <c r="A1759" s="6">
        <v>1758</v>
      </c>
      <c r="B1759" s="191" t="s">
        <v>4330</v>
      </c>
      <c r="C1759" s="191" t="s">
        <v>2024</v>
      </c>
      <c r="D1759" s="191" t="s">
        <v>13246</v>
      </c>
      <c r="E1759" s="191" t="s">
        <v>108</v>
      </c>
      <c r="F1759" s="191" t="s">
        <v>108</v>
      </c>
      <c r="G1759" s="191" t="s">
        <v>7023</v>
      </c>
      <c r="H1759" s="191" t="s">
        <v>13247</v>
      </c>
      <c r="I1759" s="191" t="s">
        <v>13248</v>
      </c>
      <c r="J1759" s="191" t="s">
        <v>13249</v>
      </c>
      <c r="K1759" s="191" t="s">
        <v>7449</v>
      </c>
      <c r="L1759" s="99">
        <v>-1.1765739</v>
      </c>
      <c r="M1759" s="99">
        <v>36.632081200000002</v>
      </c>
      <c r="N1759" s="191" t="s">
        <v>6967</v>
      </c>
      <c r="O1759" s="87">
        <v>45189</v>
      </c>
      <c r="P1759" s="87">
        <f t="shared" si="54"/>
        <v>45214</v>
      </c>
      <c r="Q1759" s="53">
        <f t="shared" si="55"/>
        <v>335</v>
      </c>
    </row>
    <row r="1760" spans="1:17" ht="16">
      <c r="A1760" s="6">
        <v>1759</v>
      </c>
      <c r="B1760" s="191" t="s">
        <v>4371</v>
      </c>
      <c r="C1760" s="191" t="s">
        <v>2049</v>
      </c>
      <c r="D1760" s="191" t="s">
        <v>13250</v>
      </c>
      <c r="E1760" s="191" t="s">
        <v>8015</v>
      </c>
      <c r="F1760" s="191" t="s">
        <v>8015</v>
      </c>
      <c r="G1760" s="191" t="s">
        <v>9292</v>
      </c>
      <c r="H1760" s="191" t="s">
        <v>13251</v>
      </c>
      <c r="I1760" s="191" t="s">
        <v>13252</v>
      </c>
      <c r="J1760" s="191" t="s">
        <v>13253</v>
      </c>
      <c r="K1760" s="191" t="s">
        <v>8856</v>
      </c>
      <c r="L1760" s="99">
        <v>-0.61666699999999997</v>
      </c>
      <c r="M1760" s="99">
        <v>37.533332999999999</v>
      </c>
      <c r="N1760" s="191" t="s">
        <v>6967</v>
      </c>
      <c r="O1760" s="87">
        <v>45189</v>
      </c>
      <c r="P1760" s="87">
        <f t="shared" si="54"/>
        <v>45214</v>
      </c>
      <c r="Q1760" s="53">
        <f t="shared" si="55"/>
        <v>335</v>
      </c>
    </row>
    <row r="1761" spans="1:17" ht="32">
      <c r="A1761" s="6">
        <v>1760</v>
      </c>
      <c r="B1761" s="191" t="s">
        <v>4422</v>
      </c>
      <c r="C1761" s="191" t="s">
        <v>2076</v>
      </c>
      <c r="D1761" s="191" t="s">
        <v>13254</v>
      </c>
      <c r="E1761" s="191" t="s">
        <v>151</v>
      </c>
      <c r="F1761" s="191" t="s">
        <v>151</v>
      </c>
      <c r="G1761" s="191" t="s">
        <v>173</v>
      </c>
      <c r="H1761" s="191" t="s">
        <v>11985</v>
      </c>
      <c r="I1761" s="191" t="s">
        <v>13255</v>
      </c>
      <c r="J1761" s="191" t="s">
        <v>13256</v>
      </c>
      <c r="K1761" s="191" t="s">
        <v>10106</v>
      </c>
      <c r="L1761" s="99">
        <v>4.3700000000000003E-2</v>
      </c>
      <c r="M1761" s="99">
        <v>37.603752999999998</v>
      </c>
      <c r="N1761" s="191" t="s">
        <v>6967</v>
      </c>
      <c r="O1761" s="87">
        <v>45189</v>
      </c>
      <c r="P1761" s="87">
        <f t="shared" si="54"/>
        <v>45214</v>
      </c>
      <c r="Q1761" s="53">
        <f t="shared" si="55"/>
        <v>335</v>
      </c>
    </row>
    <row r="1762" spans="1:17" ht="16">
      <c r="A1762" s="6">
        <v>1761</v>
      </c>
      <c r="B1762" s="191" t="s">
        <v>1548</v>
      </c>
      <c r="C1762" s="191" t="s">
        <v>2083</v>
      </c>
      <c r="D1762" s="191" t="s">
        <v>13257</v>
      </c>
      <c r="E1762" s="191" t="s">
        <v>151</v>
      </c>
      <c r="F1762" s="191" t="s">
        <v>151</v>
      </c>
      <c r="G1762" s="191" t="s">
        <v>612</v>
      </c>
      <c r="H1762" s="191" t="s">
        <v>13258</v>
      </c>
      <c r="I1762" s="191" t="s">
        <v>13259</v>
      </c>
      <c r="J1762" s="191" t="s">
        <v>13260</v>
      </c>
      <c r="K1762" s="191" t="s">
        <v>10641</v>
      </c>
      <c r="L1762" s="99">
        <v>0.1431</v>
      </c>
      <c r="M1762" s="99">
        <v>37.848500000000001</v>
      </c>
      <c r="N1762" s="191" t="s">
        <v>6967</v>
      </c>
      <c r="O1762" s="87">
        <v>45189</v>
      </c>
      <c r="P1762" s="87">
        <f t="shared" si="54"/>
        <v>45214</v>
      </c>
      <c r="Q1762" s="53">
        <f t="shared" si="55"/>
        <v>335</v>
      </c>
    </row>
    <row r="1763" spans="1:17" ht="16">
      <c r="A1763" s="6">
        <v>1762</v>
      </c>
      <c r="B1763" s="191" t="s">
        <v>4441</v>
      </c>
      <c r="C1763" s="191" t="s">
        <v>2086</v>
      </c>
      <c r="D1763" s="191" t="s">
        <v>13261</v>
      </c>
      <c r="E1763" s="191" t="s">
        <v>8015</v>
      </c>
      <c r="F1763" s="191" t="s">
        <v>8015</v>
      </c>
      <c r="G1763" s="191" t="s">
        <v>142</v>
      </c>
      <c r="H1763" s="191" t="s">
        <v>13262</v>
      </c>
      <c r="I1763" s="191" t="s">
        <v>13263</v>
      </c>
      <c r="J1763" s="191"/>
      <c r="K1763" s="191" t="s">
        <v>8856</v>
      </c>
      <c r="L1763" s="99">
        <v>-0.39352300000000001</v>
      </c>
      <c r="M1763" s="99">
        <v>37.474068000000003</v>
      </c>
      <c r="N1763" s="191" t="s">
        <v>6967</v>
      </c>
      <c r="O1763" s="87">
        <v>45189</v>
      </c>
      <c r="P1763" s="87">
        <f t="shared" si="54"/>
        <v>45214</v>
      </c>
      <c r="Q1763" s="53">
        <f t="shared" si="55"/>
        <v>335</v>
      </c>
    </row>
    <row r="1764" spans="1:17" ht="16">
      <c r="A1764" s="6">
        <v>1763</v>
      </c>
      <c r="B1764" s="191" t="s">
        <v>4450</v>
      </c>
      <c r="C1764" s="191" t="s">
        <v>2087</v>
      </c>
      <c r="D1764" s="191" t="s">
        <v>13264</v>
      </c>
      <c r="E1764" s="191" t="s">
        <v>8015</v>
      </c>
      <c r="F1764" s="191" t="s">
        <v>8015</v>
      </c>
      <c r="G1764" s="191" t="s">
        <v>144</v>
      </c>
      <c r="H1764" s="191" t="s">
        <v>13265</v>
      </c>
      <c r="I1764" s="191" t="s">
        <v>13266</v>
      </c>
      <c r="J1764" s="191" t="s">
        <v>13267</v>
      </c>
      <c r="K1764" s="191" t="s">
        <v>7384</v>
      </c>
      <c r="L1764" s="99">
        <v>-0.39450000000000002</v>
      </c>
      <c r="M1764" s="99">
        <v>37.499600000000001</v>
      </c>
      <c r="N1764" s="191" t="s">
        <v>6967</v>
      </c>
      <c r="O1764" s="87">
        <v>45189</v>
      </c>
      <c r="P1764" s="87">
        <f t="shared" si="54"/>
        <v>45214</v>
      </c>
      <c r="Q1764" s="53">
        <f t="shared" si="55"/>
        <v>335</v>
      </c>
    </row>
    <row r="1765" spans="1:17" ht="16">
      <c r="A1765" s="6">
        <v>1764</v>
      </c>
      <c r="B1765" s="191" t="s">
        <v>4034</v>
      </c>
      <c r="C1765" s="191" t="s">
        <v>1769</v>
      </c>
      <c r="D1765" s="191" t="s">
        <v>13268</v>
      </c>
      <c r="E1765" s="191" t="s">
        <v>8015</v>
      </c>
      <c r="F1765" s="191" t="s">
        <v>8015</v>
      </c>
      <c r="G1765" s="191" t="s">
        <v>144</v>
      </c>
      <c r="H1765" s="191" t="s">
        <v>11691</v>
      </c>
      <c r="I1765" s="191" t="s">
        <v>13269</v>
      </c>
      <c r="J1765" s="191" t="s">
        <v>13270</v>
      </c>
      <c r="K1765" s="191" t="s">
        <v>7384</v>
      </c>
      <c r="L1765" s="99">
        <v>-0.36530000000000001</v>
      </c>
      <c r="M1765" s="99">
        <v>37.493400000000001</v>
      </c>
      <c r="N1765" s="191" t="s">
        <v>6967</v>
      </c>
      <c r="O1765" s="87">
        <v>45190</v>
      </c>
      <c r="P1765" s="87">
        <f t="shared" si="54"/>
        <v>45215</v>
      </c>
      <c r="Q1765" s="53">
        <f t="shared" si="55"/>
        <v>335</v>
      </c>
    </row>
    <row r="1766" spans="1:17" ht="16">
      <c r="A1766" s="6">
        <v>1765</v>
      </c>
      <c r="B1766" s="191" t="s">
        <v>4084</v>
      </c>
      <c r="C1766" s="191" t="s">
        <v>1804</v>
      </c>
      <c r="D1766" s="191" t="s">
        <v>13271</v>
      </c>
      <c r="E1766" s="191" t="s">
        <v>8015</v>
      </c>
      <c r="F1766" s="191" t="s">
        <v>8015</v>
      </c>
      <c r="G1766" s="191" t="s">
        <v>144</v>
      </c>
      <c r="H1766" s="191" t="s">
        <v>11048</v>
      </c>
      <c r="I1766" s="191" t="s">
        <v>13272</v>
      </c>
      <c r="J1766" s="191" t="s">
        <v>13273</v>
      </c>
      <c r="K1766" s="191" t="s">
        <v>7384</v>
      </c>
      <c r="L1766" s="99">
        <v>-0.35899999999999999</v>
      </c>
      <c r="M1766" s="99">
        <v>37.510599999999997</v>
      </c>
      <c r="N1766" s="191" t="s">
        <v>6967</v>
      </c>
      <c r="O1766" s="87">
        <v>45190</v>
      </c>
      <c r="P1766" s="87">
        <f t="shared" si="54"/>
        <v>45215</v>
      </c>
      <c r="Q1766" s="53">
        <f t="shared" si="55"/>
        <v>335</v>
      </c>
    </row>
    <row r="1767" spans="1:17" ht="16">
      <c r="A1767" s="6">
        <v>1766</v>
      </c>
      <c r="B1767" s="191" t="s">
        <v>4349</v>
      </c>
      <c r="C1767" s="191" t="s">
        <v>2038</v>
      </c>
      <c r="D1767" s="191" t="s">
        <v>13274</v>
      </c>
      <c r="E1767" s="191" t="s">
        <v>114</v>
      </c>
      <c r="F1767" s="191" t="s">
        <v>114</v>
      </c>
      <c r="G1767" s="191" t="s">
        <v>158</v>
      </c>
      <c r="H1767" s="191" t="s">
        <v>13275</v>
      </c>
      <c r="I1767" s="191" t="s">
        <v>13276</v>
      </c>
      <c r="J1767" s="191" t="s">
        <v>13277</v>
      </c>
      <c r="K1767" s="191" t="s">
        <v>7337</v>
      </c>
      <c r="L1767" s="99">
        <v>-0.833264</v>
      </c>
      <c r="M1767" s="99">
        <v>36.956781999999997</v>
      </c>
      <c r="N1767" s="191" t="s">
        <v>6967</v>
      </c>
      <c r="O1767" s="87">
        <v>45190</v>
      </c>
      <c r="P1767" s="87">
        <f t="shared" si="54"/>
        <v>45215</v>
      </c>
      <c r="Q1767" s="53">
        <f t="shared" si="55"/>
        <v>335</v>
      </c>
    </row>
    <row r="1768" spans="1:17" ht="16">
      <c r="A1768" s="6">
        <v>1767</v>
      </c>
      <c r="B1768" s="191" t="s">
        <v>4367</v>
      </c>
      <c r="C1768" s="191" t="s">
        <v>2047</v>
      </c>
      <c r="D1768" s="191" t="s">
        <v>13278</v>
      </c>
      <c r="E1768" s="191" t="s">
        <v>8015</v>
      </c>
      <c r="F1768" s="191" t="s">
        <v>8015</v>
      </c>
      <c r="G1768" s="191" t="s">
        <v>144</v>
      </c>
      <c r="H1768" s="191" t="s">
        <v>12657</v>
      </c>
      <c r="I1768" s="191" t="s">
        <v>13279</v>
      </c>
      <c r="J1768" s="191" t="s">
        <v>13280</v>
      </c>
      <c r="K1768" s="191" t="s">
        <v>7384</v>
      </c>
      <c r="L1768" s="99">
        <v>-0.41449999999999998</v>
      </c>
      <c r="M1768" s="99">
        <v>37.512500000000003</v>
      </c>
      <c r="N1768" s="191" t="s">
        <v>6967</v>
      </c>
      <c r="O1768" s="87">
        <v>45190</v>
      </c>
      <c r="P1768" s="87">
        <f t="shared" si="54"/>
        <v>45215</v>
      </c>
      <c r="Q1768" s="53">
        <f t="shared" si="55"/>
        <v>335</v>
      </c>
    </row>
    <row r="1769" spans="1:17" ht="16">
      <c r="A1769" s="6">
        <v>1768</v>
      </c>
      <c r="B1769" s="191" t="s">
        <v>4423</v>
      </c>
      <c r="C1769" s="191" t="s">
        <v>4424</v>
      </c>
      <c r="D1769" s="191" t="s">
        <v>13281</v>
      </c>
      <c r="E1769" s="191" t="s">
        <v>114</v>
      </c>
      <c r="F1769" s="191" t="s">
        <v>114</v>
      </c>
      <c r="G1769" s="191" t="s">
        <v>160</v>
      </c>
      <c r="H1769" s="191" t="s">
        <v>13282</v>
      </c>
      <c r="I1769" s="191" t="s">
        <v>13283</v>
      </c>
      <c r="J1769" s="191" t="s">
        <v>13284</v>
      </c>
      <c r="K1769" s="191" t="s">
        <v>10197</v>
      </c>
      <c r="L1769" s="99">
        <v>-0.75900199999999995</v>
      </c>
      <c r="M1769" s="99">
        <v>37.133225000000003</v>
      </c>
      <c r="N1769" s="191" t="s">
        <v>6967</v>
      </c>
      <c r="O1769" s="87">
        <v>45190</v>
      </c>
      <c r="P1769" s="87">
        <f t="shared" si="54"/>
        <v>45215</v>
      </c>
      <c r="Q1769" s="53">
        <f t="shared" si="55"/>
        <v>335</v>
      </c>
    </row>
    <row r="1770" spans="1:17" ht="16">
      <c r="A1770" s="6">
        <v>1769</v>
      </c>
      <c r="B1770" s="191" t="s">
        <v>2624</v>
      </c>
      <c r="C1770" s="191" t="s">
        <v>2625</v>
      </c>
      <c r="D1770" s="191" t="s">
        <v>13285</v>
      </c>
      <c r="E1770" s="191" t="s">
        <v>161</v>
      </c>
      <c r="F1770" s="191" t="s">
        <v>161</v>
      </c>
      <c r="G1770" s="191" t="s">
        <v>716</v>
      </c>
      <c r="H1770" s="191" t="s">
        <v>11461</v>
      </c>
      <c r="I1770" s="191" t="s">
        <v>13286</v>
      </c>
      <c r="J1770" s="191" t="s">
        <v>13287</v>
      </c>
      <c r="K1770" s="191" t="s">
        <v>10952</v>
      </c>
      <c r="L1770" s="99">
        <v>0</v>
      </c>
      <c r="M1770" s="99">
        <v>37.014569999999999</v>
      </c>
      <c r="N1770" s="191" t="s">
        <v>6967</v>
      </c>
      <c r="O1770" s="87">
        <v>45190</v>
      </c>
      <c r="P1770" s="87">
        <f t="shared" si="54"/>
        <v>45215</v>
      </c>
      <c r="Q1770" s="53">
        <f t="shared" si="55"/>
        <v>335</v>
      </c>
    </row>
    <row r="1771" spans="1:17" ht="16">
      <c r="A1771" s="6">
        <v>1770</v>
      </c>
      <c r="B1771" s="191" t="s">
        <v>4463</v>
      </c>
      <c r="C1771" s="191" t="s">
        <v>2090</v>
      </c>
      <c r="D1771" s="191" t="s">
        <v>13288</v>
      </c>
      <c r="E1771" s="191" t="s">
        <v>8015</v>
      </c>
      <c r="F1771" s="191" t="s">
        <v>8015</v>
      </c>
      <c r="G1771" s="191" t="s">
        <v>142</v>
      </c>
      <c r="H1771" s="191" t="s">
        <v>13289</v>
      </c>
      <c r="I1771" s="191" t="s">
        <v>13290</v>
      </c>
      <c r="J1771" s="191" t="s">
        <v>13291</v>
      </c>
      <c r="K1771" s="191" t="s">
        <v>8856</v>
      </c>
      <c r="L1771" s="99">
        <v>-0.47520000000000001</v>
      </c>
      <c r="M1771" s="99">
        <v>37.5229</v>
      </c>
      <c r="N1771" s="191" t="s">
        <v>6967</v>
      </c>
      <c r="O1771" s="87">
        <v>45190</v>
      </c>
      <c r="P1771" s="87">
        <f t="shared" si="54"/>
        <v>45215</v>
      </c>
      <c r="Q1771" s="53">
        <f t="shared" si="55"/>
        <v>335</v>
      </c>
    </row>
    <row r="1772" spans="1:17" ht="16">
      <c r="A1772" s="6">
        <v>1771</v>
      </c>
      <c r="B1772" s="191" t="s">
        <v>4275</v>
      </c>
      <c r="C1772" s="191" t="s">
        <v>1981</v>
      </c>
      <c r="D1772" s="191" t="s">
        <v>13292</v>
      </c>
      <c r="E1772" s="191" t="s">
        <v>8015</v>
      </c>
      <c r="F1772" s="191" t="s">
        <v>8015</v>
      </c>
      <c r="G1772" s="191" t="s">
        <v>144</v>
      </c>
      <c r="H1772" s="191" t="s">
        <v>13293</v>
      </c>
      <c r="I1772" s="191" t="s">
        <v>13294</v>
      </c>
      <c r="J1772" s="191" t="s">
        <v>13295</v>
      </c>
      <c r="K1772" s="191" t="s">
        <v>7384</v>
      </c>
      <c r="L1772" s="99">
        <v>-0.39858300000000002</v>
      </c>
      <c r="M1772" s="99">
        <v>37.563040000000001</v>
      </c>
      <c r="N1772" s="191" t="s">
        <v>6967</v>
      </c>
      <c r="O1772" s="87">
        <v>45191</v>
      </c>
      <c r="P1772" s="87">
        <f t="shared" si="54"/>
        <v>45216</v>
      </c>
      <c r="Q1772" s="53">
        <f t="shared" si="55"/>
        <v>335</v>
      </c>
    </row>
    <row r="1773" spans="1:17" ht="16">
      <c r="A1773" s="6">
        <v>1772</v>
      </c>
      <c r="B1773" s="191" t="s">
        <v>4368</v>
      </c>
      <c r="C1773" s="191" t="s">
        <v>2048</v>
      </c>
      <c r="D1773" s="191" t="s">
        <v>13296</v>
      </c>
      <c r="E1773" s="191" t="s">
        <v>8015</v>
      </c>
      <c r="F1773" s="191" t="s">
        <v>2434</v>
      </c>
      <c r="G1773" s="191" t="s">
        <v>8679</v>
      </c>
      <c r="H1773" s="191" t="s">
        <v>13297</v>
      </c>
      <c r="I1773" s="191" t="s">
        <v>13298</v>
      </c>
      <c r="J1773" s="191" t="s">
        <v>13299</v>
      </c>
      <c r="K1773" s="191" t="s">
        <v>8335</v>
      </c>
      <c r="L1773" s="99">
        <v>-0.55291999999999997</v>
      </c>
      <c r="M1773" s="99">
        <v>37.182156999999997</v>
      </c>
      <c r="N1773" s="191" t="s">
        <v>6967</v>
      </c>
      <c r="O1773" s="87">
        <v>45191</v>
      </c>
      <c r="P1773" s="87">
        <f t="shared" si="54"/>
        <v>45216</v>
      </c>
      <c r="Q1773" s="53">
        <f t="shared" si="55"/>
        <v>335</v>
      </c>
    </row>
    <row r="1774" spans="1:17" ht="16">
      <c r="A1774" s="6">
        <v>1773</v>
      </c>
      <c r="B1774" s="191" t="s">
        <v>4417</v>
      </c>
      <c r="C1774" s="191" t="s">
        <v>2073</v>
      </c>
      <c r="D1774" s="191" t="s">
        <v>13300</v>
      </c>
      <c r="E1774" s="191" t="s">
        <v>8015</v>
      </c>
      <c r="F1774" s="191" t="s">
        <v>2434</v>
      </c>
      <c r="G1774" s="191" t="s">
        <v>9255</v>
      </c>
      <c r="H1774" s="191" t="s">
        <v>13301</v>
      </c>
      <c r="I1774" s="191" t="s">
        <v>13302</v>
      </c>
      <c r="J1774" s="191" t="s">
        <v>13303</v>
      </c>
      <c r="K1774" s="191" t="s">
        <v>8335</v>
      </c>
      <c r="L1774" s="99">
        <v>-0.46350000000000002</v>
      </c>
      <c r="M1774" s="99">
        <v>37.376100000000001</v>
      </c>
      <c r="N1774" s="191" t="s">
        <v>6967</v>
      </c>
      <c r="O1774" s="87">
        <v>45191</v>
      </c>
      <c r="P1774" s="87">
        <f t="shared" si="54"/>
        <v>45216</v>
      </c>
      <c r="Q1774" s="53">
        <f t="shared" si="55"/>
        <v>335</v>
      </c>
    </row>
    <row r="1775" spans="1:17" ht="16">
      <c r="A1775" s="6">
        <v>1774</v>
      </c>
      <c r="B1775" s="191" t="s">
        <v>4431</v>
      </c>
      <c r="C1775" s="191" t="s">
        <v>2080</v>
      </c>
      <c r="D1775" s="191" t="s">
        <v>13304</v>
      </c>
      <c r="E1775" s="191" t="s">
        <v>114</v>
      </c>
      <c r="F1775" s="191" t="s">
        <v>114</v>
      </c>
      <c r="G1775" s="191" t="s">
        <v>156</v>
      </c>
      <c r="H1775" s="191" t="s">
        <v>13305</v>
      </c>
      <c r="I1775" s="191" t="s">
        <v>13306</v>
      </c>
      <c r="J1775" s="191" t="s">
        <v>13307</v>
      </c>
      <c r="K1775" s="191" t="s">
        <v>8335</v>
      </c>
      <c r="L1775" s="99">
        <v>-0.96009</v>
      </c>
      <c r="M1775" s="99">
        <v>36.992932000000003</v>
      </c>
      <c r="N1775" s="191" t="s">
        <v>6967</v>
      </c>
      <c r="O1775" s="87">
        <v>45191</v>
      </c>
      <c r="P1775" s="87">
        <f t="shared" si="54"/>
        <v>45216</v>
      </c>
      <c r="Q1775" s="53">
        <f t="shared" si="55"/>
        <v>335</v>
      </c>
    </row>
    <row r="1776" spans="1:17" ht="16">
      <c r="A1776" s="6">
        <v>1775</v>
      </c>
      <c r="B1776" s="191" t="s">
        <v>4442</v>
      </c>
      <c r="C1776" s="191" t="s">
        <v>4443</v>
      </c>
      <c r="D1776" s="191" t="s">
        <v>13308</v>
      </c>
      <c r="E1776" s="191" t="s">
        <v>161</v>
      </c>
      <c r="F1776" s="191" t="s">
        <v>161</v>
      </c>
      <c r="G1776" s="191" t="s">
        <v>11424</v>
      </c>
      <c r="H1776" s="191" t="s">
        <v>13309</v>
      </c>
      <c r="I1776" s="191" t="s">
        <v>13310</v>
      </c>
      <c r="J1776" s="191" t="s">
        <v>13311</v>
      </c>
      <c r="K1776" s="191" t="s">
        <v>10952</v>
      </c>
      <c r="L1776" s="99">
        <v>-0.47746300000000003</v>
      </c>
      <c r="M1776" s="99">
        <v>36.971679999999999</v>
      </c>
      <c r="N1776" s="191" t="s">
        <v>6967</v>
      </c>
      <c r="O1776" s="87">
        <v>45191</v>
      </c>
      <c r="P1776" s="87">
        <f t="shared" si="54"/>
        <v>45216</v>
      </c>
      <c r="Q1776" s="53">
        <f t="shared" si="55"/>
        <v>335</v>
      </c>
    </row>
    <row r="1777" spans="1:17" ht="16">
      <c r="A1777" s="6">
        <v>1776</v>
      </c>
      <c r="B1777" s="191" t="s">
        <v>4451</v>
      </c>
      <c r="C1777" s="191" t="s">
        <v>4452</v>
      </c>
      <c r="D1777" s="191" t="s">
        <v>13312</v>
      </c>
      <c r="E1777" s="191" t="s">
        <v>161</v>
      </c>
      <c r="F1777" s="191" t="s">
        <v>161</v>
      </c>
      <c r="G1777" s="191" t="s">
        <v>716</v>
      </c>
      <c r="H1777" s="191" t="s">
        <v>13313</v>
      </c>
      <c r="I1777" s="191" t="s">
        <v>13314</v>
      </c>
      <c r="J1777" s="191" t="s">
        <v>13315</v>
      </c>
      <c r="K1777" s="191" t="s">
        <v>10952</v>
      </c>
      <c r="L1777" s="99">
        <v>-0.51432</v>
      </c>
      <c r="M1777" s="99">
        <v>36.996920000000003</v>
      </c>
      <c r="N1777" s="191" t="s">
        <v>6967</v>
      </c>
      <c r="O1777" s="87">
        <v>45191</v>
      </c>
      <c r="P1777" s="87">
        <f t="shared" si="54"/>
        <v>45216</v>
      </c>
      <c r="Q1777" s="53">
        <f t="shared" si="55"/>
        <v>335</v>
      </c>
    </row>
    <row r="1778" spans="1:17" ht="16">
      <c r="A1778" s="6">
        <v>1777</v>
      </c>
      <c r="B1778" s="191" t="s">
        <v>4484</v>
      </c>
      <c r="C1778" s="191" t="s">
        <v>4485</v>
      </c>
      <c r="D1778" s="191" t="s">
        <v>13316</v>
      </c>
      <c r="E1778" s="191" t="s">
        <v>108</v>
      </c>
      <c r="F1778" s="191" t="s">
        <v>108</v>
      </c>
      <c r="G1778" s="191" t="s">
        <v>109</v>
      </c>
      <c r="H1778" s="191" t="s">
        <v>13317</v>
      </c>
      <c r="I1778" s="191" t="s">
        <v>13318</v>
      </c>
      <c r="J1778" s="191" t="s">
        <v>13318</v>
      </c>
      <c r="K1778" s="191" t="s">
        <v>6966</v>
      </c>
      <c r="L1778" s="99">
        <v>-1.11111</v>
      </c>
      <c r="M1778" s="99">
        <v>36.796819999999997</v>
      </c>
      <c r="N1778" s="191" t="s">
        <v>6967</v>
      </c>
      <c r="O1778" s="87">
        <v>45191</v>
      </c>
      <c r="P1778" s="87">
        <f t="shared" si="54"/>
        <v>45216</v>
      </c>
      <c r="Q1778" s="53">
        <f t="shared" si="55"/>
        <v>335</v>
      </c>
    </row>
    <row r="1779" spans="1:17" ht="16">
      <c r="A1779" s="6">
        <v>1778</v>
      </c>
      <c r="B1779" s="191" t="s">
        <v>1531</v>
      </c>
      <c r="C1779" s="191" t="s">
        <v>2018</v>
      </c>
      <c r="D1779" s="191" t="s">
        <v>13319</v>
      </c>
      <c r="E1779" s="191" t="s">
        <v>108</v>
      </c>
      <c r="F1779" s="191" t="s">
        <v>108</v>
      </c>
      <c r="G1779" s="191" t="s">
        <v>115</v>
      </c>
      <c r="H1779" s="191" t="s">
        <v>13320</v>
      </c>
      <c r="I1779" s="191" t="s">
        <v>13321</v>
      </c>
      <c r="J1779" s="191" t="s">
        <v>13322</v>
      </c>
      <c r="K1779" s="191" t="s">
        <v>2840</v>
      </c>
      <c r="L1779" s="99">
        <v>-1.2092780000000001</v>
      </c>
      <c r="M1779" s="99">
        <v>36.688920000000003</v>
      </c>
      <c r="N1779" s="191" t="s">
        <v>6967</v>
      </c>
      <c r="O1779" s="87">
        <v>45194</v>
      </c>
      <c r="P1779" s="87">
        <f t="shared" si="54"/>
        <v>45219</v>
      </c>
      <c r="Q1779" s="53">
        <f t="shared" si="55"/>
        <v>335</v>
      </c>
    </row>
    <row r="1780" spans="1:17" ht="16">
      <c r="A1780" s="6">
        <v>1779</v>
      </c>
      <c r="B1780" s="191" t="s">
        <v>1506</v>
      </c>
      <c r="C1780" s="191" t="s">
        <v>4353</v>
      </c>
      <c r="D1780" s="191" t="s">
        <v>13323</v>
      </c>
      <c r="E1780" s="191" t="s">
        <v>151</v>
      </c>
      <c r="F1780" s="191" t="s">
        <v>151</v>
      </c>
      <c r="G1780" s="191" t="s">
        <v>152</v>
      </c>
      <c r="H1780" s="191" t="s">
        <v>11399</v>
      </c>
      <c r="I1780" s="191" t="s">
        <v>13324</v>
      </c>
      <c r="J1780" s="191"/>
      <c r="K1780" s="191" t="s">
        <v>10554</v>
      </c>
      <c r="L1780" s="99">
        <v>6.1499999999999999E-2</v>
      </c>
      <c r="M1780" s="99">
        <v>37.244</v>
      </c>
      <c r="N1780" s="191" t="s">
        <v>6967</v>
      </c>
      <c r="O1780" s="87">
        <v>45194</v>
      </c>
      <c r="P1780" s="87">
        <f t="shared" si="54"/>
        <v>45219</v>
      </c>
      <c r="Q1780" s="53">
        <f t="shared" si="55"/>
        <v>335</v>
      </c>
    </row>
    <row r="1781" spans="1:17" ht="16">
      <c r="A1781" s="6">
        <v>1780</v>
      </c>
      <c r="B1781" s="191" t="s">
        <v>4401</v>
      </c>
      <c r="C1781" s="191" t="s">
        <v>2061</v>
      </c>
      <c r="D1781" s="191" t="s">
        <v>13325</v>
      </c>
      <c r="E1781" s="191" t="s">
        <v>8015</v>
      </c>
      <c r="F1781" s="191" t="s">
        <v>8015</v>
      </c>
      <c r="G1781" s="191" t="s">
        <v>142</v>
      </c>
      <c r="H1781" s="191" t="s">
        <v>9281</v>
      </c>
      <c r="I1781" s="191" t="s">
        <v>13326</v>
      </c>
      <c r="J1781" s="191" t="s">
        <v>13327</v>
      </c>
      <c r="K1781" s="191" t="s">
        <v>8856</v>
      </c>
      <c r="L1781" s="99">
        <v>-0.45119999999999999</v>
      </c>
      <c r="M1781" s="99">
        <v>37.466799999999999</v>
      </c>
      <c r="N1781" s="191" t="s">
        <v>6967</v>
      </c>
      <c r="O1781" s="87">
        <v>45194</v>
      </c>
      <c r="P1781" s="87">
        <f t="shared" si="54"/>
        <v>45219</v>
      </c>
      <c r="Q1781" s="53">
        <f t="shared" si="55"/>
        <v>335</v>
      </c>
    </row>
    <row r="1782" spans="1:17" ht="16">
      <c r="A1782" s="6">
        <v>1781</v>
      </c>
      <c r="B1782" s="191" t="s">
        <v>4407</v>
      </c>
      <c r="C1782" s="191" t="s">
        <v>2068</v>
      </c>
      <c r="D1782" s="191" t="s">
        <v>13328</v>
      </c>
      <c r="E1782" s="191" t="s">
        <v>151</v>
      </c>
      <c r="F1782" s="191" t="s">
        <v>151</v>
      </c>
      <c r="G1782" s="191" t="s">
        <v>222</v>
      </c>
      <c r="H1782" s="191" t="s">
        <v>13329</v>
      </c>
      <c r="I1782" s="191" t="s">
        <v>13330</v>
      </c>
      <c r="J1782" s="191" t="s">
        <v>13331</v>
      </c>
      <c r="K1782" s="191" t="s">
        <v>10106</v>
      </c>
      <c r="L1782" s="99">
        <v>4.1096000000000001E-2</v>
      </c>
      <c r="M1782" s="99">
        <v>37.579179000000003</v>
      </c>
      <c r="N1782" s="191" t="s">
        <v>6967</v>
      </c>
      <c r="O1782" s="87">
        <v>45194</v>
      </c>
      <c r="P1782" s="87">
        <f t="shared" si="54"/>
        <v>45219</v>
      </c>
      <c r="Q1782" s="53">
        <f t="shared" si="55"/>
        <v>335</v>
      </c>
    </row>
    <row r="1783" spans="1:17" ht="16">
      <c r="A1783" s="6">
        <v>1782</v>
      </c>
      <c r="B1783" s="191" t="s">
        <v>4428</v>
      </c>
      <c r="C1783" s="191" t="s">
        <v>4429</v>
      </c>
      <c r="D1783" s="191" t="s">
        <v>13332</v>
      </c>
      <c r="E1783" s="191" t="s">
        <v>8015</v>
      </c>
      <c r="F1783" s="191" t="s">
        <v>8015</v>
      </c>
      <c r="G1783" s="191" t="s">
        <v>144</v>
      </c>
      <c r="H1783" s="191" t="s">
        <v>10802</v>
      </c>
      <c r="I1783" s="191" t="s">
        <v>13333</v>
      </c>
      <c r="J1783" s="191" t="s">
        <v>13334</v>
      </c>
      <c r="K1783" s="191" t="s">
        <v>7384</v>
      </c>
      <c r="L1783" s="99">
        <v>-0.39418140000000002</v>
      </c>
      <c r="M1783" s="99">
        <v>37.504513600000003</v>
      </c>
      <c r="N1783" s="191" t="s">
        <v>6967</v>
      </c>
      <c r="O1783" s="87">
        <v>45194</v>
      </c>
      <c r="P1783" s="87">
        <f t="shared" si="54"/>
        <v>45219</v>
      </c>
      <c r="Q1783" s="53">
        <f t="shared" si="55"/>
        <v>335</v>
      </c>
    </row>
    <row r="1784" spans="1:17" ht="16">
      <c r="A1784" s="6">
        <v>1783</v>
      </c>
      <c r="B1784" s="191" t="s">
        <v>4469</v>
      </c>
      <c r="C1784" s="191" t="s">
        <v>4470</v>
      </c>
      <c r="D1784" s="191" t="s">
        <v>13335</v>
      </c>
      <c r="E1784" s="191" t="s">
        <v>151</v>
      </c>
      <c r="F1784" s="191" t="s">
        <v>151</v>
      </c>
      <c r="G1784" s="191" t="s">
        <v>165</v>
      </c>
      <c r="H1784" s="191" t="s">
        <v>13336</v>
      </c>
      <c r="I1784" s="191" t="s">
        <v>13337</v>
      </c>
      <c r="J1784" s="191" t="s">
        <v>13338</v>
      </c>
      <c r="K1784" s="191" t="s">
        <v>10106</v>
      </c>
      <c r="L1784" s="99">
        <v>-4.7300000000000002E-2</v>
      </c>
      <c r="M1784" s="99">
        <v>37.615600000000001</v>
      </c>
      <c r="N1784" s="191" t="s">
        <v>6967</v>
      </c>
      <c r="O1784" s="87">
        <v>45194</v>
      </c>
      <c r="P1784" s="87">
        <f t="shared" si="54"/>
        <v>45219</v>
      </c>
      <c r="Q1784" s="53">
        <f t="shared" si="55"/>
        <v>335</v>
      </c>
    </row>
    <row r="1785" spans="1:17" ht="16">
      <c r="A1785" s="6">
        <v>1784</v>
      </c>
      <c r="B1785" s="191" t="s">
        <v>4014</v>
      </c>
      <c r="C1785" s="191" t="s">
        <v>4015</v>
      </c>
      <c r="D1785" s="191" t="s">
        <v>13339</v>
      </c>
      <c r="E1785" s="191" t="s">
        <v>8015</v>
      </c>
      <c r="F1785" s="191" t="s">
        <v>8015</v>
      </c>
      <c r="G1785" s="191" t="s">
        <v>144</v>
      </c>
      <c r="H1785" s="191" t="s">
        <v>11482</v>
      </c>
      <c r="I1785" s="191" t="s">
        <v>13340</v>
      </c>
      <c r="J1785" s="191" t="s">
        <v>13341</v>
      </c>
      <c r="K1785" s="191" t="s">
        <v>7384</v>
      </c>
      <c r="L1785" s="99">
        <v>-0.38910400000000001</v>
      </c>
      <c r="M1785" s="99">
        <v>37.501553999999999</v>
      </c>
      <c r="N1785" s="191" t="s">
        <v>6967</v>
      </c>
      <c r="O1785" s="87">
        <v>45195</v>
      </c>
      <c r="P1785" s="87">
        <f t="shared" si="54"/>
        <v>45220</v>
      </c>
      <c r="Q1785" s="53">
        <f t="shared" si="55"/>
        <v>335</v>
      </c>
    </row>
    <row r="1786" spans="1:17" ht="16">
      <c r="A1786" s="6">
        <v>1785</v>
      </c>
      <c r="B1786" s="191" t="s">
        <v>4379</v>
      </c>
      <c r="C1786" s="191" t="s">
        <v>2054</v>
      </c>
      <c r="D1786" s="191" t="s">
        <v>13342</v>
      </c>
      <c r="E1786" s="191" t="s">
        <v>108</v>
      </c>
      <c r="F1786" s="191" t="s">
        <v>108</v>
      </c>
      <c r="G1786" s="191" t="s">
        <v>111</v>
      </c>
      <c r="H1786" s="191" t="s">
        <v>13343</v>
      </c>
      <c r="I1786" s="191" t="s">
        <v>13344</v>
      </c>
      <c r="J1786" s="191"/>
      <c r="K1786" s="191" t="s">
        <v>6966</v>
      </c>
      <c r="L1786" s="99">
        <v>-1.0169600000000001</v>
      </c>
      <c r="M1786" s="99">
        <v>36.701790000000003</v>
      </c>
      <c r="N1786" s="191" t="s">
        <v>6967</v>
      </c>
      <c r="O1786" s="87">
        <v>45195</v>
      </c>
      <c r="P1786" s="87">
        <f t="shared" si="54"/>
        <v>45220</v>
      </c>
      <c r="Q1786" s="53">
        <f t="shared" si="55"/>
        <v>335</v>
      </c>
    </row>
    <row r="1787" spans="1:17" ht="16">
      <c r="A1787" s="6">
        <v>1786</v>
      </c>
      <c r="B1787" s="191" t="s">
        <v>4402</v>
      </c>
      <c r="C1787" s="191" t="s">
        <v>2062</v>
      </c>
      <c r="D1787" s="191" t="s">
        <v>13345</v>
      </c>
      <c r="E1787" s="191" t="s">
        <v>151</v>
      </c>
      <c r="F1787" s="191" t="s">
        <v>151</v>
      </c>
      <c r="G1787" s="191" t="s">
        <v>152</v>
      </c>
      <c r="H1787" s="191" t="s">
        <v>11919</v>
      </c>
      <c r="I1787" s="191" t="s">
        <v>13346</v>
      </c>
      <c r="J1787" s="191" t="s">
        <v>13347</v>
      </c>
      <c r="K1787" s="191" t="s">
        <v>10106</v>
      </c>
      <c r="L1787" s="99">
        <v>0.15529999999999999</v>
      </c>
      <c r="M1787" s="99">
        <v>37.540900000000001</v>
      </c>
      <c r="N1787" s="191" t="s">
        <v>6967</v>
      </c>
      <c r="O1787" s="87">
        <v>45195</v>
      </c>
      <c r="P1787" s="87">
        <f t="shared" si="54"/>
        <v>45220</v>
      </c>
      <c r="Q1787" s="53">
        <f t="shared" si="55"/>
        <v>335</v>
      </c>
    </row>
    <row r="1788" spans="1:17" ht="16">
      <c r="A1788" s="6">
        <v>1787</v>
      </c>
      <c r="B1788" s="191" t="s">
        <v>4415</v>
      </c>
      <c r="C1788" s="191" t="s">
        <v>4416</v>
      </c>
      <c r="D1788" s="191" t="s">
        <v>13348</v>
      </c>
      <c r="E1788" s="191" t="s">
        <v>114</v>
      </c>
      <c r="F1788" s="191" t="s">
        <v>114</v>
      </c>
      <c r="G1788" s="191" t="s">
        <v>156</v>
      </c>
      <c r="H1788" s="191" t="s">
        <v>13349</v>
      </c>
      <c r="I1788" s="191" t="s">
        <v>13350</v>
      </c>
      <c r="J1788" s="191" t="s">
        <v>13351</v>
      </c>
      <c r="K1788" s="191" t="s">
        <v>8335</v>
      </c>
      <c r="L1788" s="99">
        <v>-0.78913999999999995</v>
      </c>
      <c r="M1788" s="99">
        <v>36.806089999999998</v>
      </c>
      <c r="N1788" s="191" t="s">
        <v>6967</v>
      </c>
      <c r="O1788" s="87">
        <v>45195</v>
      </c>
      <c r="P1788" s="87">
        <f t="shared" si="54"/>
        <v>45220</v>
      </c>
      <c r="Q1788" s="53">
        <f t="shared" si="55"/>
        <v>335</v>
      </c>
    </row>
    <row r="1789" spans="1:17" ht="16">
      <c r="A1789" s="6">
        <v>1788</v>
      </c>
      <c r="B1789" s="191" t="s">
        <v>4434</v>
      </c>
      <c r="C1789" s="191" t="s">
        <v>4435</v>
      </c>
      <c r="D1789" s="191" t="s">
        <v>13352</v>
      </c>
      <c r="E1789" s="191" t="s">
        <v>108</v>
      </c>
      <c r="F1789" s="191" t="s">
        <v>108</v>
      </c>
      <c r="G1789" s="191" t="s">
        <v>109</v>
      </c>
      <c r="H1789" s="191" t="s">
        <v>10602</v>
      </c>
      <c r="I1789" s="191" t="s">
        <v>13353</v>
      </c>
      <c r="J1789" s="191" t="s">
        <v>13354</v>
      </c>
      <c r="K1789" s="191" t="s">
        <v>2840</v>
      </c>
      <c r="L1789" s="99">
        <v>-1.1015140000000001</v>
      </c>
      <c r="M1789" s="99">
        <v>36.782893000000001</v>
      </c>
      <c r="N1789" s="191" t="s">
        <v>6967</v>
      </c>
      <c r="O1789" s="87">
        <v>45195</v>
      </c>
      <c r="P1789" s="87">
        <f t="shared" si="54"/>
        <v>45220</v>
      </c>
      <c r="Q1789" s="53">
        <f t="shared" si="55"/>
        <v>335</v>
      </c>
    </row>
    <row r="1790" spans="1:17" ht="16">
      <c r="A1790" s="6">
        <v>1789</v>
      </c>
      <c r="B1790" s="191" t="s">
        <v>4455</v>
      </c>
      <c r="C1790" s="191" t="s">
        <v>4456</v>
      </c>
      <c r="D1790" s="191" t="s">
        <v>13355</v>
      </c>
      <c r="E1790" s="191" t="s">
        <v>8015</v>
      </c>
      <c r="F1790" s="191" t="s">
        <v>10898</v>
      </c>
      <c r="G1790" s="191" t="s">
        <v>1578</v>
      </c>
      <c r="H1790" s="191" t="s">
        <v>7250</v>
      </c>
      <c r="I1790" s="191" t="s">
        <v>13356</v>
      </c>
      <c r="J1790" s="191"/>
      <c r="K1790" s="191" t="s">
        <v>11533</v>
      </c>
      <c r="L1790" s="99">
        <v>-0.24116499999999999</v>
      </c>
      <c r="M1790" s="99">
        <v>37.605418999999998</v>
      </c>
      <c r="N1790" s="191" t="s">
        <v>6967</v>
      </c>
      <c r="O1790" s="87">
        <v>45195</v>
      </c>
      <c r="P1790" s="87">
        <f t="shared" si="54"/>
        <v>45220</v>
      </c>
      <c r="Q1790" s="53">
        <f t="shared" si="55"/>
        <v>335</v>
      </c>
    </row>
    <row r="1791" spans="1:17" ht="16">
      <c r="A1791" s="6">
        <v>1790</v>
      </c>
      <c r="B1791" s="191" t="s">
        <v>4457</v>
      </c>
      <c r="C1791" s="191" t="s">
        <v>4458</v>
      </c>
      <c r="D1791" s="191" t="s">
        <v>13357</v>
      </c>
      <c r="E1791" s="191" t="s">
        <v>8015</v>
      </c>
      <c r="F1791" s="191" t="s">
        <v>10898</v>
      </c>
      <c r="G1791" s="191" t="s">
        <v>1578</v>
      </c>
      <c r="H1791" s="191" t="s">
        <v>13358</v>
      </c>
      <c r="I1791" s="191" t="s">
        <v>13359</v>
      </c>
      <c r="J1791" s="191"/>
      <c r="K1791" s="191" t="s">
        <v>11533</v>
      </c>
      <c r="L1791" s="99">
        <v>-0.25143399999999999</v>
      </c>
      <c r="M1791" s="99">
        <v>37.617398999999999</v>
      </c>
      <c r="N1791" s="191" t="s">
        <v>6967</v>
      </c>
      <c r="O1791" s="87">
        <v>45195</v>
      </c>
      <c r="P1791" s="87">
        <f t="shared" si="54"/>
        <v>45220</v>
      </c>
      <c r="Q1791" s="53">
        <f t="shared" si="55"/>
        <v>335</v>
      </c>
    </row>
    <row r="1792" spans="1:17" ht="16">
      <c r="A1792" s="6">
        <v>1791</v>
      </c>
      <c r="B1792" s="191" t="s">
        <v>4467</v>
      </c>
      <c r="C1792" s="191" t="s">
        <v>4468</v>
      </c>
      <c r="D1792" s="191" t="s">
        <v>13360</v>
      </c>
      <c r="E1792" s="191" t="s">
        <v>151</v>
      </c>
      <c r="F1792" s="191" t="s">
        <v>151</v>
      </c>
      <c r="G1792" s="191" t="s">
        <v>165</v>
      </c>
      <c r="H1792" s="191" t="s">
        <v>13361</v>
      </c>
      <c r="I1792" s="191" t="s">
        <v>13362</v>
      </c>
      <c r="J1792" s="191" t="s">
        <v>13363</v>
      </c>
      <c r="K1792" s="191" t="s">
        <v>8847</v>
      </c>
      <c r="L1792" s="99">
        <v>-0.10440000000000001</v>
      </c>
      <c r="M1792" s="99">
        <v>37.566499999999998</v>
      </c>
      <c r="N1792" s="191" t="s">
        <v>6967</v>
      </c>
      <c r="O1792" s="87">
        <v>45195</v>
      </c>
      <c r="P1792" s="87">
        <f t="shared" si="54"/>
        <v>45220</v>
      </c>
      <c r="Q1792" s="53">
        <f t="shared" si="55"/>
        <v>335</v>
      </c>
    </row>
    <row r="1793" spans="1:17" ht="16">
      <c r="A1793" s="6">
        <v>1792</v>
      </c>
      <c r="B1793" s="191" t="s">
        <v>4472</v>
      </c>
      <c r="C1793" s="191" t="s">
        <v>2095</v>
      </c>
      <c r="D1793" s="191" t="s">
        <v>13364</v>
      </c>
      <c r="E1793" s="191" t="s">
        <v>114</v>
      </c>
      <c r="F1793" s="191" t="s">
        <v>114</v>
      </c>
      <c r="G1793" s="191" t="s">
        <v>156</v>
      </c>
      <c r="H1793" s="191" t="s">
        <v>13365</v>
      </c>
      <c r="I1793" s="191" t="s">
        <v>13366</v>
      </c>
      <c r="J1793" s="191"/>
      <c r="K1793" s="191" t="s">
        <v>8335</v>
      </c>
      <c r="L1793" s="99">
        <v>-0.83699999999999997</v>
      </c>
      <c r="M1793" s="99">
        <v>36.872110999999997</v>
      </c>
      <c r="N1793" s="191" t="s">
        <v>6967</v>
      </c>
      <c r="O1793" s="87">
        <v>45195</v>
      </c>
      <c r="P1793" s="87">
        <f t="shared" si="54"/>
        <v>45220</v>
      </c>
      <c r="Q1793" s="53">
        <f t="shared" si="55"/>
        <v>335</v>
      </c>
    </row>
    <row r="1794" spans="1:17" ht="16">
      <c r="A1794" s="6">
        <v>1793</v>
      </c>
      <c r="B1794" s="191" t="s">
        <v>1535</v>
      </c>
      <c r="C1794" s="191" t="s">
        <v>2101</v>
      </c>
      <c r="D1794" s="191" t="s">
        <v>13367</v>
      </c>
      <c r="E1794" s="191" t="s">
        <v>108</v>
      </c>
      <c r="F1794" s="191" t="s">
        <v>108</v>
      </c>
      <c r="G1794" s="191" t="s">
        <v>109</v>
      </c>
      <c r="H1794" s="191" t="s">
        <v>7048</v>
      </c>
      <c r="I1794" s="191" t="s">
        <v>13368</v>
      </c>
      <c r="J1794" s="191" t="s">
        <v>13369</v>
      </c>
      <c r="K1794" s="191" t="s">
        <v>2840</v>
      </c>
      <c r="L1794" s="99">
        <v>1.0430900000000001</v>
      </c>
      <c r="M1794" s="99">
        <v>36.77017</v>
      </c>
      <c r="N1794" s="191" t="s">
        <v>6967</v>
      </c>
      <c r="O1794" s="87">
        <v>45195</v>
      </c>
      <c r="P1794" s="87">
        <f t="shared" si="54"/>
        <v>45220</v>
      </c>
      <c r="Q1794" s="53">
        <f t="shared" si="55"/>
        <v>335</v>
      </c>
    </row>
    <row r="1795" spans="1:17" ht="16">
      <c r="A1795" s="6">
        <v>1794</v>
      </c>
      <c r="B1795" s="191" t="s">
        <v>4486</v>
      </c>
      <c r="C1795" s="191" t="s">
        <v>2103</v>
      </c>
      <c r="D1795" s="191" t="s">
        <v>13370</v>
      </c>
      <c r="E1795" s="191" t="s">
        <v>108</v>
      </c>
      <c r="F1795" s="191" t="s">
        <v>108</v>
      </c>
      <c r="G1795" s="191" t="s">
        <v>109</v>
      </c>
      <c r="H1795" s="191" t="s">
        <v>13371</v>
      </c>
      <c r="I1795" s="191" t="s">
        <v>13372</v>
      </c>
      <c r="J1795" s="191" t="s">
        <v>13373</v>
      </c>
      <c r="K1795" s="191" t="s">
        <v>2840</v>
      </c>
      <c r="L1795" s="99">
        <v>-1.0805</v>
      </c>
      <c r="M1795" s="99">
        <v>36.764229999999998</v>
      </c>
      <c r="N1795" s="191" t="s">
        <v>6967</v>
      </c>
      <c r="O1795" s="87">
        <v>45195</v>
      </c>
      <c r="P1795" s="87">
        <f t="shared" ref="P1795:P1858" si="56">O1795+25</f>
        <v>45220</v>
      </c>
      <c r="Q1795" s="53">
        <f t="shared" ref="Q1795:Q1858" si="57">IF(P1795&lt;$T$2,$V$2,$U$2-P1795+1)</f>
        <v>335</v>
      </c>
    </row>
    <row r="1796" spans="1:17" ht="16">
      <c r="A1796" s="6">
        <v>1795</v>
      </c>
      <c r="B1796" s="191" t="s">
        <v>4504</v>
      </c>
      <c r="C1796" s="191" t="s">
        <v>4505</v>
      </c>
      <c r="D1796" s="191" t="s">
        <v>13374</v>
      </c>
      <c r="E1796" s="191" t="s">
        <v>8015</v>
      </c>
      <c r="F1796" s="191" t="s">
        <v>10898</v>
      </c>
      <c r="G1796" s="191" t="s">
        <v>1578</v>
      </c>
      <c r="H1796" s="191" t="s">
        <v>13375</v>
      </c>
      <c r="I1796" s="191" t="s">
        <v>13376</v>
      </c>
      <c r="J1796" s="191"/>
      <c r="K1796" s="191" t="s">
        <v>11533</v>
      </c>
      <c r="L1796" s="99">
        <v>-0.24177999999999999</v>
      </c>
      <c r="M1796" s="99">
        <v>37.604027000000002</v>
      </c>
      <c r="N1796" s="191" t="s">
        <v>6967</v>
      </c>
      <c r="O1796" s="87">
        <v>45195</v>
      </c>
      <c r="P1796" s="87">
        <f t="shared" si="56"/>
        <v>45220</v>
      </c>
      <c r="Q1796" s="53">
        <f t="shared" si="57"/>
        <v>335</v>
      </c>
    </row>
    <row r="1797" spans="1:17" ht="16">
      <c r="A1797" s="6">
        <v>1796</v>
      </c>
      <c r="B1797" s="191" t="s">
        <v>4103</v>
      </c>
      <c r="C1797" s="191" t="s">
        <v>1825</v>
      </c>
      <c r="D1797" s="191" t="s">
        <v>13377</v>
      </c>
      <c r="E1797" s="191" t="s">
        <v>8015</v>
      </c>
      <c r="F1797" s="191" t="s">
        <v>8015</v>
      </c>
      <c r="G1797" s="191" t="s">
        <v>144</v>
      </c>
      <c r="H1797" s="191" t="s">
        <v>11347</v>
      </c>
      <c r="I1797" s="191" t="s">
        <v>13378</v>
      </c>
      <c r="J1797" s="191" t="s">
        <v>13379</v>
      </c>
      <c r="K1797" s="191" t="s">
        <v>7384</v>
      </c>
      <c r="L1797" s="99">
        <v>-0.38390000000000002</v>
      </c>
      <c r="M1797" s="99">
        <v>37.503700000000002</v>
      </c>
      <c r="N1797" s="191" t="s">
        <v>6967</v>
      </c>
      <c r="O1797" s="87">
        <v>45196</v>
      </c>
      <c r="P1797" s="87">
        <f t="shared" si="56"/>
        <v>45221</v>
      </c>
      <c r="Q1797" s="53">
        <f t="shared" si="57"/>
        <v>335</v>
      </c>
    </row>
    <row r="1798" spans="1:17" ht="16">
      <c r="A1798" s="6">
        <v>1797</v>
      </c>
      <c r="B1798" s="191" t="s">
        <v>4281</v>
      </c>
      <c r="C1798" s="191" t="s">
        <v>1984</v>
      </c>
      <c r="D1798" s="191" t="s">
        <v>13380</v>
      </c>
      <c r="E1798" s="191" t="s">
        <v>151</v>
      </c>
      <c r="F1798" s="191" t="s">
        <v>151</v>
      </c>
      <c r="G1798" s="191" t="s">
        <v>165</v>
      </c>
      <c r="H1798" s="191" t="s">
        <v>11834</v>
      </c>
      <c r="I1798" s="191" t="s">
        <v>13381</v>
      </c>
      <c r="J1798" s="191" t="s">
        <v>13382</v>
      </c>
      <c r="K1798" s="191" t="s">
        <v>8847</v>
      </c>
      <c r="L1798" s="99">
        <v>-5.8400000000000001E-2</v>
      </c>
      <c r="M1798" s="99">
        <v>37.622500000000002</v>
      </c>
      <c r="N1798" s="191" t="s">
        <v>6967</v>
      </c>
      <c r="O1798" s="87">
        <v>45196</v>
      </c>
      <c r="P1798" s="87">
        <f t="shared" si="56"/>
        <v>45221</v>
      </c>
      <c r="Q1798" s="53">
        <f t="shared" si="57"/>
        <v>335</v>
      </c>
    </row>
    <row r="1799" spans="1:17" ht="16">
      <c r="A1799" s="6">
        <v>1798</v>
      </c>
      <c r="B1799" s="191" t="s">
        <v>4354</v>
      </c>
      <c r="C1799" s="191" t="s">
        <v>4355</v>
      </c>
      <c r="D1799" s="191" t="s">
        <v>13383</v>
      </c>
      <c r="E1799" s="191" t="s">
        <v>151</v>
      </c>
      <c r="F1799" s="191" t="s">
        <v>151</v>
      </c>
      <c r="G1799" s="191" t="s">
        <v>152</v>
      </c>
      <c r="H1799" s="191" t="s">
        <v>11399</v>
      </c>
      <c r="I1799" s="191" t="s">
        <v>13384</v>
      </c>
      <c r="J1799" s="191"/>
      <c r="K1799" s="191" t="s">
        <v>10554</v>
      </c>
      <c r="L1799" s="99">
        <v>6.1499999999999999E-2</v>
      </c>
      <c r="M1799" s="99">
        <v>37.244</v>
      </c>
      <c r="N1799" s="191" t="s">
        <v>6967</v>
      </c>
      <c r="O1799" s="87">
        <v>45196</v>
      </c>
      <c r="P1799" s="87">
        <f t="shared" si="56"/>
        <v>45221</v>
      </c>
      <c r="Q1799" s="53">
        <f t="shared" si="57"/>
        <v>335</v>
      </c>
    </row>
    <row r="1800" spans="1:17" ht="16">
      <c r="A1800" s="6">
        <v>1799</v>
      </c>
      <c r="B1800" s="191" t="s">
        <v>4394</v>
      </c>
      <c r="C1800" s="191" t="s">
        <v>4395</v>
      </c>
      <c r="D1800" s="191" t="s">
        <v>13385</v>
      </c>
      <c r="E1800" s="191" t="s">
        <v>161</v>
      </c>
      <c r="F1800" s="191" t="s">
        <v>161</v>
      </c>
      <c r="G1800" s="191" t="s">
        <v>11829</v>
      </c>
      <c r="H1800" s="191" t="s">
        <v>13036</v>
      </c>
      <c r="I1800" s="191" t="s">
        <v>13386</v>
      </c>
      <c r="J1800" s="191" t="s">
        <v>13387</v>
      </c>
      <c r="K1800" s="191" t="s">
        <v>10952</v>
      </c>
      <c r="L1800" s="99">
        <v>0.44540000000000002</v>
      </c>
      <c r="M1800" s="99">
        <v>37.038499999999999</v>
      </c>
      <c r="N1800" s="191" t="s">
        <v>6967</v>
      </c>
      <c r="O1800" s="87">
        <v>45196</v>
      </c>
      <c r="P1800" s="87">
        <f t="shared" si="56"/>
        <v>45221</v>
      </c>
      <c r="Q1800" s="53">
        <f t="shared" si="57"/>
        <v>335</v>
      </c>
    </row>
    <row r="1801" spans="1:17" ht="16">
      <c r="A1801" s="6">
        <v>1800</v>
      </c>
      <c r="B1801" s="191" t="s">
        <v>4427</v>
      </c>
      <c r="C1801" s="191" t="s">
        <v>2077</v>
      </c>
      <c r="D1801" s="191" t="s">
        <v>13388</v>
      </c>
      <c r="E1801" s="191" t="s">
        <v>108</v>
      </c>
      <c r="F1801" s="191" t="s">
        <v>108</v>
      </c>
      <c r="G1801" s="191" t="s">
        <v>7023</v>
      </c>
      <c r="H1801" s="191" t="s">
        <v>11561</v>
      </c>
      <c r="I1801" s="191" t="s">
        <v>13389</v>
      </c>
      <c r="J1801" s="191" t="s">
        <v>13390</v>
      </c>
      <c r="K1801" s="191" t="s">
        <v>7449</v>
      </c>
      <c r="L1801" s="99">
        <v>-1.0854741999999999</v>
      </c>
      <c r="M1801" s="99">
        <v>-1.08547423</v>
      </c>
      <c r="N1801" s="191" t="s">
        <v>6967</v>
      </c>
      <c r="O1801" s="87">
        <v>45196</v>
      </c>
      <c r="P1801" s="87">
        <f t="shared" si="56"/>
        <v>45221</v>
      </c>
      <c r="Q1801" s="53">
        <f t="shared" si="57"/>
        <v>335</v>
      </c>
    </row>
    <row r="1802" spans="1:17" ht="16">
      <c r="A1802" s="6">
        <v>1801</v>
      </c>
      <c r="B1802" s="191" t="s">
        <v>1521</v>
      </c>
      <c r="C1802" s="191" t="s">
        <v>2078</v>
      </c>
      <c r="D1802" s="191" t="s">
        <v>13391</v>
      </c>
      <c r="E1802" s="191" t="s">
        <v>108</v>
      </c>
      <c r="F1802" s="191" t="s">
        <v>108</v>
      </c>
      <c r="G1802" s="191" t="s">
        <v>7023</v>
      </c>
      <c r="H1802" s="191" t="s">
        <v>13392</v>
      </c>
      <c r="I1802" s="191" t="s">
        <v>13393</v>
      </c>
      <c r="J1802" s="191" t="s">
        <v>13394</v>
      </c>
      <c r="K1802" s="191" t="s">
        <v>2840</v>
      </c>
      <c r="L1802" s="99">
        <v>-1.10738</v>
      </c>
      <c r="M1802" s="99">
        <v>36.61759</v>
      </c>
      <c r="N1802" s="191" t="s">
        <v>6967</v>
      </c>
      <c r="O1802" s="87">
        <v>45196</v>
      </c>
      <c r="P1802" s="87">
        <f t="shared" si="56"/>
        <v>45221</v>
      </c>
      <c r="Q1802" s="53">
        <f t="shared" si="57"/>
        <v>335</v>
      </c>
    </row>
    <row r="1803" spans="1:17" ht="32">
      <c r="A1803" s="6">
        <v>1802</v>
      </c>
      <c r="B1803" s="191" t="s">
        <v>4432</v>
      </c>
      <c r="C1803" s="191" t="s">
        <v>4433</v>
      </c>
      <c r="D1803" s="191" t="s">
        <v>13395</v>
      </c>
      <c r="E1803" s="191" t="s">
        <v>114</v>
      </c>
      <c r="F1803" s="191" t="s">
        <v>114</v>
      </c>
      <c r="G1803" s="191" t="s">
        <v>156</v>
      </c>
      <c r="H1803" s="191" t="s">
        <v>13396</v>
      </c>
      <c r="I1803" s="191" t="s">
        <v>13397</v>
      </c>
      <c r="J1803" s="191"/>
      <c r="K1803" s="191" t="s">
        <v>8335</v>
      </c>
      <c r="L1803" s="99">
        <v>-0.86045179999999999</v>
      </c>
      <c r="M1803" s="99">
        <v>36.870730000000002</v>
      </c>
      <c r="N1803" s="191" t="s">
        <v>8647</v>
      </c>
      <c r="O1803" s="87">
        <v>45196</v>
      </c>
      <c r="P1803" s="87">
        <f t="shared" si="56"/>
        <v>45221</v>
      </c>
      <c r="Q1803" s="53">
        <f t="shared" si="57"/>
        <v>335</v>
      </c>
    </row>
    <row r="1804" spans="1:17" ht="16">
      <c r="A1804" s="6">
        <v>1803</v>
      </c>
      <c r="B1804" s="191" t="s">
        <v>4436</v>
      </c>
      <c r="C1804" s="191" t="s">
        <v>2082</v>
      </c>
      <c r="D1804" s="191" t="s">
        <v>13398</v>
      </c>
      <c r="E1804" s="191" t="s">
        <v>151</v>
      </c>
      <c r="F1804" s="191" t="s">
        <v>10898</v>
      </c>
      <c r="G1804" s="191" t="s">
        <v>12503</v>
      </c>
      <c r="H1804" s="191" t="s">
        <v>13399</v>
      </c>
      <c r="I1804" s="191" t="s">
        <v>13400</v>
      </c>
      <c r="J1804" s="191" t="s">
        <v>13401</v>
      </c>
      <c r="K1804" s="191" t="s">
        <v>8758</v>
      </c>
      <c r="L1804" s="99">
        <v>-0.2361</v>
      </c>
      <c r="M1804" s="99">
        <v>37.637799999999999</v>
      </c>
      <c r="N1804" s="191" t="s">
        <v>6967</v>
      </c>
      <c r="O1804" s="87">
        <v>45196</v>
      </c>
      <c r="P1804" s="87">
        <f t="shared" si="56"/>
        <v>45221</v>
      </c>
      <c r="Q1804" s="53">
        <f t="shared" si="57"/>
        <v>335</v>
      </c>
    </row>
    <row r="1805" spans="1:17" ht="16">
      <c r="A1805" s="6">
        <v>1804</v>
      </c>
      <c r="B1805" s="191" t="s">
        <v>4460</v>
      </c>
      <c r="C1805" s="191" t="s">
        <v>2089</v>
      </c>
      <c r="D1805" s="191" t="s">
        <v>13402</v>
      </c>
      <c r="E1805" s="191" t="s">
        <v>108</v>
      </c>
      <c r="F1805" s="191" t="s">
        <v>108</v>
      </c>
      <c r="G1805" s="191" t="s">
        <v>109</v>
      </c>
      <c r="H1805" s="191" t="s">
        <v>10691</v>
      </c>
      <c r="I1805" s="191" t="s">
        <v>13403</v>
      </c>
      <c r="J1805" s="191" t="s">
        <v>13404</v>
      </c>
      <c r="K1805" s="191" t="s">
        <v>6966</v>
      </c>
      <c r="L1805" s="99">
        <v>-1.04965</v>
      </c>
      <c r="M1805" s="99">
        <v>36.714269999999999</v>
      </c>
      <c r="N1805" s="191" t="s">
        <v>6967</v>
      </c>
      <c r="O1805" s="87">
        <v>45196</v>
      </c>
      <c r="P1805" s="87">
        <f t="shared" si="56"/>
        <v>45221</v>
      </c>
      <c r="Q1805" s="53">
        <f t="shared" si="57"/>
        <v>335</v>
      </c>
    </row>
    <row r="1806" spans="1:17" ht="16">
      <c r="A1806" s="6">
        <v>1805</v>
      </c>
      <c r="B1806" s="191" t="s">
        <v>4482</v>
      </c>
      <c r="C1806" s="191" t="s">
        <v>2099</v>
      </c>
      <c r="D1806" s="191" t="s">
        <v>13405</v>
      </c>
      <c r="E1806" s="191" t="s">
        <v>161</v>
      </c>
      <c r="F1806" s="191" t="s">
        <v>161</v>
      </c>
      <c r="G1806" s="191" t="s">
        <v>716</v>
      </c>
      <c r="H1806" s="191" t="s">
        <v>13406</v>
      </c>
      <c r="I1806" s="191" t="s">
        <v>13407</v>
      </c>
      <c r="J1806" s="191" t="s">
        <v>13408</v>
      </c>
      <c r="K1806" s="191" t="s">
        <v>10952</v>
      </c>
      <c r="L1806" s="99">
        <v>-0.49630000000000002</v>
      </c>
      <c r="M1806" s="99">
        <v>37.029699999999998</v>
      </c>
      <c r="N1806" s="191" t="s">
        <v>6967</v>
      </c>
      <c r="O1806" s="87">
        <v>45196</v>
      </c>
      <c r="P1806" s="87">
        <f t="shared" si="56"/>
        <v>45221</v>
      </c>
      <c r="Q1806" s="53">
        <f t="shared" si="57"/>
        <v>335</v>
      </c>
    </row>
    <row r="1807" spans="1:17" ht="16">
      <c r="A1807" s="6">
        <v>1806</v>
      </c>
      <c r="B1807" s="191" t="s">
        <v>4488</v>
      </c>
      <c r="C1807" s="191" t="s">
        <v>2105</v>
      </c>
      <c r="D1807" s="191" t="s">
        <v>13409</v>
      </c>
      <c r="E1807" s="191" t="s">
        <v>151</v>
      </c>
      <c r="F1807" s="191" t="s">
        <v>151</v>
      </c>
      <c r="G1807" s="191" t="s">
        <v>152</v>
      </c>
      <c r="H1807" s="191" t="s">
        <v>13410</v>
      </c>
      <c r="I1807" s="191" t="s">
        <v>13411</v>
      </c>
      <c r="J1807" s="191" t="s">
        <v>13412</v>
      </c>
      <c r="K1807" s="191" t="s">
        <v>10554</v>
      </c>
      <c r="L1807" s="99">
        <v>7.2384000000000004E-2</v>
      </c>
      <c r="M1807" s="99">
        <v>37.240786</v>
      </c>
      <c r="N1807" s="191" t="s">
        <v>6967</v>
      </c>
      <c r="O1807" s="87">
        <v>45196</v>
      </c>
      <c r="P1807" s="87">
        <f t="shared" si="56"/>
        <v>45221</v>
      </c>
      <c r="Q1807" s="53">
        <f t="shared" si="57"/>
        <v>335</v>
      </c>
    </row>
    <row r="1808" spans="1:17" ht="16">
      <c r="A1808" s="6">
        <v>1807</v>
      </c>
      <c r="B1808" s="191" t="s">
        <v>13413</v>
      </c>
      <c r="C1808" s="191" t="s">
        <v>4356</v>
      </c>
      <c r="D1808" s="191" t="s">
        <v>13414</v>
      </c>
      <c r="E1808" s="191" t="s">
        <v>151</v>
      </c>
      <c r="F1808" s="191" t="s">
        <v>151</v>
      </c>
      <c r="G1808" s="191" t="s">
        <v>152</v>
      </c>
      <c r="H1808" s="191" t="s">
        <v>13415</v>
      </c>
      <c r="I1808" s="191" t="s">
        <v>13416</v>
      </c>
      <c r="J1808" s="191" t="s">
        <v>13417</v>
      </c>
      <c r="K1808" s="191" t="s">
        <v>10554</v>
      </c>
      <c r="L1808" s="99">
        <v>4.6899999999999997E-2</v>
      </c>
      <c r="M1808" s="99">
        <v>37.238700000000001</v>
      </c>
      <c r="N1808" s="191" t="s">
        <v>6967</v>
      </c>
      <c r="O1808" s="87">
        <v>45197</v>
      </c>
      <c r="P1808" s="87">
        <f t="shared" si="56"/>
        <v>45222</v>
      </c>
      <c r="Q1808" s="53">
        <f t="shared" si="57"/>
        <v>335</v>
      </c>
    </row>
    <row r="1809" spans="1:17" ht="16">
      <c r="A1809" s="6">
        <v>1808</v>
      </c>
      <c r="B1809" s="191" t="s">
        <v>4446</v>
      </c>
      <c r="C1809" s="191" t="s">
        <v>4447</v>
      </c>
      <c r="D1809" s="191" t="s">
        <v>13418</v>
      </c>
      <c r="E1809" s="191" t="s">
        <v>114</v>
      </c>
      <c r="F1809" s="191" t="s">
        <v>114</v>
      </c>
      <c r="G1809" s="191" t="s">
        <v>160</v>
      </c>
      <c r="H1809" s="191" t="s">
        <v>13419</v>
      </c>
      <c r="I1809" s="191" t="s">
        <v>13420</v>
      </c>
      <c r="J1809" s="191"/>
      <c r="K1809" s="191" t="s">
        <v>10197</v>
      </c>
      <c r="L1809" s="99">
        <v>-0.69703999999999999</v>
      </c>
      <c r="M1809" s="99">
        <v>37.242275999999997</v>
      </c>
      <c r="N1809" s="191" t="s">
        <v>6967</v>
      </c>
      <c r="O1809" s="87">
        <v>45197</v>
      </c>
      <c r="P1809" s="87">
        <f t="shared" si="56"/>
        <v>45222</v>
      </c>
      <c r="Q1809" s="53">
        <f t="shared" si="57"/>
        <v>335</v>
      </c>
    </row>
    <row r="1810" spans="1:17" ht="16">
      <c r="A1810" s="6">
        <v>1809</v>
      </c>
      <c r="B1810" s="191" t="s">
        <v>4461</v>
      </c>
      <c r="C1810" s="191" t="s">
        <v>4462</v>
      </c>
      <c r="D1810" s="191" t="s">
        <v>13421</v>
      </c>
      <c r="E1810" s="191" t="s">
        <v>108</v>
      </c>
      <c r="F1810" s="191" t="s">
        <v>108</v>
      </c>
      <c r="G1810" s="191" t="s">
        <v>111</v>
      </c>
      <c r="H1810" s="191" t="s">
        <v>8401</v>
      </c>
      <c r="I1810" s="191" t="s">
        <v>13422</v>
      </c>
      <c r="J1810" s="191" t="s">
        <v>13423</v>
      </c>
      <c r="K1810" s="191" t="s">
        <v>6966</v>
      </c>
      <c r="L1810" s="99">
        <v>-0.99341000000000002</v>
      </c>
      <c r="M1810" s="99">
        <v>36.711680000000001</v>
      </c>
      <c r="N1810" s="191" t="s">
        <v>6967</v>
      </c>
      <c r="O1810" s="87">
        <v>45197</v>
      </c>
      <c r="P1810" s="87">
        <f t="shared" si="56"/>
        <v>45222</v>
      </c>
      <c r="Q1810" s="53">
        <f t="shared" si="57"/>
        <v>335</v>
      </c>
    </row>
    <row r="1811" spans="1:17" ht="16">
      <c r="A1811" s="6">
        <v>1810</v>
      </c>
      <c r="B1811" s="191" t="s">
        <v>4466</v>
      </c>
      <c r="C1811" s="191" t="s">
        <v>2093</v>
      </c>
      <c r="D1811" s="191" t="s">
        <v>13424</v>
      </c>
      <c r="E1811" s="191" t="s">
        <v>151</v>
      </c>
      <c r="F1811" s="191" t="s">
        <v>151</v>
      </c>
      <c r="G1811" s="191" t="s">
        <v>165</v>
      </c>
      <c r="H1811" s="191" t="s">
        <v>13425</v>
      </c>
      <c r="I1811" s="191" t="s">
        <v>13426</v>
      </c>
      <c r="J1811" s="191" t="s">
        <v>13427</v>
      </c>
      <c r="K1811" s="191" t="s">
        <v>8847</v>
      </c>
      <c r="L1811" s="99">
        <v>-5.3948999999999997E-2</v>
      </c>
      <c r="M1811" s="99">
        <v>37.573090999999998</v>
      </c>
      <c r="N1811" s="191" t="s">
        <v>6967</v>
      </c>
      <c r="O1811" s="87">
        <v>45197</v>
      </c>
      <c r="P1811" s="87">
        <f t="shared" si="56"/>
        <v>45222</v>
      </c>
      <c r="Q1811" s="53">
        <f t="shared" si="57"/>
        <v>335</v>
      </c>
    </row>
    <row r="1812" spans="1:17" ht="16">
      <c r="A1812" s="6">
        <v>1811</v>
      </c>
      <c r="B1812" s="191" t="s">
        <v>4519</v>
      </c>
      <c r="C1812" s="191" t="s">
        <v>2115</v>
      </c>
      <c r="D1812" s="191" t="s">
        <v>13428</v>
      </c>
      <c r="E1812" s="191" t="s">
        <v>161</v>
      </c>
      <c r="F1812" s="191" t="s">
        <v>161</v>
      </c>
      <c r="G1812" s="191" t="s">
        <v>11424</v>
      </c>
      <c r="H1812" s="191" t="s">
        <v>13152</v>
      </c>
      <c r="I1812" s="191" t="s">
        <v>13429</v>
      </c>
      <c r="J1812" s="191" t="s">
        <v>13430</v>
      </c>
      <c r="K1812" s="191" t="s">
        <v>10952</v>
      </c>
      <c r="L1812" s="99">
        <v>-0.58760999999999997</v>
      </c>
      <c r="M1812" s="99">
        <v>37.016039999999997</v>
      </c>
      <c r="N1812" s="191" t="s">
        <v>6967</v>
      </c>
      <c r="O1812" s="87">
        <v>45197</v>
      </c>
      <c r="P1812" s="87">
        <f t="shared" si="56"/>
        <v>45222</v>
      </c>
      <c r="Q1812" s="53">
        <f t="shared" si="57"/>
        <v>335</v>
      </c>
    </row>
    <row r="1813" spans="1:17" ht="16">
      <c r="A1813" s="6">
        <v>1812</v>
      </c>
      <c r="B1813" s="191" t="s">
        <v>4521</v>
      </c>
      <c r="C1813" s="191" t="s">
        <v>2117</v>
      </c>
      <c r="D1813" s="191" t="s">
        <v>13431</v>
      </c>
      <c r="E1813" s="191" t="s">
        <v>8015</v>
      </c>
      <c r="F1813" s="191" t="s">
        <v>2434</v>
      </c>
      <c r="G1813" s="191" t="s">
        <v>9507</v>
      </c>
      <c r="H1813" s="191" t="s">
        <v>13432</v>
      </c>
      <c r="I1813" s="191" t="s">
        <v>13433</v>
      </c>
      <c r="J1813" s="191" t="s">
        <v>13434</v>
      </c>
      <c r="K1813" s="191" t="s">
        <v>8335</v>
      </c>
      <c r="L1813" s="99">
        <v>-0.430288</v>
      </c>
      <c r="M1813" s="99">
        <v>37.234022000000003</v>
      </c>
      <c r="N1813" s="191" t="s">
        <v>6967</v>
      </c>
      <c r="O1813" s="87">
        <v>45197</v>
      </c>
      <c r="P1813" s="87">
        <f t="shared" si="56"/>
        <v>45222</v>
      </c>
      <c r="Q1813" s="53">
        <f t="shared" si="57"/>
        <v>335</v>
      </c>
    </row>
    <row r="1814" spans="1:17" ht="16">
      <c r="A1814" s="6">
        <v>1813</v>
      </c>
      <c r="B1814" s="191" t="s">
        <v>4295</v>
      </c>
      <c r="C1814" s="191" t="s">
        <v>4296</v>
      </c>
      <c r="D1814" s="191" t="s">
        <v>13435</v>
      </c>
      <c r="E1814" s="191" t="s">
        <v>151</v>
      </c>
      <c r="F1814" s="191" t="s">
        <v>151</v>
      </c>
      <c r="G1814" s="191" t="s">
        <v>152</v>
      </c>
      <c r="H1814" s="191" t="s">
        <v>13436</v>
      </c>
      <c r="I1814" s="191" t="s">
        <v>13437</v>
      </c>
      <c r="J1814" s="191" t="s">
        <v>13438</v>
      </c>
      <c r="K1814" s="191" t="s">
        <v>8847</v>
      </c>
      <c r="L1814" s="99">
        <v>0.1139</v>
      </c>
      <c r="M1814" s="99">
        <v>37.545699999999997</v>
      </c>
      <c r="N1814" s="191" t="s">
        <v>6967</v>
      </c>
      <c r="O1814" s="87">
        <v>45198</v>
      </c>
      <c r="P1814" s="87">
        <f t="shared" si="56"/>
        <v>45223</v>
      </c>
      <c r="Q1814" s="53">
        <f t="shared" si="57"/>
        <v>335</v>
      </c>
    </row>
    <row r="1815" spans="1:17" ht="16">
      <c r="A1815" s="6">
        <v>1814</v>
      </c>
      <c r="B1815" s="191" t="s">
        <v>4347</v>
      </c>
      <c r="C1815" s="191" t="s">
        <v>4348</v>
      </c>
      <c r="D1815" s="191" t="s">
        <v>13439</v>
      </c>
      <c r="E1815" s="191" t="s">
        <v>114</v>
      </c>
      <c r="F1815" s="191" t="s">
        <v>114</v>
      </c>
      <c r="G1815" s="191" t="s">
        <v>158</v>
      </c>
      <c r="H1815" s="191" t="s">
        <v>12677</v>
      </c>
      <c r="I1815" s="191" t="s">
        <v>13440</v>
      </c>
      <c r="J1815" s="191" t="s">
        <v>13441</v>
      </c>
      <c r="K1815" s="191"/>
      <c r="L1815" s="99">
        <v>-0.80574999999999997</v>
      </c>
      <c r="M1815" s="99">
        <v>36.892980000000001</v>
      </c>
      <c r="N1815" s="191" t="s">
        <v>6967</v>
      </c>
      <c r="O1815" s="87">
        <v>45198</v>
      </c>
      <c r="P1815" s="87">
        <f t="shared" si="56"/>
        <v>45223</v>
      </c>
      <c r="Q1815" s="53">
        <f t="shared" si="57"/>
        <v>335</v>
      </c>
    </row>
    <row r="1816" spans="1:17" ht="16">
      <c r="A1816" s="6">
        <v>1815</v>
      </c>
      <c r="B1816" s="191" t="s">
        <v>1502</v>
      </c>
      <c r="C1816" s="191" t="s">
        <v>2081</v>
      </c>
      <c r="D1816" s="191" t="s">
        <v>13442</v>
      </c>
      <c r="E1816" s="191" t="s">
        <v>108</v>
      </c>
      <c r="F1816" s="191" t="s">
        <v>108</v>
      </c>
      <c r="G1816" s="191" t="s">
        <v>111</v>
      </c>
      <c r="H1816" s="191" t="s">
        <v>13443</v>
      </c>
      <c r="I1816" s="191" t="s">
        <v>13444</v>
      </c>
      <c r="J1816" s="191" t="s">
        <v>13444</v>
      </c>
      <c r="K1816" s="191" t="s">
        <v>6966</v>
      </c>
      <c r="L1816" s="99">
        <v>-1.0010600000000001</v>
      </c>
      <c r="M1816" s="99">
        <v>36.725670000000001</v>
      </c>
      <c r="N1816" s="191" t="s">
        <v>6967</v>
      </c>
      <c r="O1816" s="87">
        <v>45198</v>
      </c>
      <c r="P1816" s="87">
        <f t="shared" si="56"/>
        <v>45223</v>
      </c>
      <c r="Q1816" s="53">
        <f t="shared" si="57"/>
        <v>335</v>
      </c>
    </row>
    <row r="1817" spans="1:17" ht="16">
      <c r="A1817" s="6">
        <v>1816</v>
      </c>
      <c r="B1817" s="191" t="s">
        <v>4465</v>
      </c>
      <c r="C1817" s="191" t="s">
        <v>2092</v>
      </c>
      <c r="D1817" s="191" t="s">
        <v>13445</v>
      </c>
      <c r="E1817" s="191" t="s">
        <v>114</v>
      </c>
      <c r="F1817" s="191" t="s">
        <v>114</v>
      </c>
      <c r="G1817" s="191" t="s">
        <v>160</v>
      </c>
      <c r="H1817" s="191" t="s">
        <v>12985</v>
      </c>
      <c r="I1817" s="191" t="s">
        <v>13446</v>
      </c>
      <c r="J1817" s="191" t="s">
        <v>13446</v>
      </c>
      <c r="K1817" s="191" t="s">
        <v>10197</v>
      </c>
      <c r="L1817" s="99">
        <v>-0.72564899999999999</v>
      </c>
      <c r="M1817" s="99">
        <v>37.024711000000003</v>
      </c>
      <c r="N1817" s="191" t="s">
        <v>6967</v>
      </c>
      <c r="O1817" s="87">
        <v>45198</v>
      </c>
      <c r="P1817" s="87">
        <f t="shared" si="56"/>
        <v>45223</v>
      </c>
      <c r="Q1817" s="53">
        <f t="shared" si="57"/>
        <v>335</v>
      </c>
    </row>
    <row r="1818" spans="1:17" ht="16">
      <c r="A1818" s="6">
        <v>1817</v>
      </c>
      <c r="B1818" s="191" t="s">
        <v>4474</v>
      </c>
      <c r="C1818" s="191" t="s">
        <v>2097</v>
      </c>
      <c r="D1818" s="191" t="s">
        <v>13447</v>
      </c>
      <c r="E1818" s="191" t="s">
        <v>161</v>
      </c>
      <c r="F1818" s="191" t="s">
        <v>161</v>
      </c>
      <c r="G1818" s="191" t="s">
        <v>11424</v>
      </c>
      <c r="H1818" s="191" t="s">
        <v>13448</v>
      </c>
      <c r="I1818" s="191" t="s">
        <v>13449</v>
      </c>
      <c r="J1818" s="191" t="s">
        <v>13450</v>
      </c>
      <c r="K1818" s="191" t="s">
        <v>10952</v>
      </c>
      <c r="L1818" s="99">
        <v>-0.57287999999999994</v>
      </c>
      <c r="M1818" s="99">
        <v>37.019739999999999</v>
      </c>
      <c r="N1818" s="191" t="s">
        <v>6967</v>
      </c>
      <c r="O1818" s="87">
        <v>45198</v>
      </c>
      <c r="P1818" s="87">
        <f t="shared" si="56"/>
        <v>45223</v>
      </c>
      <c r="Q1818" s="53">
        <f t="shared" si="57"/>
        <v>335</v>
      </c>
    </row>
    <row r="1819" spans="1:17" ht="16">
      <c r="A1819" s="6">
        <v>1818</v>
      </c>
      <c r="B1819" s="191" t="s">
        <v>4496</v>
      </c>
      <c r="C1819" s="191" t="s">
        <v>4497</v>
      </c>
      <c r="D1819" s="191" t="s">
        <v>13451</v>
      </c>
      <c r="E1819" s="191" t="s">
        <v>114</v>
      </c>
      <c r="F1819" s="191" t="s">
        <v>114</v>
      </c>
      <c r="G1819" s="191" t="s">
        <v>160</v>
      </c>
      <c r="H1819" s="191" t="s">
        <v>13452</v>
      </c>
      <c r="I1819" s="191" t="s">
        <v>13453</v>
      </c>
      <c r="J1819" s="191" t="s">
        <v>13454</v>
      </c>
      <c r="K1819" s="191" t="s">
        <v>10197</v>
      </c>
      <c r="L1819" s="99">
        <v>-0.66239800000000004</v>
      </c>
      <c r="M1819" s="99">
        <v>37.101868000000003</v>
      </c>
      <c r="N1819" s="191" t="s">
        <v>6967</v>
      </c>
      <c r="O1819" s="87">
        <v>45198</v>
      </c>
      <c r="P1819" s="87">
        <f t="shared" si="56"/>
        <v>45223</v>
      </c>
      <c r="Q1819" s="53">
        <f t="shared" si="57"/>
        <v>335</v>
      </c>
    </row>
    <row r="1820" spans="1:17" ht="16">
      <c r="A1820" s="6">
        <v>1819</v>
      </c>
      <c r="B1820" s="191" t="s">
        <v>4533</v>
      </c>
      <c r="C1820" s="191" t="s">
        <v>2119</v>
      </c>
      <c r="D1820" s="191" t="s">
        <v>13455</v>
      </c>
      <c r="E1820" s="191" t="s">
        <v>114</v>
      </c>
      <c r="F1820" s="191" t="s">
        <v>114</v>
      </c>
      <c r="G1820" s="191" t="s">
        <v>158</v>
      </c>
      <c r="H1820" s="191" t="s">
        <v>13456</v>
      </c>
      <c r="I1820" s="191" t="s">
        <v>13457</v>
      </c>
      <c r="J1820" s="191" t="s">
        <v>13458</v>
      </c>
      <c r="K1820" s="191"/>
      <c r="L1820" s="99">
        <v>-0.77147200000000005</v>
      </c>
      <c r="M1820" s="99">
        <v>36.912306000000001</v>
      </c>
      <c r="N1820" s="191" t="s">
        <v>6967</v>
      </c>
      <c r="O1820" s="87">
        <v>45198</v>
      </c>
      <c r="P1820" s="87">
        <f t="shared" si="56"/>
        <v>45223</v>
      </c>
      <c r="Q1820" s="53">
        <f t="shared" si="57"/>
        <v>335</v>
      </c>
    </row>
    <row r="1821" spans="1:17" ht="16">
      <c r="A1821" s="6">
        <v>1820</v>
      </c>
      <c r="B1821" s="191" t="s">
        <v>4459</v>
      </c>
      <c r="C1821" s="191" t="s">
        <v>2088</v>
      </c>
      <c r="D1821" s="191" t="s">
        <v>13459</v>
      </c>
      <c r="E1821" s="191" t="s">
        <v>8015</v>
      </c>
      <c r="F1821" s="191" t="s">
        <v>10898</v>
      </c>
      <c r="G1821" s="191" t="s">
        <v>1578</v>
      </c>
      <c r="H1821" s="191" t="s">
        <v>13460</v>
      </c>
      <c r="I1821" s="191" t="s">
        <v>13461</v>
      </c>
      <c r="J1821" s="191"/>
      <c r="K1821" s="191" t="s">
        <v>11533</v>
      </c>
      <c r="L1821" s="99">
        <v>-1.2713984</v>
      </c>
      <c r="M1821" s="99">
        <v>36.834508800000002</v>
      </c>
      <c r="N1821" s="191" t="s">
        <v>6967</v>
      </c>
      <c r="O1821" s="87">
        <v>45201</v>
      </c>
      <c r="P1821" s="87">
        <f t="shared" si="56"/>
        <v>45226</v>
      </c>
      <c r="Q1821" s="53">
        <f t="shared" si="57"/>
        <v>335</v>
      </c>
    </row>
    <row r="1822" spans="1:17" ht="16">
      <c r="A1822" s="6">
        <v>1821</v>
      </c>
      <c r="B1822" s="191" t="s">
        <v>4473</v>
      </c>
      <c r="C1822" s="191" t="s">
        <v>2096</v>
      </c>
      <c r="D1822" s="191" t="s">
        <v>13462</v>
      </c>
      <c r="E1822" s="191" t="s">
        <v>8015</v>
      </c>
      <c r="F1822" s="191" t="s">
        <v>8015</v>
      </c>
      <c r="G1822" s="191" t="s">
        <v>144</v>
      </c>
      <c r="H1822" s="191" t="s">
        <v>13463</v>
      </c>
      <c r="I1822" s="191" t="s">
        <v>13464</v>
      </c>
      <c r="J1822" s="191" t="s">
        <v>13465</v>
      </c>
      <c r="K1822" s="191" t="s">
        <v>7384</v>
      </c>
      <c r="L1822" s="99">
        <v>-0.40126200000000001</v>
      </c>
      <c r="M1822" s="99">
        <v>37.524393000000003</v>
      </c>
      <c r="N1822" s="191" t="s">
        <v>6967</v>
      </c>
      <c r="O1822" s="87">
        <v>45201</v>
      </c>
      <c r="P1822" s="87">
        <f t="shared" si="56"/>
        <v>45226</v>
      </c>
      <c r="Q1822" s="53">
        <f t="shared" si="57"/>
        <v>335</v>
      </c>
    </row>
    <row r="1823" spans="1:17" ht="16">
      <c r="A1823" s="6">
        <v>1822</v>
      </c>
      <c r="B1823" s="191" t="s">
        <v>4478</v>
      </c>
      <c r="C1823" s="191" t="s">
        <v>4479</v>
      </c>
      <c r="D1823" s="191" t="s">
        <v>13466</v>
      </c>
      <c r="E1823" s="191" t="s">
        <v>114</v>
      </c>
      <c r="F1823" s="191" t="s">
        <v>114</v>
      </c>
      <c r="G1823" s="191" t="s">
        <v>8764</v>
      </c>
      <c r="H1823" s="191" t="s">
        <v>13467</v>
      </c>
      <c r="I1823" s="191" t="s">
        <v>13468</v>
      </c>
      <c r="J1823" s="191" t="s">
        <v>13469</v>
      </c>
      <c r="K1823" s="191" t="s">
        <v>11451</v>
      </c>
      <c r="L1823" s="99">
        <v>-0.85231400000000002</v>
      </c>
      <c r="M1823" s="99">
        <v>37.098922100000003</v>
      </c>
      <c r="N1823" s="191" t="s">
        <v>6967</v>
      </c>
      <c r="O1823" s="87">
        <v>45201</v>
      </c>
      <c r="P1823" s="87">
        <f t="shared" si="56"/>
        <v>45226</v>
      </c>
      <c r="Q1823" s="53">
        <f t="shared" si="57"/>
        <v>335</v>
      </c>
    </row>
    <row r="1824" spans="1:17" ht="16">
      <c r="A1824" s="6">
        <v>1823</v>
      </c>
      <c r="B1824" s="191" t="s">
        <v>4487</v>
      </c>
      <c r="C1824" s="191" t="s">
        <v>2104</v>
      </c>
      <c r="D1824" s="191" t="s">
        <v>13470</v>
      </c>
      <c r="E1824" s="191" t="s">
        <v>108</v>
      </c>
      <c r="F1824" s="191" t="s">
        <v>108</v>
      </c>
      <c r="G1824" s="191" t="s">
        <v>115</v>
      </c>
      <c r="H1824" s="191" t="s">
        <v>12854</v>
      </c>
      <c r="I1824" s="191" t="s">
        <v>13471</v>
      </c>
      <c r="J1824" s="191" t="s">
        <v>13472</v>
      </c>
      <c r="K1824" s="191" t="s">
        <v>2840</v>
      </c>
      <c r="L1824" s="99">
        <v>-1.20343</v>
      </c>
      <c r="M1824" s="99">
        <v>36.710430000000002</v>
      </c>
      <c r="N1824" s="191" t="s">
        <v>6967</v>
      </c>
      <c r="O1824" s="87">
        <v>45201</v>
      </c>
      <c r="P1824" s="87">
        <f t="shared" si="56"/>
        <v>45226</v>
      </c>
      <c r="Q1824" s="53">
        <f t="shared" si="57"/>
        <v>335</v>
      </c>
    </row>
    <row r="1825" spans="1:17" ht="16">
      <c r="A1825" s="6">
        <v>1824</v>
      </c>
      <c r="B1825" s="191" t="s">
        <v>4507</v>
      </c>
      <c r="C1825" s="191" t="s">
        <v>4508</v>
      </c>
      <c r="D1825" s="191" t="s">
        <v>13473</v>
      </c>
      <c r="E1825" s="191" t="s">
        <v>114</v>
      </c>
      <c r="F1825" s="191" t="s">
        <v>114</v>
      </c>
      <c r="G1825" s="191" t="s">
        <v>168</v>
      </c>
      <c r="H1825" s="191" t="s">
        <v>13474</v>
      </c>
      <c r="I1825" s="191" t="s">
        <v>13475</v>
      </c>
      <c r="J1825" s="191" t="s">
        <v>13476</v>
      </c>
      <c r="K1825" s="191" t="s">
        <v>7337</v>
      </c>
      <c r="L1825" s="99">
        <v>-0.91802059999999996</v>
      </c>
      <c r="M1825" s="99">
        <v>37.097725400000002</v>
      </c>
      <c r="N1825" s="191" t="s">
        <v>6967</v>
      </c>
      <c r="O1825" s="87">
        <v>45201</v>
      </c>
      <c r="P1825" s="87">
        <f t="shared" si="56"/>
        <v>45226</v>
      </c>
      <c r="Q1825" s="53">
        <f t="shared" si="57"/>
        <v>335</v>
      </c>
    </row>
    <row r="1826" spans="1:17" ht="16">
      <c r="A1826" s="6">
        <v>1825</v>
      </c>
      <c r="B1826" s="191" t="s">
        <v>1515</v>
      </c>
      <c r="C1826" s="191" t="s">
        <v>2113</v>
      </c>
      <c r="D1826" s="191" t="s">
        <v>13477</v>
      </c>
      <c r="E1826" s="191" t="s">
        <v>108</v>
      </c>
      <c r="F1826" s="191" t="s">
        <v>108</v>
      </c>
      <c r="G1826" s="191" t="s">
        <v>111</v>
      </c>
      <c r="H1826" s="191" t="s">
        <v>13478</v>
      </c>
      <c r="I1826" s="191" t="s">
        <v>13479</v>
      </c>
      <c r="J1826" s="191" t="s">
        <v>13480</v>
      </c>
      <c r="K1826" s="191" t="s">
        <v>6966</v>
      </c>
      <c r="L1826" s="99">
        <v>-0.89476</v>
      </c>
      <c r="M1826" s="99">
        <v>36.625660000000003</v>
      </c>
      <c r="N1826" s="191" t="s">
        <v>6967</v>
      </c>
      <c r="O1826" s="87">
        <v>45201</v>
      </c>
      <c r="P1826" s="87">
        <f t="shared" si="56"/>
        <v>45226</v>
      </c>
      <c r="Q1826" s="53">
        <f t="shared" si="57"/>
        <v>335</v>
      </c>
    </row>
    <row r="1827" spans="1:17" ht="16">
      <c r="A1827" s="6">
        <v>1826</v>
      </c>
      <c r="B1827" s="191" t="s">
        <v>4527</v>
      </c>
      <c r="C1827" s="191" t="s">
        <v>4528</v>
      </c>
      <c r="D1827" s="191" t="s">
        <v>13481</v>
      </c>
      <c r="E1827" s="191" t="s">
        <v>114</v>
      </c>
      <c r="F1827" s="191" t="s">
        <v>114</v>
      </c>
      <c r="G1827" s="191" t="s">
        <v>158</v>
      </c>
      <c r="H1827" s="191" t="s">
        <v>12901</v>
      </c>
      <c r="I1827" s="191" t="s">
        <v>13482</v>
      </c>
      <c r="J1827" s="191" t="s">
        <v>13483</v>
      </c>
      <c r="K1827" s="191"/>
      <c r="L1827" s="99"/>
      <c r="M1827" s="99"/>
      <c r="N1827" s="191" t="s">
        <v>6967</v>
      </c>
      <c r="O1827" s="87">
        <v>45201</v>
      </c>
      <c r="P1827" s="87">
        <f t="shared" si="56"/>
        <v>45226</v>
      </c>
      <c r="Q1827" s="53">
        <f t="shared" si="57"/>
        <v>335</v>
      </c>
    </row>
    <row r="1828" spans="1:17" ht="16">
      <c r="A1828" s="6">
        <v>1827</v>
      </c>
      <c r="B1828" s="191" t="s">
        <v>4540</v>
      </c>
      <c r="C1828" s="191" t="s">
        <v>2122</v>
      </c>
      <c r="D1828" s="191" t="s">
        <v>13484</v>
      </c>
      <c r="E1828" s="191" t="s">
        <v>151</v>
      </c>
      <c r="F1828" s="191" t="s">
        <v>151</v>
      </c>
      <c r="G1828" s="191" t="s">
        <v>173</v>
      </c>
      <c r="H1828" s="191" t="s">
        <v>13485</v>
      </c>
      <c r="I1828" s="191" t="s">
        <v>13486</v>
      </c>
      <c r="J1828" s="191" t="s">
        <v>13487</v>
      </c>
      <c r="K1828" s="191" t="s">
        <v>11533</v>
      </c>
      <c r="L1828" s="99">
        <v>8.6240999999999998E-2</v>
      </c>
      <c r="M1828" s="99">
        <v>37.690263999999999</v>
      </c>
      <c r="N1828" s="191" t="s">
        <v>6967</v>
      </c>
      <c r="O1828" s="87">
        <v>45201</v>
      </c>
      <c r="P1828" s="87">
        <f t="shared" si="56"/>
        <v>45226</v>
      </c>
      <c r="Q1828" s="53">
        <f t="shared" si="57"/>
        <v>335</v>
      </c>
    </row>
    <row r="1829" spans="1:17" ht="16">
      <c r="A1829" s="6">
        <v>1828</v>
      </c>
      <c r="B1829" s="191" t="s">
        <v>4453</v>
      </c>
      <c r="C1829" s="191" t="s">
        <v>4454</v>
      </c>
      <c r="D1829" s="191" t="s">
        <v>13488</v>
      </c>
      <c r="E1829" s="191" t="s">
        <v>108</v>
      </c>
      <c r="F1829" s="191" t="s">
        <v>108</v>
      </c>
      <c r="G1829" s="191" t="s">
        <v>6972</v>
      </c>
      <c r="H1829" s="191" t="s">
        <v>7136</v>
      </c>
      <c r="I1829" s="191" t="s">
        <v>13489</v>
      </c>
      <c r="J1829" s="191" t="s">
        <v>13490</v>
      </c>
      <c r="K1829" s="191" t="s">
        <v>6975</v>
      </c>
      <c r="L1829" s="99">
        <v>-0.92305999999999999</v>
      </c>
      <c r="M1829" s="99">
        <v>36.758310000000002</v>
      </c>
      <c r="N1829" s="191" t="s">
        <v>6967</v>
      </c>
      <c r="O1829" s="87">
        <v>45202</v>
      </c>
      <c r="P1829" s="87">
        <f t="shared" si="56"/>
        <v>45227</v>
      </c>
      <c r="Q1829" s="53">
        <f t="shared" si="57"/>
        <v>335</v>
      </c>
    </row>
    <row r="1830" spans="1:17" ht="16">
      <c r="A1830" s="6">
        <v>1829</v>
      </c>
      <c r="B1830" s="191" t="s">
        <v>1516</v>
      </c>
      <c r="C1830" s="191" t="s">
        <v>2102</v>
      </c>
      <c r="D1830" s="191" t="s">
        <v>13491</v>
      </c>
      <c r="E1830" s="191" t="s">
        <v>108</v>
      </c>
      <c r="F1830" s="191" t="s">
        <v>108</v>
      </c>
      <c r="G1830" s="191" t="s">
        <v>111</v>
      </c>
      <c r="H1830" s="191" t="s">
        <v>13492</v>
      </c>
      <c r="I1830" s="191" t="s">
        <v>13493</v>
      </c>
      <c r="J1830" s="191" t="s">
        <v>13494</v>
      </c>
      <c r="K1830" s="191" t="s">
        <v>6966</v>
      </c>
      <c r="L1830" s="99">
        <v>-0.88729999999999998</v>
      </c>
      <c r="M1830" s="99">
        <v>36.628900000000002</v>
      </c>
      <c r="N1830" s="191" t="s">
        <v>6967</v>
      </c>
      <c r="O1830" s="87">
        <v>45202</v>
      </c>
      <c r="P1830" s="87">
        <f t="shared" si="56"/>
        <v>45227</v>
      </c>
      <c r="Q1830" s="53">
        <f t="shared" si="57"/>
        <v>335</v>
      </c>
    </row>
    <row r="1831" spans="1:17" ht="16">
      <c r="A1831" s="6">
        <v>1830</v>
      </c>
      <c r="B1831" s="191" t="s">
        <v>4489</v>
      </c>
      <c r="C1831" s="191" t="s">
        <v>4490</v>
      </c>
      <c r="D1831" s="191" t="s">
        <v>13495</v>
      </c>
      <c r="E1831" s="191" t="s">
        <v>8015</v>
      </c>
      <c r="F1831" s="191" t="s">
        <v>8015</v>
      </c>
      <c r="G1831" s="191" t="s">
        <v>142</v>
      </c>
      <c r="H1831" s="191" t="s">
        <v>12541</v>
      </c>
      <c r="I1831" s="191" t="s">
        <v>13496</v>
      </c>
      <c r="J1831" s="191" t="s">
        <v>13497</v>
      </c>
      <c r="K1831" s="191" t="s">
        <v>8856</v>
      </c>
      <c r="L1831" s="99">
        <v>-0.49299700000000002</v>
      </c>
      <c r="M1831" s="99">
        <v>37.446171999999997</v>
      </c>
      <c r="N1831" s="191" t="s">
        <v>6967</v>
      </c>
      <c r="O1831" s="87">
        <v>45202</v>
      </c>
      <c r="P1831" s="87">
        <f t="shared" si="56"/>
        <v>45227</v>
      </c>
      <c r="Q1831" s="53">
        <f t="shared" si="57"/>
        <v>335</v>
      </c>
    </row>
    <row r="1832" spans="1:17" ht="16">
      <c r="A1832" s="6">
        <v>1831</v>
      </c>
      <c r="B1832" s="191" t="s">
        <v>4502</v>
      </c>
      <c r="C1832" s="191" t="s">
        <v>2109</v>
      </c>
      <c r="D1832" s="191" t="s">
        <v>13498</v>
      </c>
      <c r="E1832" s="191" t="s">
        <v>8015</v>
      </c>
      <c r="F1832" s="191" t="s">
        <v>10898</v>
      </c>
      <c r="G1832" s="191" t="s">
        <v>12503</v>
      </c>
      <c r="H1832" s="191" t="s">
        <v>13499</v>
      </c>
      <c r="I1832" s="191" t="s">
        <v>13500</v>
      </c>
      <c r="J1832" s="191" t="s">
        <v>13500</v>
      </c>
      <c r="K1832" s="191" t="s">
        <v>11533</v>
      </c>
      <c r="L1832" s="99">
        <v>-0.38975969999999999</v>
      </c>
      <c r="M1832" s="99">
        <v>37.627941800000002</v>
      </c>
      <c r="N1832" s="191" t="s">
        <v>6967</v>
      </c>
      <c r="O1832" s="87">
        <v>45202</v>
      </c>
      <c r="P1832" s="87">
        <f t="shared" si="56"/>
        <v>45227</v>
      </c>
      <c r="Q1832" s="53">
        <f t="shared" si="57"/>
        <v>335</v>
      </c>
    </row>
    <row r="1833" spans="1:17" ht="16">
      <c r="A1833" s="6">
        <v>1832</v>
      </c>
      <c r="B1833" s="191" t="s">
        <v>4509</v>
      </c>
      <c r="C1833" s="191" t="s">
        <v>2112</v>
      </c>
      <c r="D1833" s="191" t="s">
        <v>13501</v>
      </c>
      <c r="E1833" s="191" t="s">
        <v>108</v>
      </c>
      <c r="F1833" s="191" t="s">
        <v>108</v>
      </c>
      <c r="G1833" s="191" t="s">
        <v>109</v>
      </c>
      <c r="H1833" s="191" t="s">
        <v>13502</v>
      </c>
      <c r="I1833" s="191" t="s">
        <v>13503</v>
      </c>
      <c r="J1833" s="191"/>
      <c r="K1833" s="191" t="s">
        <v>6966</v>
      </c>
      <c r="L1833" s="99">
        <v>-1.05826</v>
      </c>
      <c r="M1833" s="99">
        <v>36.725079999999998</v>
      </c>
      <c r="N1833" s="191" t="s">
        <v>6967</v>
      </c>
      <c r="O1833" s="87">
        <v>45202</v>
      </c>
      <c r="P1833" s="87">
        <f t="shared" si="56"/>
        <v>45227</v>
      </c>
      <c r="Q1833" s="53">
        <f t="shared" si="57"/>
        <v>335</v>
      </c>
    </row>
    <row r="1834" spans="1:17" ht="16">
      <c r="A1834" s="6">
        <v>1833</v>
      </c>
      <c r="B1834" s="191" t="s">
        <v>4517</v>
      </c>
      <c r="C1834" s="191" t="s">
        <v>4518</v>
      </c>
      <c r="D1834" s="191" t="s">
        <v>13504</v>
      </c>
      <c r="E1834" s="191" t="s">
        <v>161</v>
      </c>
      <c r="F1834" s="191" t="s">
        <v>161</v>
      </c>
      <c r="G1834" s="191" t="s">
        <v>716</v>
      </c>
      <c r="H1834" s="191" t="s">
        <v>13505</v>
      </c>
      <c r="I1834" s="191" t="s">
        <v>13506</v>
      </c>
      <c r="J1834" s="191" t="s">
        <v>13506</v>
      </c>
      <c r="K1834" s="191" t="s">
        <v>10952</v>
      </c>
      <c r="L1834" s="99">
        <v>-0.48002</v>
      </c>
      <c r="M1834" s="99">
        <v>36.865957000000002</v>
      </c>
      <c r="N1834" s="191" t="s">
        <v>6967</v>
      </c>
      <c r="O1834" s="87">
        <v>45202</v>
      </c>
      <c r="P1834" s="87">
        <f t="shared" si="56"/>
        <v>45227</v>
      </c>
      <c r="Q1834" s="53">
        <f t="shared" si="57"/>
        <v>335</v>
      </c>
    </row>
    <row r="1835" spans="1:17" ht="16">
      <c r="A1835" s="6">
        <v>1834</v>
      </c>
      <c r="B1835" s="191" t="s">
        <v>4529</v>
      </c>
      <c r="C1835" s="191" t="s">
        <v>4530</v>
      </c>
      <c r="D1835" s="191" t="s">
        <v>13507</v>
      </c>
      <c r="E1835" s="191" t="s">
        <v>114</v>
      </c>
      <c r="F1835" s="191" t="s">
        <v>114</v>
      </c>
      <c r="G1835" s="191" t="s">
        <v>168</v>
      </c>
      <c r="H1835" s="191" t="s">
        <v>13508</v>
      </c>
      <c r="I1835" s="191" t="s">
        <v>13509</v>
      </c>
      <c r="J1835" s="191" t="s">
        <v>13510</v>
      </c>
      <c r="K1835" s="191"/>
      <c r="L1835" s="99">
        <v>-0.89907000000000004</v>
      </c>
      <c r="M1835" s="99">
        <v>37.010339999999999</v>
      </c>
      <c r="N1835" s="191" t="s">
        <v>6967</v>
      </c>
      <c r="O1835" s="87">
        <v>45202</v>
      </c>
      <c r="P1835" s="87">
        <f t="shared" si="56"/>
        <v>45227</v>
      </c>
      <c r="Q1835" s="53">
        <f t="shared" si="57"/>
        <v>335</v>
      </c>
    </row>
    <row r="1836" spans="1:17" ht="16">
      <c r="A1836" s="6">
        <v>1835</v>
      </c>
      <c r="B1836" s="191" t="s">
        <v>4405</v>
      </c>
      <c r="C1836" s="191" t="s">
        <v>2066</v>
      </c>
      <c r="D1836" s="191" t="s">
        <v>13511</v>
      </c>
      <c r="E1836" s="191" t="s">
        <v>151</v>
      </c>
      <c r="F1836" s="191" t="s">
        <v>151</v>
      </c>
      <c r="G1836" s="191" t="s">
        <v>173</v>
      </c>
      <c r="H1836" s="191" t="s">
        <v>12255</v>
      </c>
      <c r="I1836" s="191" t="s">
        <v>13512</v>
      </c>
      <c r="J1836" s="191" t="s">
        <v>13513</v>
      </c>
      <c r="K1836" s="191" t="s">
        <v>10106</v>
      </c>
      <c r="L1836" s="99">
        <v>0.10390000000000001</v>
      </c>
      <c r="M1836" s="99">
        <v>37.687399999999997</v>
      </c>
      <c r="N1836" s="191" t="s">
        <v>6967</v>
      </c>
      <c r="O1836" s="87">
        <v>45203</v>
      </c>
      <c r="P1836" s="87">
        <f t="shared" si="56"/>
        <v>45228</v>
      </c>
      <c r="Q1836" s="53">
        <f t="shared" si="57"/>
        <v>335</v>
      </c>
    </row>
    <row r="1837" spans="1:17" ht="16">
      <c r="A1837" s="6">
        <v>1836</v>
      </c>
      <c r="B1837" s="191" t="s">
        <v>4420</v>
      </c>
      <c r="C1837" s="191" t="s">
        <v>4421</v>
      </c>
      <c r="D1837" s="191" t="s">
        <v>13514</v>
      </c>
      <c r="E1837" s="191" t="s">
        <v>114</v>
      </c>
      <c r="F1837" s="191" t="s">
        <v>114</v>
      </c>
      <c r="G1837" s="191" t="s">
        <v>158</v>
      </c>
      <c r="H1837" s="191" t="s">
        <v>11779</v>
      </c>
      <c r="I1837" s="191" t="s">
        <v>13515</v>
      </c>
      <c r="J1837" s="191"/>
      <c r="K1837" s="191"/>
      <c r="L1837" s="99">
        <v>-0.79032999999999998</v>
      </c>
      <c r="M1837" s="99">
        <v>36.830719999999999</v>
      </c>
      <c r="N1837" s="191" t="s">
        <v>6967</v>
      </c>
      <c r="O1837" s="87">
        <v>45203</v>
      </c>
      <c r="P1837" s="87">
        <f t="shared" si="56"/>
        <v>45228</v>
      </c>
      <c r="Q1837" s="53">
        <f t="shared" si="57"/>
        <v>335</v>
      </c>
    </row>
    <row r="1838" spans="1:17" ht="16">
      <c r="A1838" s="6">
        <v>1837</v>
      </c>
      <c r="B1838" s="191" t="s">
        <v>4440</v>
      </c>
      <c r="C1838" s="191" t="s">
        <v>2085</v>
      </c>
      <c r="D1838" s="191" t="s">
        <v>13516</v>
      </c>
      <c r="E1838" s="191" t="s">
        <v>108</v>
      </c>
      <c r="F1838" s="191" t="s">
        <v>108</v>
      </c>
      <c r="G1838" s="191" t="s">
        <v>7023</v>
      </c>
      <c r="H1838" s="191" t="s">
        <v>9858</v>
      </c>
      <c r="I1838" s="191" t="s">
        <v>13517</v>
      </c>
      <c r="J1838" s="191" t="s">
        <v>13518</v>
      </c>
      <c r="K1838" s="191" t="s">
        <v>7449</v>
      </c>
      <c r="L1838" s="99">
        <v>-1.104519</v>
      </c>
      <c r="M1838" s="99">
        <v>36.697778</v>
      </c>
      <c r="N1838" s="191" t="s">
        <v>6967</v>
      </c>
      <c r="O1838" s="87">
        <v>45203</v>
      </c>
      <c r="P1838" s="87">
        <f t="shared" si="56"/>
        <v>45228</v>
      </c>
      <c r="Q1838" s="53">
        <f t="shared" si="57"/>
        <v>335</v>
      </c>
    </row>
    <row r="1839" spans="1:17" ht="16">
      <c r="A1839" s="6">
        <v>1838</v>
      </c>
      <c r="B1839" s="191" t="s">
        <v>4464</v>
      </c>
      <c r="C1839" s="191" t="s">
        <v>2091</v>
      </c>
      <c r="D1839" s="191" t="s">
        <v>13519</v>
      </c>
      <c r="E1839" s="191" t="s">
        <v>161</v>
      </c>
      <c r="F1839" s="191" t="s">
        <v>161</v>
      </c>
      <c r="G1839" s="191" t="s">
        <v>1511</v>
      </c>
      <c r="H1839" s="191" t="s">
        <v>13520</v>
      </c>
      <c r="I1839" s="191" t="s">
        <v>13521</v>
      </c>
      <c r="J1839" s="191" t="s">
        <v>13522</v>
      </c>
      <c r="K1839" s="191" t="s">
        <v>10952</v>
      </c>
      <c r="L1839" s="99">
        <v>-3.6159999999999998E-2</v>
      </c>
      <c r="M1839" s="99">
        <v>37.105249999999998</v>
      </c>
      <c r="N1839" s="191" t="s">
        <v>6967</v>
      </c>
      <c r="O1839" s="87">
        <v>45203</v>
      </c>
      <c r="P1839" s="87">
        <f t="shared" si="56"/>
        <v>45228</v>
      </c>
      <c r="Q1839" s="53">
        <f t="shared" si="57"/>
        <v>335</v>
      </c>
    </row>
    <row r="1840" spans="1:17" ht="32">
      <c r="A1840" s="6">
        <v>1839</v>
      </c>
      <c r="B1840" s="191" t="s">
        <v>4471</v>
      </c>
      <c r="C1840" s="191" t="s">
        <v>2094</v>
      </c>
      <c r="D1840" s="191" t="s">
        <v>13523</v>
      </c>
      <c r="E1840" s="191" t="s">
        <v>8015</v>
      </c>
      <c r="F1840" s="191" t="s">
        <v>8015</v>
      </c>
      <c r="G1840" s="191" t="s">
        <v>144</v>
      </c>
      <c r="H1840" s="191" t="s">
        <v>13524</v>
      </c>
      <c r="I1840" s="191" t="s">
        <v>13525</v>
      </c>
      <c r="J1840" s="191" t="s">
        <v>13526</v>
      </c>
      <c r="K1840" s="191" t="s">
        <v>7384</v>
      </c>
      <c r="L1840" s="99">
        <v>-0.36309999999999998</v>
      </c>
      <c r="M1840" s="99">
        <v>37.495399999999997</v>
      </c>
      <c r="N1840" s="191" t="s">
        <v>6967</v>
      </c>
      <c r="O1840" s="87">
        <v>45203</v>
      </c>
      <c r="P1840" s="87">
        <f t="shared" si="56"/>
        <v>45228</v>
      </c>
      <c r="Q1840" s="53">
        <f t="shared" si="57"/>
        <v>335</v>
      </c>
    </row>
    <row r="1841" spans="1:17" ht="16">
      <c r="A1841" s="6">
        <v>1840</v>
      </c>
      <c r="B1841" s="191" t="s">
        <v>4524</v>
      </c>
      <c r="C1841" s="191" t="s">
        <v>4525</v>
      </c>
      <c r="D1841" s="191" t="s">
        <v>13527</v>
      </c>
      <c r="E1841" s="191" t="s">
        <v>8015</v>
      </c>
      <c r="F1841" s="191" t="s">
        <v>8015</v>
      </c>
      <c r="G1841" s="191" t="s">
        <v>144</v>
      </c>
      <c r="H1841" s="191" t="s">
        <v>12700</v>
      </c>
      <c r="I1841" s="191" t="s">
        <v>13528</v>
      </c>
      <c r="J1841" s="191" t="s">
        <v>13529</v>
      </c>
      <c r="K1841" s="191" t="s">
        <v>7384</v>
      </c>
      <c r="L1841" s="99">
        <v>-0.3719809</v>
      </c>
      <c r="M1841" s="99">
        <v>37.505767300000002</v>
      </c>
      <c r="N1841" s="191" t="s">
        <v>6967</v>
      </c>
      <c r="O1841" s="87">
        <v>45203</v>
      </c>
      <c r="P1841" s="87">
        <f t="shared" si="56"/>
        <v>45228</v>
      </c>
      <c r="Q1841" s="53">
        <f t="shared" si="57"/>
        <v>335</v>
      </c>
    </row>
    <row r="1842" spans="1:17" ht="16">
      <c r="A1842" s="6">
        <v>1841</v>
      </c>
      <c r="B1842" s="191" t="s">
        <v>1582</v>
      </c>
      <c r="C1842" s="191" t="s">
        <v>2129</v>
      </c>
      <c r="D1842" s="191" t="s">
        <v>13530</v>
      </c>
      <c r="E1842" s="191" t="s">
        <v>161</v>
      </c>
      <c r="F1842" s="191" t="s">
        <v>11402</v>
      </c>
      <c r="G1842" s="191" t="s">
        <v>11403</v>
      </c>
      <c r="H1842" s="191" t="s">
        <v>13531</v>
      </c>
      <c r="I1842" s="191" t="s">
        <v>13532</v>
      </c>
      <c r="J1842" s="191" t="s">
        <v>13533</v>
      </c>
      <c r="K1842" s="191" t="s">
        <v>10952</v>
      </c>
      <c r="L1842" s="99">
        <v>-3.7699999999999997E-2</v>
      </c>
      <c r="M1842" s="99">
        <v>36.988300000000002</v>
      </c>
      <c r="N1842" s="191" t="s">
        <v>6967</v>
      </c>
      <c r="O1842" s="87">
        <v>45203</v>
      </c>
      <c r="P1842" s="87">
        <f t="shared" si="56"/>
        <v>45228</v>
      </c>
      <c r="Q1842" s="53">
        <f t="shared" si="57"/>
        <v>335</v>
      </c>
    </row>
    <row r="1843" spans="1:17" ht="16">
      <c r="A1843" s="6">
        <v>1842</v>
      </c>
      <c r="B1843" s="191" t="s">
        <v>4577</v>
      </c>
      <c r="C1843" s="191" t="s">
        <v>2134</v>
      </c>
      <c r="D1843" s="191" t="s">
        <v>13534</v>
      </c>
      <c r="E1843" s="191" t="s">
        <v>108</v>
      </c>
      <c r="F1843" s="191" t="s">
        <v>108</v>
      </c>
      <c r="G1843" s="191" t="s">
        <v>111</v>
      </c>
      <c r="H1843" s="191" t="s">
        <v>13535</v>
      </c>
      <c r="I1843" s="191" t="s">
        <v>13536</v>
      </c>
      <c r="J1843" s="191" t="s">
        <v>13537</v>
      </c>
      <c r="K1843" s="191" t="s">
        <v>6966</v>
      </c>
      <c r="L1843" s="99">
        <v>-0.98057000000000005</v>
      </c>
      <c r="M1843" s="99">
        <v>36.698320000000002</v>
      </c>
      <c r="N1843" s="191" t="s">
        <v>6967</v>
      </c>
      <c r="O1843" s="87">
        <v>45203</v>
      </c>
      <c r="P1843" s="87">
        <f t="shared" si="56"/>
        <v>45228</v>
      </c>
      <c r="Q1843" s="53">
        <f t="shared" si="57"/>
        <v>335</v>
      </c>
    </row>
    <row r="1844" spans="1:17" ht="16">
      <c r="A1844" s="6">
        <v>1843</v>
      </c>
      <c r="B1844" s="191" t="s">
        <v>4336</v>
      </c>
      <c r="C1844" s="191" t="s">
        <v>2030</v>
      </c>
      <c r="D1844" s="191" t="s">
        <v>13538</v>
      </c>
      <c r="E1844" s="191" t="s">
        <v>108</v>
      </c>
      <c r="F1844" s="191" t="s">
        <v>108</v>
      </c>
      <c r="G1844" s="191" t="s">
        <v>115</v>
      </c>
      <c r="H1844" s="191" t="s">
        <v>12854</v>
      </c>
      <c r="I1844" s="191" t="s">
        <v>13539</v>
      </c>
      <c r="J1844" s="191" t="s">
        <v>13540</v>
      </c>
      <c r="K1844" s="191" t="s">
        <v>2840</v>
      </c>
      <c r="L1844" s="99">
        <v>1.203552</v>
      </c>
      <c r="M1844" s="99">
        <v>36.710701999999998</v>
      </c>
      <c r="N1844" s="191" t="s">
        <v>6967</v>
      </c>
      <c r="O1844" s="87">
        <v>45204</v>
      </c>
      <c r="P1844" s="87">
        <f t="shared" si="56"/>
        <v>45229</v>
      </c>
      <c r="Q1844" s="53">
        <f t="shared" si="57"/>
        <v>335</v>
      </c>
    </row>
    <row r="1845" spans="1:17" ht="16">
      <c r="A1845" s="6">
        <v>1844</v>
      </c>
      <c r="B1845" s="191" t="s">
        <v>4425</v>
      </c>
      <c r="C1845" s="191" t="s">
        <v>4426</v>
      </c>
      <c r="D1845" s="191" t="s">
        <v>13541</v>
      </c>
      <c r="E1845" s="191" t="s">
        <v>114</v>
      </c>
      <c r="F1845" s="191" t="s">
        <v>114</v>
      </c>
      <c r="G1845" s="191" t="s">
        <v>158</v>
      </c>
      <c r="H1845" s="191" t="s">
        <v>13542</v>
      </c>
      <c r="I1845" s="191" t="s">
        <v>13543</v>
      </c>
      <c r="J1845" s="191" t="s">
        <v>13544</v>
      </c>
      <c r="K1845" s="191"/>
      <c r="L1845" s="99">
        <v>-0.73214000000000001</v>
      </c>
      <c r="M1845" s="99">
        <v>36.814660000000003</v>
      </c>
      <c r="N1845" s="191" t="s">
        <v>6967</v>
      </c>
      <c r="O1845" s="87">
        <v>45204</v>
      </c>
      <c r="P1845" s="87">
        <f t="shared" si="56"/>
        <v>45229</v>
      </c>
      <c r="Q1845" s="53">
        <f t="shared" si="57"/>
        <v>335</v>
      </c>
    </row>
    <row r="1846" spans="1:17" ht="16">
      <c r="A1846" s="6">
        <v>1845</v>
      </c>
      <c r="B1846" s="191" t="s">
        <v>4503</v>
      </c>
      <c r="C1846" s="191" t="s">
        <v>2110</v>
      </c>
      <c r="D1846" s="191" t="s">
        <v>13545</v>
      </c>
      <c r="E1846" s="191" t="s">
        <v>8015</v>
      </c>
      <c r="F1846" s="191" t="s">
        <v>10898</v>
      </c>
      <c r="G1846" s="191" t="s">
        <v>1578</v>
      </c>
      <c r="H1846" s="191" t="s">
        <v>13546</v>
      </c>
      <c r="I1846" s="191" t="s">
        <v>13547</v>
      </c>
      <c r="J1846" s="191"/>
      <c r="K1846" s="191" t="s">
        <v>11533</v>
      </c>
      <c r="L1846" s="99">
        <v>-0.24898500000000001</v>
      </c>
      <c r="M1846" s="99">
        <v>37.593815999999997</v>
      </c>
      <c r="N1846" s="191" t="s">
        <v>6967</v>
      </c>
      <c r="O1846" s="87">
        <v>45204</v>
      </c>
      <c r="P1846" s="87">
        <f t="shared" si="56"/>
        <v>45229</v>
      </c>
      <c r="Q1846" s="53">
        <f t="shared" si="57"/>
        <v>335</v>
      </c>
    </row>
    <row r="1847" spans="1:17" ht="16">
      <c r="A1847" s="6">
        <v>1846</v>
      </c>
      <c r="B1847" s="191" t="s">
        <v>4562</v>
      </c>
      <c r="C1847" s="191" t="s">
        <v>4563</v>
      </c>
      <c r="D1847" s="191" t="s">
        <v>13548</v>
      </c>
      <c r="E1847" s="191" t="s">
        <v>161</v>
      </c>
      <c r="F1847" s="191" t="s">
        <v>161</v>
      </c>
      <c r="G1847" s="191" t="s">
        <v>13549</v>
      </c>
      <c r="H1847" s="191" t="s">
        <v>13550</v>
      </c>
      <c r="I1847" s="191" t="s">
        <v>13551</v>
      </c>
      <c r="J1847" s="191" t="s">
        <v>13552</v>
      </c>
      <c r="K1847" s="191" t="s">
        <v>10952</v>
      </c>
      <c r="L1847" s="99">
        <v>-0.25717000000000001</v>
      </c>
      <c r="M1847" s="99">
        <v>36.729579999999999</v>
      </c>
      <c r="N1847" s="191" t="s">
        <v>6967</v>
      </c>
      <c r="O1847" s="87">
        <v>45204</v>
      </c>
      <c r="P1847" s="87">
        <f t="shared" si="56"/>
        <v>45229</v>
      </c>
      <c r="Q1847" s="53">
        <f t="shared" si="57"/>
        <v>335</v>
      </c>
    </row>
    <row r="1848" spans="1:17" ht="16">
      <c r="A1848" s="6">
        <v>1847</v>
      </c>
      <c r="B1848" s="191" t="s">
        <v>4579</v>
      </c>
      <c r="C1848" s="191" t="s">
        <v>2136</v>
      </c>
      <c r="D1848" s="191" t="s">
        <v>13553</v>
      </c>
      <c r="E1848" s="191" t="s">
        <v>108</v>
      </c>
      <c r="F1848" s="191" t="s">
        <v>108</v>
      </c>
      <c r="G1848" s="191" t="s">
        <v>109</v>
      </c>
      <c r="H1848" s="191" t="s">
        <v>13554</v>
      </c>
      <c r="I1848" s="191" t="s">
        <v>13555</v>
      </c>
      <c r="J1848" s="191" t="s">
        <v>13556</v>
      </c>
      <c r="K1848" s="191" t="s">
        <v>6966</v>
      </c>
      <c r="L1848" s="99">
        <v>-1.0478240000000001</v>
      </c>
      <c r="M1848" s="99">
        <v>36.787536000000003</v>
      </c>
      <c r="N1848" s="191" t="s">
        <v>6967</v>
      </c>
      <c r="O1848" s="87">
        <v>45204</v>
      </c>
      <c r="P1848" s="87">
        <f t="shared" si="56"/>
        <v>45229</v>
      </c>
      <c r="Q1848" s="53">
        <f t="shared" si="57"/>
        <v>335</v>
      </c>
    </row>
    <row r="1849" spans="1:17" ht="16">
      <c r="A1849" s="6">
        <v>1848</v>
      </c>
      <c r="B1849" s="191" t="s">
        <v>4588</v>
      </c>
      <c r="C1849" s="191" t="s">
        <v>2144</v>
      </c>
      <c r="D1849" s="191" t="s">
        <v>13557</v>
      </c>
      <c r="E1849" s="191" t="s">
        <v>108</v>
      </c>
      <c r="F1849" s="191" t="s">
        <v>108</v>
      </c>
      <c r="G1849" s="191" t="s">
        <v>109</v>
      </c>
      <c r="H1849" s="191" t="s">
        <v>13554</v>
      </c>
      <c r="I1849" s="191" t="s">
        <v>13558</v>
      </c>
      <c r="J1849" s="191" t="s">
        <v>13559</v>
      </c>
      <c r="K1849" s="191" t="s">
        <v>6966</v>
      </c>
      <c r="L1849" s="99">
        <v>-1.0480670000000001</v>
      </c>
      <c r="M1849" s="99">
        <v>36.787509999999997</v>
      </c>
      <c r="N1849" s="191" t="s">
        <v>6967</v>
      </c>
      <c r="O1849" s="87">
        <v>45204</v>
      </c>
      <c r="P1849" s="87">
        <f t="shared" si="56"/>
        <v>45229</v>
      </c>
      <c r="Q1849" s="53">
        <f t="shared" si="57"/>
        <v>335</v>
      </c>
    </row>
    <row r="1850" spans="1:17" ht="16">
      <c r="A1850" s="6">
        <v>1849</v>
      </c>
      <c r="B1850" s="191" t="s">
        <v>4448</v>
      </c>
      <c r="C1850" s="191" t="s">
        <v>4449</v>
      </c>
      <c r="D1850" s="191" t="s">
        <v>13560</v>
      </c>
      <c r="E1850" s="191" t="s">
        <v>114</v>
      </c>
      <c r="F1850" s="191" t="s">
        <v>114</v>
      </c>
      <c r="G1850" s="191" t="s">
        <v>158</v>
      </c>
      <c r="H1850" s="191" t="s">
        <v>13561</v>
      </c>
      <c r="I1850" s="191" t="s">
        <v>13562</v>
      </c>
      <c r="J1850" s="191" t="s">
        <v>13563</v>
      </c>
      <c r="K1850" s="191"/>
      <c r="L1850" s="99">
        <v>-0.84489000000000003</v>
      </c>
      <c r="M1850" s="99">
        <v>37.063389999999998</v>
      </c>
      <c r="N1850" s="191" t="s">
        <v>6967</v>
      </c>
      <c r="O1850" s="87">
        <v>45205</v>
      </c>
      <c r="P1850" s="87">
        <f t="shared" si="56"/>
        <v>45230</v>
      </c>
      <c r="Q1850" s="53">
        <f t="shared" si="57"/>
        <v>335</v>
      </c>
    </row>
    <row r="1851" spans="1:17" ht="16">
      <c r="A1851" s="6">
        <v>1850</v>
      </c>
      <c r="B1851" s="191" t="s">
        <v>4558</v>
      </c>
      <c r="C1851" s="191" t="s">
        <v>2126</v>
      </c>
      <c r="D1851" s="191" t="s">
        <v>13564</v>
      </c>
      <c r="E1851" s="191" t="s">
        <v>8015</v>
      </c>
      <c r="F1851" s="191" t="s">
        <v>8015</v>
      </c>
      <c r="G1851" s="191" t="s">
        <v>142</v>
      </c>
      <c r="H1851" s="191" t="s">
        <v>13565</v>
      </c>
      <c r="I1851" s="191" t="s">
        <v>13566</v>
      </c>
      <c r="J1851" s="191" t="s">
        <v>13567</v>
      </c>
      <c r="K1851" s="191" t="s">
        <v>8856</v>
      </c>
      <c r="L1851" s="99">
        <v>-0.426763</v>
      </c>
      <c r="M1851" s="99">
        <v>37.468429999999998</v>
      </c>
      <c r="N1851" s="191" t="s">
        <v>6967</v>
      </c>
      <c r="O1851" s="87">
        <v>45205</v>
      </c>
      <c r="P1851" s="87">
        <f t="shared" si="56"/>
        <v>45230</v>
      </c>
      <c r="Q1851" s="53">
        <f t="shared" si="57"/>
        <v>335</v>
      </c>
    </row>
    <row r="1852" spans="1:17" ht="16">
      <c r="A1852" s="6">
        <v>1851</v>
      </c>
      <c r="B1852" s="191" t="s">
        <v>4574</v>
      </c>
      <c r="C1852" s="191" t="s">
        <v>2131</v>
      </c>
      <c r="D1852" s="191" t="s">
        <v>13568</v>
      </c>
      <c r="E1852" s="191" t="s">
        <v>151</v>
      </c>
      <c r="F1852" s="191" t="s">
        <v>151</v>
      </c>
      <c r="G1852" s="191" t="s">
        <v>165</v>
      </c>
      <c r="H1852" s="191" t="s">
        <v>12946</v>
      </c>
      <c r="I1852" s="191" t="s">
        <v>13569</v>
      </c>
      <c r="J1852" s="191" t="s">
        <v>13570</v>
      </c>
      <c r="K1852" s="191" t="s">
        <v>8847</v>
      </c>
      <c r="L1852" s="99">
        <v>-5.1299999999999998E-2</v>
      </c>
      <c r="M1852" s="99">
        <v>37.611899999999999</v>
      </c>
      <c r="N1852" s="191" t="s">
        <v>6967</v>
      </c>
      <c r="O1852" s="87">
        <v>45205</v>
      </c>
      <c r="P1852" s="87">
        <f t="shared" si="56"/>
        <v>45230</v>
      </c>
      <c r="Q1852" s="53">
        <f t="shared" si="57"/>
        <v>335</v>
      </c>
    </row>
    <row r="1853" spans="1:17" ht="16">
      <c r="A1853" s="6">
        <v>1852</v>
      </c>
      <c r="B1853" s="191" t="s">
        <v>4578</v>
      </c>
      <c r="C1853" s="191" t="s">
        <v>2135</v>
      </c>
      <c r="D1853" s="191" t="s">
        <v>13571</v>
      </c>
      <c r="E1853" s="191" t="s">
        <v>108</v>
      </c>
      <c r="F1853" s="191" t="s">
        <v>108</v>
      </c>
      <c r="G1853" s="191" t="s">
        <v>175</v>
      </c>
      <c r="H1853" s="191" t="s">
        <v>7766</v>
      </c>
      <c r="I1853" s="191" t="s">
        <v>13572</v>
      </c>
      <c r="J1853" s="191" t="s">
        <v>13573</v>
      </c>
      <c r="K1853" s="191" t="s">
        <v>6966</v>
      </c>
      <c r="L1853" s="99">
        <v>-1.2061999999999999</v>
      </c>
      <c r="M1853" s="99">
        <v>36.677219999999998</v>
      </c>
      <c r="N1853" s="191" t="s">
        <v>6967</v>
      </c>
      <c r="O1853" s="87">
        <v>45205</v>
      </c>
      <c r="P1853" s="87">
        <f t="shared" si="56"/>
        <v>45230</v>
      </c>
      <c r="Q1853" s="53">
        <f t="shared" si="57"/>
        <v>335</v>
      </c>
    </row>
    <row r="1854" spans="1:17" ht="16">
      <c r="A1854" s="6">
        <v>1853</v>
      </c>
      <c r="B1854" s="191" t="s">
        <v>4475</v>
      </c>
      <c r="C1854" s="191" t="s">
        <v>4476</v>
      </c>
      <c r="D1854" s="191" t="s">
        <v>13574</v>
      </c>
      <c r="E1854" s="191" t="s">
        <v>8015</v>
      </c>
      <c r="F1854" s="191" t="s">
        <v>2434</v>
      </c>
      <c r="G1854" s="191" t="s">
        <v>9255</v>
      </c>
      <c r="H1854" s="191" t="s">
        <v>13575</v>
      </c>
      <c r="I1854" s="191" t="s">
        <v>13576</v>
      </c>
      <c r="J1854" s="191" t="s">
        <v>13577</v>
      </c>
      <c r="K1854" s="191" t="s">
        <v>8335</v>
      </c>
      <c r="L1854" s="99">
        <v>-0.44283800000000001</v>
      </c>
      <c r="M1854" s="99">
        <v>37.374282999999998</v>
      </c>
      <c r="N1854" s="191" t="s">
        <v>6967</v>
      </c>
      <c r="O1854" s="87">
        <v>45208</v>
      </c>
      <c r="P1854" s="87">
        <f t="shared" si="56"/>
        <v>45233</v>
      </c>
      <c r="Q1854" s="53">
        <f t="shared" si="57"/>
        <v>335</v>
      </c>
    </row>
    <row r="1855" spans="1:17" ht="16">
      <c r="A1855" s="6">
        <v>1854</v>
      </c>
      <c r="B1855" s="191" t="s">
        <v>4499</v>
      </c>
      <c r="C1855" s="191" t="s">
        <v>4500</v>
      </c>
      <c r="D1855" s="191" t="s">
        <v>13578</v>
      </c>
      <c r="E1855" s="191" t="s">
        <v>108</v>
      </c>
      <c r="F1855" s="191" t="s">
        <v>108</v>
      </c>
      <c r="G1855" s="191" t="s">
        <v>109</v>
      </c>
      <c r="H1855" s="191" t="s">
        <v>13579</v>
      </c>
      <c r="I1855" s="191" t="s">
        <v>13580</v>
      </c>
      <c r="J1855" s="191" t="s">
        <v>13581</v>
      </c>
      <c r="K1855" s="191" t="s">
        <v>7449</v>
      </c>
      <c r="L1855" s="99">
        <v>-1.0924172999999999</v>
      </c>
      <c r="M1855" s="99">
        <v>36.737551799999999</v>
      </c>
      <c r="N1855" s="191" t="s">
        <v>6967</v>
      </c>
      <c r="O1855" s="87">
        <v>45208</v>
      </c>
      <c r="P1855" s="87">
        <f t="shared" si="56"/>
        <v>45233</v>
      </c>
      <c r="Q1855" s="53">
        <f t="shared" si="57"/>
        <v>335</v>
      </c>
    </row>
    <row r="1856" spans="1:17" ht="16">
      <c r="A1856" s="6">
        <v>1855</v>
      </c>
      <c r="B1856" s="191" t="s">
        <v>4513</v>
      </c>
      <c r="C1856" s="191" t="s">
        <v>4514</v>
      </c>
      <c r="D1856" s="191" t="s">
        <v>13582</v>
      </c>
      <c r="E1856" s="191" t="s">
        <v>151</v>
      </c>
      <c r="F1856" s="191" t="s">
        <v>10898</v>
      </c>
      <c r="G1856" s="191" t="s">
        <v>1578</v>
      </c>
      <c r="H1856" s="191" t="s">
        <v>13583</v>
      </c>
      <c r="I1856" s="191" t="s">
        <v>13584</v>
      </c>
      <c r="J1856" s="191"/>
      <c r="K1856" s="191" t="s">
        <v>10641</v>
      </c>
      <c r="L1856" s="99">
        <v>-0.27007409999999998</v>
      </c>
      <c r="M1856" s="99">
        <v>37.606460300000002</v>
      </c>
      <c r="N1856" s="191" t="s">
        <v>6967</v>
      </c>
      <c r="O1856" s="87">
        <v>45208</v>
      </c>
      <c r="P1856" s="87">
        <f t="shared" si="56"/>
        <v>45233</v>
      </c>
      <c r="Q1856" s="53">
        <f t="shared" si="57"/>
        <v>335</v>
      </c>
    </row>
    <row r="1857" spans="1:17" ht="16">
      <c r="A1857" s="6">
        <v>1856</v>
      </c>
      <c r="B1857" s="191" t="s">
        <v>4541</v>
      </c>
      <c r="C1857" s="191" t="s">
        <v>4542</v>
      </c>
      <c r="D1857" s="191" t="s">
        <v>13585</v>
      </c>
      <c r="E1857" s="191" t="s">
        <v>108</v>
      </c>
      <c r="F1857" s="191" t="s">
        <v>108</v>
      </c>
      <c r="G1857" s="191" t="s">
        <v>6972</v>
      </c>
      <c r="H1857" s="191" t="s">
        <v>12411</v>
      </c>
      <c r="I1857" s="191" t="s">
        <v>13586</v>
      </c>
      <c r="J1857" s="191" t="s">
        <v>13587</v>
      </c>
      <c r="K1857" s="191" t="s">
        <v>6975</v>
      </c>
      <c r="L1857" s="99">
        <v>-0.96860000000000002</v>
      </c>
      <c r="M1857" s="99">
        <v>36.852649999999997</v>
      </c>
      <c r="N1857" s="191" t="s">
        <v>6967</v>
      </c>
      <c r="O1857" s="87">
        <v>45208</v>
      </c>
      <c r="P1857" s="87">
        <f t="shared" si="56"/>
        <v>45233</v>
      </c>
      <c r="Q1857" s="53">
        <f t="shared" si="57"/>
        <v>335</v>
      </c>
    </row>
    <row r="1858" spans="1:17" ht="16">
      <c r="A1858" s="6">
        <v>1857</v>
      </c>
      <c r="B1858" s="191" t="s">
        <v>4553</v>
      </c>
      <c r="C1858" s="191" t="s">
        <v>4554</v>
      </c>
      <c r="D1858" s="191" t="s">
        <v>13588</v>
      </c>
      <c r="E1858" s="191" t="s">
        <v>8015</v>
      </c>
      <c r="F1858" s="191" t="s">
        <v>10898</v>
      </c>
      <c r="G1858" s="191" t="s">
        <v>1578</v>
      </c>
      <c r="H1858" s="191" t="s">
        <v>13589</v>
      </c>
      <c r="I1858" s="191" t="s">
        <v>13590</v>
      </c>
      <c r="J1858" s="191" t="s">
        <v>13591</v>
      </c>
      <c r="K1858" s="191" t="s">
        <v>11533</v>
      </c>
      <c r="L1858" s="99">
        <v>-0.23505499999999999</v>
      </c>
      <c r="M1858" s="99">
        <v>37.605831999999999</v>
      </c>
      <c r="N1858" s="191" t="s">
        <v>6967</v>
      </c>
      <c r="O1858" s="87">
        <v>45208</v>
      </c>
      <c r="P1858" s="87">
        <f t="shared" si="56"/>
        <v>45233</v>
      </c>
      <c r="Q1858" s="53">
        <f t="shared" si="57"/>
        <v>335</v>
      </c>
    </row>
    <row r="1859" spans="1:17" ht="16">
      <c r="A1859" s="6">
        <v>1858</v>
      </c>
      <c r="B1859" s="191" t="s">
        <v>4491</v>
      </c>
      <c r="C1859" s="191" t="s">
        <v>2106</v>
      </c>
      <c r="D1859" s="191" t="s">
        <v>13592</v>
      </c>
      <c r="E1859" s="191" t="s">
        <v>8015</v>
      </c>
      <c r="F1859" s="191" t="s">
        <v>2434</v>
      </c>
      <c r="G1859" s="191" t="s">
        <v>9255</v>
      </c>
      <c r="H1859" s="191" t="s">
        <v>13593</v>
      </c>
      <c r="I1859" s="191" t="s">
        <v>13594</v>
      </c>
      <c r="J1859" s="191" t="s">
        <v>13595</v>
      </c>
      <c r="K1859" s="191" t="s">
        <v>8335</v>
      </c>
      <c r="L1859" s="99">
        <v>-0.44137999999999999</v>
      </c>
      <c r="M1859" s="99">
        <v>37.374586999999998</v>
      </c>
      <c r="N1859" s="191" t="s">
        <v>6967</v>
      </c>
      <c r="O1859" s="87">
        <v>45209</v>
      </c>
      <c r="P1859" s="87">
        <f t="shared" ref="P1859:P1922" si="58">O1859+25</f>
        <v>45234</v>
      </c>
      <c r="Q1859" s="53">
        <f t="shared" ref="Q1859:Q1922" si="59">IF(P1859&lt;$T$2,$V$2,$U$2-P1859+1)</f>
        <v>335</v>
      </c>
    </row>
    <row r="1860" spans="1:17" ht="16">
      <c r="A1860" s="6">
        <v>1859</v>
      </c>
      <c r="B1860" s="191" t="s">
        <v>2630</v>
      </c>
      <c r="C1860" s="191" t="s">
        <v>2631</v>
      </c>
      <c r="D1860" s="191" t="s">
        <v>13596</v>
      </c>
      <c r="E1860" s="191" t="s">
        <v>114</v>
      </c>
      <c r="F1860" s="191" t="s">
        <v>114</v>
      </c>
      <c r="G1860" s="191" t="s">
        <v>10224</v>
      </c>
      <c r="H1860" s="191" t="s">
        <v>10539</v>
      </c>
      <c r="I1860" s="191" t="s">
        <v>13597</v>
      </c>
      <c r="J1860" s="191" t="s">
        <v>13598</v>
      </c>
      <c r="K1860" s="191" t="s">
        <v>10197</v>
      </c>
      <c r="L1860" s="99">
        <v>-0.70356300000000005</v>
      </c>
      <c r="M1860" s="99">
        <v>36.842849000000001</v>
      </c>
      <c r="N1860" s="191" t="s">
        <v>6967</v>
      </c>
      <c r="O1860" s="87">
        <v>45209</v>
      </c>
      <c r="P1860" s="87">
        <f t="shared" si="58"/>
        <v>45234</v>
      </c>
      <c r="Q1860" s="53">
        <f t="shared" si="59"/>
        <v>335</v>
      </c>
    </row>
    <row r="1861" spans="1:17" ht="16">
      <c r="A1861" s="6">
        <v>1860</v>
      </c>
      <c r="B1861" s="191" t="s">
        <v>1520</v>
      </c>
      <c r="C1861" s="191" t="s">
        <v>1604</v>
      </c>
      <c r="D1861" s="191" t="s">
        <v>13599</v>
      </c>
      <c r="E1861" s="191" t="s">
        <v>108</v>
      </c>
      <c r="F1861" s="191" t="s">
        <v>108</v>
      </c>
      <c r="G1861" s="191" t="s">
        <v>7023</v>
      </c>
      <c r="H1861" s="191" t="s">
        <v>13600</v>
      </c>
      <c r="I1861" s="191" t="s">
        <v>13601</v>
      </c>
      <c r="J1861" s="191" t="s">
        <v>13602</v>
      </c>
      <c r="K1861" s="191" t="s">
        <v>7449</v>
      </c>
      <c r="L1861" s="99">
        <v>-1.12361</v>
      </c>
      <c r="M1861" s="99">
        <v>36.648220000000002</v>
      </c>
      <c r="N1861" s="191" t="s">
        <v>6967</v>
      </c>
      <c r="O1861" s="87">
        <v>45210</v>
      </c>
      <c r="P1861" s="87">
        <f t="shared" si="58"/>
        <v>45235</v>
      </c>
      <c r="Q1861" s="53">
        <f t="shared" si="59"/>
        <v>335</v>
      </c>
    </row>
    <row r="1862" spans="1:17" ht="16">
      <c r="A1862" s="6">
        <v>1861</v>
      </c>
      <c r="B1862" s="191" t="s">
        <v>4404</v>
      </c>
      <c r="C1862" s="191" t="s">
        <v>2065</v>
      </c>
      <c r="D1862" s="191" t="s">
        <v>13603</v>
      </c>
      <c r="E1862" s="191" t="s">
        <v>8015</v>
      </c>
      <c r="F1862" s="191" t="s">
        <v>2434</v>
      </c>
      <c r="G1862" s="191" t="s">
        <v>9255</v>
      </c>
      <c r="H1862" s="191" t="s">
        <v>13604</v>
      </c>
      <c r="I1862" s="191" t="s">
        <v>13605</v>
      </c>
      <c r="J1862" s="191" t="s">
        <v>13606</v>
      </c>
      <c r="K1862" s="191" t="s">
        <v>8335</v>
      </c>
      <c r="L1862" s="99">
        <v>-1.2091392000000001</v>
      </c>
      <c r="M1862" s="99">
        <v>36.890829699999998</v>
      </c>
      <c r="N1862" s="191" t="s">
        <v>6967</v>
      </c>
      <c r="O1862" s="87">
        <v>45210</v>
      </c>
      <c r="P1862" s="87">
        <f t="shared" si="58"/>
        <v>45235</v>
      </c>
      <c r="Q1862" s="53">
        <f t="shared" si="59"/>
        <v>335</v>
      </c>
    </row>
    <row r="1863" spans="1:17" ht="16">
      <c r="A1863" s="6">
        <v>1862</v>
      </c>
      <c r="B1863" s="191" t="s">
        <v>4483</v>
      </c>
      <c r="C1863" s="191" t="s">
        <v>2100</v>
      </c>
      <c r="D1863" s="191" t="s">
        <v>13607</v>
      </c>
      <c r="E1863" s="191" t="s">
        <v>8015</v>
      </c>
      <c r="F1863" s="191" t="s">
        <v>2434</v>
      </c>
      <c r="G1863" s="191" t="s">
        <v>9255</v>
      </c>
      <c r="H1863" s="191" t="s">
        <v>13608</v>
      </c>
      <c r="I1863" s="191" t="s">
        <v>13609</v>
      </c>
      <c r="J1863" s="191" t="s">
        <v>13610</v>
      </c>
      <c r="K1863" s="191" t="s">
        <v>8335</v>
      </c>
      <c r="L1863" s="99">
        <v>-0.47818500000000003</v>
      </c>
      <c r="M1863" s="99">
        <v>37.406872999999997</v>
      </c>
      <c r="N1863" s="191" t="s">
        <v>6967</v>
      </c>
      <c r="O1863" s="87">
        <v>45210</v>
      </c>
      <c r="P1863" s="87">
        <f t="shared" si="58"/>
        <v>45235</v>
      </c>
      <c r="Q1863" s="53">
        <f t="shared" si="59"/>
        <v>335</v>
      </c>
    </row>
    <row r="1864" spans="1:17" ht="16">
      <c r="A1864" s="6">
        <v>1863</v>
      </c>
      <c r="B1864" s="191" t="s">
        <v>4498</v>
      </c>
      <c r="C1864" s="191" t="s">
        <v>2107</v>
      </c>
      <c r="D1864" s="191" t="s">
        <v>13611</v>
      </c>
      <c r="E1864" s="191" t="s">
        <v>114</v>
      </c>
      <c r="F1864" s="191" t="s">
        <v>114</v>
      </c>
      <c r="G1864" s="191" t="s">
        <v>8764</v>
      </c>
      <c r="H1864" s="191" t="s">
        <v>13612</v>
      </c>
      <c r="I1864" s="191" t="s">
        <v>13613</v>
      </c>
      <c r="J1864" s="191"/>
      <c r="K1864" s="191" t="s">
        <v>11451</v>
      </c>
      <c r="L1864" s="99">
        <v>-0.78614329999999999</v>
      </c>
      <c r="M1864" s="99">
        <v>37.065688100000003</v>
      </c>
      <c r="N1864" s="191" t="s">
        <v>6967</v>
      </c>
      <c r="O1864" s="87">
        <v>45210</v>
      </c>
      <c r="P1864" s="87">
        <f t="shared" si="58"/>
        <v>45235</v>
      </c>
      <c r="Q1864" s="53">
        <f t="shared" si="59"/>
        <v>335</v>
      </c>
    </row>
    <row r="1865" spans="1:17" ht="16">
      <c r="A1865" s="6">
        <v>1864</v>
      </c>
      <c r="B1865" s="191" t="s">
        <v>4537</v>
      </c>
      <c r="C1865" s="191" t="s">
        <v>4538</v>
      </c>
      <c r="D1865" s="191" t="s">
        <v>13614</v>
      </c>
      <c r="E1865" s="191" t="s">
        <v>108</v>
      </c>
      <c r="F1865" s="191" t="s">
        <v>108</v>
      </c>
      <c r="G1865" s="191" t="s">
        <v>115</v>
      </c>
      <c r="H1865" s="191" t="s">
        <v>11632</v>
      </c>
      <c r="I1865" s="191" t="s">
        <v>13615</v>
      </c>
      <c r="J1865" s="191" t="s">
        <v>13616</v>
      </c>
      <c r="K1865" s="191" t="s">
        <v>2840</v>
      </c>
      <c r="L1865" s="99">
        <v>-1.2161999999999999</v>
      </c>
      <c r="M1865" s="99">
        <v>36.673879999999997</v>
      </c>
      <c r="N1865" s="191" t="s">
        <v>6967</v>
      </c>
      <c r="O1865" s="87">
        <v>45210</v>
      </c>
      <c r="P1865" s="87">
        <f t="shared" si="58"/>
        <v>45235</v>
      </c>
      <c r="Q1865" s="53">
        <f t="shared" si="59"/>
        <v>335</v>
      </c>
    </row>
    <row r="1866" spans="1:17" ht="16">
      <c r="A1866" s="6">
        <v>1865</v>
      </c>
      <c r="B1866" s="191" t="s">
        <v>4539</v>
      </c>
      <c r="C1866" s="191" t="s">
        <v>2121</v>
      </c>
      <c r="D1866" s="191" t="s">
        <v>13617</v>
      </c>
      <c r="E1866" s="191" t="s">
        <v>8015</v>
      </c>
      <c r="F1866" s="191" t="s">
        <v>10898</v>
      </c>
      <c r="G1866" s="191" t="s">
        <v>1578</v>
      </c>
      <c r="H1866" s="191" t="s">
        <v>13589</v>
      </c>
      <c r="I1866" s="191" t="s">
        <v>13618</v>
      </c>
      <c r="J1866" s="191" t="s">
        <v>13619</v>
      </c>
      <c r="K1866" s="191" t="s">
        <v>11533</v>
      </c>
      <c r="L1866" s="99">
        <v>-0.23499500000000001</v>
      </c>
      <c r="M1866" s="99">
        <v>37.606178999999997</v>
      </c>
      <c r="N1866" s="191" t="s">
        <v>6967</v>
      </c>
      <c r="O1866" s="87">
        <v>45210</v>
      </c>
      <c r="P1866" s="87">
        <f t="shared" si="58"/>
        <v>45235</v>
      </c>
      <c r="Q1866" s="53">
        <f t="shared" si="59"/>
        <v>335</v>
      </c>
    </row>
    <row r="1867" spans="1:17" ht="16">
      <c r="A1867" s="6">
        <v>1866</v>
      </c>
      <c r="B1867" s="191" t="s">
        <v>4543</v>
      </c>
      <c r="C1867" s="191" t="s">
        <v>4544</v>
      </c>
      <c r="D1867" s="191" t="s">
        <v>13620</v>
      </c>
      <c r="E1867" s="191" t="s">
        <v>151</v>
      </c>
      <c r="F1867" s="191" t="s">
        <v>151</v>
      </c>
      <c r="G1867" s="191" t="s">
        <v>165</v>
      </c>
      <c r="H1867" s="191" t="s">
        <v>13621</v>
      </c>
      <c r="I1867" s="191" t="s">
        <v>13622</v>
      </c>
      <c r="J1867" s="191" t="s">
        <v>13623</v>
      </c>
      <c r="K1867" s="191" t="s">
        <v>8847</v>
      </c>
      <c r="L1867" s="99">
        <v>1.6199999999999999E-2</v>
      </c>
      <c r="M1867" s="99">
        <v>37.628700000000002</v>
      </c>
      <c r="N1867" s="191" t="s">
        <v>6967</v>
      </c>
      <c r="O1867" s="87">
        <v>45210</v>
      </c>
      <c r="P1867" s="87">
        <f t="shared" si="58"/>
        <v>45235</v>
      </c>
      <c r="Q1867" s="53">
        <f t="shared" si="59"/>
        <v>335</v>
      </c>
    </row>
    <row r="1868" spans="1:17" ht="16">
      <c r="A1868" s="6">
        <v>1867</v>
      </c>
      <c r="B1868" s="191" t="s">
        <v>4546</v>
      </c>
      <c r="C1868" s="191" t="s">
        <v>2124</v>
      </c>
      <c r="D1868" s="191" t="s">
        <v>13624</v>
      </c>
      <c r="E1868" s="191" t="s">
        <v>151</v>
      </c>
      <c r="F1868" s="191" t="s">
        <v>10898</v>
      </c>
      <c r="G1868" s="191" t="s">
        <v>12292</v>
      </c>
      <c r="H1868" s="191" t="s">
        <v>7088</v>
      </c>
      <c r="I1868" s="191" t="s">
        <v>13625</v>
      </c>
      <c r="J1868" s="191"/>
      <c r="K1868" s="191" t="s">
        <v>8847</v>
      </c>
      <c r="L1868" s="99">
        <v>-0.25359700000000002</v>
      </c>
      <c r="M1868" s="99">
        <v>37.593506099999999</v>
      </c>
      <c r="N1868" s="191" t="s">
        <v>6967</v>
      </c>
      <c r="O1868" s="87">
        <v>45210</v>
      </c>
      <c r="P1868" s="87">
        <f t="shared" si="58"/>
        <v>45235</v>
      </c>
      <c r="Q1868" s="53">
        <f t="shared" si="59"/>
        <v>335</v>
      </c>
    </row>
    <row r="1869" spans="1:17" ht="16">
      <c r="A1869" s="6">
        <v>1868</v>
      </c>
      <c r="B1869" s="191" t="s">
        <v>4549</v>
      </c>
      <c r="C1869" s="191" t="s">
        <v>4550</v>
      </c>
      <c r="D1869" s="191" t="s">
        <v>13626</v>
      </c>
      <c r="E1869" s="191" t="s">
        <v>114</v>
      </c>
      <c r="F1869" s="191" t="s">
        <v>114</v>
      </c>
      <c r="G1869" s="191" t="s">
        <v>8764</v>
      </c>
      <c r="H1869" s="191" t="s">
        <v>13094</v>
      </c>
      <c r="I1869" s="191" t="s">
        <v>13627</v>
      </c>
      <c r="J1869" s="191"/>
      <c r="K1869" s="191" t="s">
        <v>11451</v>
      </c>
      <c r="L1869" s="99">
        <v>-0.81177169999999998</v>
      </c>
      <c r="M1869" s="99">
        <v>37.164453399999999</v>
      </c>
      <c r="N1869" s="191" t="s">
        <v>6967</v>
      </c>
      <c r="O1869" s="87">
        <v>45210</v>
      </c>
      <c r="P1869" s="87">
        <f t="shared" si="58"/>
        <v>45235</v>
      </c>
      <c r="Q1869" s="53">
        <f t="shared" si="59"/>
        <v>335</v>
      </c>
    </row>
    <row r="1870" spans="1:17" ht="16">
      <c r="A1870" s="6">
        <v>1869</v>
      </c>
      <c r="B1870" s="191" t="s">
        <v>4310</v>
      </c>
      <c r="C1870" s="191" t="s">
        <v>4311</v>
      </c>
      <c r="D1870" s="191" t="s">
        <v>13628</v>
      </c>
      <c r="E1870" s="191" t="s">
        <v>8015</v>
      </c>
      <c r="F1870" s="191" t="s">
        <v>8015</v>
      </c>
      <c r="G1870" s="191" t="s">
        <v>144</v>
      </c>
      <c r="H1870" s="191" t="s">
        <v>13629</v>
      </c>
      <c r="I1870" s="191" t="s">
        <v>13630</v>
      </c>
      <c r="J1870" s="191" t="s">
        <v>13631</v>
      </c>
      <c r="K1870" s="191" t="s">
        <v>7384</v>
      </c>
      <c r="L1870" s="99">
        <v>-0.4012</v>
      </c>
      <c r="M1870" s="99">
        <v>37.515099999999997</v>
      </c>
      <c r="N1870" s="191" t="s">
        <v>6967</v>
      </c>
      <c r="O1870" s="87">
        <v>45211</v>
      </c>
      <c r="P1870" s="87">
        <f t="shared" si="58"/>
        <v>45236</v>
      </c>
      <c r="Q1870" s="53">
        <f t="shared" si="59"/>
        <v>335</v>
      </c>
    </row>
    <row r="1871" spans="1:17" ht="16">
      <c r="A1871" s="6">
        <v>1870</v>
      </c>
      <c r="B1871" s="191" t="s">
        <v>4397</v>
      </c>
      <c r="C1871" s="191" t="s">
        <v>4398</v>
      </c>
      <c r="D1871" s="191" t="s">
        <v>13632</v>
      </c>
      <c r="E1871" s="191" t="s">
        <v>8015</v>
      </c>
      <c r="F1871" s="191" t="s">
        <v>8015</v>
      </c>
      <c r="G1871" s="191" t="s">
        <v>144</v>
      </c>
      <c r="H1871" s="191" t="s">
        <v>11482</v>
      </c>
      <c r="I1871" s="191" t="s">
        <v>13633</v>
      </c>
      <c r="J1871" s="191" t="s">
        <v>13634</v>
      </c>
      <c r="K1871" s="191" t="s">
        <v>7384</v>
      </c>
      <c r="L1871" s="99">
        <v>-0.39975319999999998</v>
      </c>
      <c r="M1871" s="99">
        <v>37.502732299999998</v>
      </c>
      <c r="N1871" s="191" t="s">
        <v>6967</v>
      </c>
      <c r="O1871" s="87">
        <v>45211</v>
      </c>
      <c r="P1871" s="87">
        <f t="shared" si="58"/>
        <v>45236</v>
      </c>
      <c r="Q1871" s="53">
        <f t="shared" si="59"/>
        <v>335</v>
      </c>
    </row>
    <row r="1872" spans="1:17" ht="16">
      <c r="A1872" s="6">
        <v>1871</v>
      </c>
      <c r="B1872" s="191" t="s">
        <v>2626</v>
      </c>
      <c r="C1872" s="191" t="s">
        <v>2627</v>
      </c>
      <c r="D1872" s="191" t="s">
        <v>13635</v>
      </c>
      <c r="E1872" s="191" t="s">
        <v>114</v>
      </c>
      <c r="F1872" s="191" t="s">
        <v>114</v>
      </c>
      <c r="G1872" s="191" t="s">
        <v>160</v>
      </c>
      <c r="H1872" s="191" t="s">
        <v>13636</v>
      </c>
      <c r="I1872" s="191" t="s">
        <v>13637</v>
      </c>
      <c r="J1872" s="191"/>
      <c r="K1872" s="191" t="s">
        <v>10197</v>
      </c>
      <c r="L1872" s="99">
        <v>-0.76246499999999995</v>
      </c>
      <c r="M1872" s="99">
        <v>37.043861999999997</v>
      </c>
      <c r="N1872" s="191" t="s">
        <v>6967</v>
      </c>
      <c r="O1872" s="87">
        <v>45211</v>
      </c>
      <c r="P1872" s="87">
        <f t="shared" si="58"/>
        <v>45236</v>
      </c>
      <c r="Q1872" s="53">
        <f t="shared" si="59"/>
        <v>335</v>
      </c>
    </row>
    <row r="1873" spans="1:17" ht="16">
      <c r="A1873" s="6">
        <v>1872</v>
      </c>
      <c r="B1873" s="191" t="s">
        <v>4494</v>
      </c>
      <c r="C1873" s="191" t="s">
        <v>4495</v>
      </c>
      <c r="D1873" s="191" t="s">
        <v>13638</v>
      </c>
      <c r="E1873" s="191" t="s">
        <v>161</v>
      </c>
      <c r="F1873" s="191" t="s">
        <v>161</v>
      </c>
      <c r="G1873" s="191" t="s">
        <v>1511</v>
      </c>
      <c r="H1873" s="191" t="s">
        <v>13639</v>
      </c>
      <c r="I1873" s="191" t="s">
        <v>13640</v>
      </c>
      <c r="J1873" s="191"/>
      <c r="K1873" s="191" t="s">
        <v>10952</v>
      </c>
      <c r="L1873" s="99">
        <v>-6.2289999999999998E-2</v>
      </c>
      <c r="M1873" s="99">
        <v>37.042549999999999</v>
      </c>
      <c r="N1873" s="191" t="s">
        <v>6967</v>
      </c>
      <c r="O1873" s="87">
        <v>45211</v>
      </c>
      <c r="P1873" s="87">
        <f t="shared" si="58"/>
        <v>45236</v>
      </c>
      <c r="Q1873" s="53">
        <f t="shared" si="59"/>
        <v>335</v>
      </c>
    </row>
    <row r="1874" spans="1:17" ht="16">
      <c r="A1874" s="6">
        <v>1873</v>
      </c>
      <c r="B1874" s="191" t="s">
        <v>4522</v>
      </c>
      <c r="C1874" s="191" t="s">
        <v>4523</v>
      </c>
      <c r="D1874" s="191" t="s">
        <v>13641</v>
      </c>
      <c r="E1874" s="191" t="s">
        <v>8015</v>
      </c>
      <c r="F1874" s="191" t="s">
        <v>10898</v>
      </c>
      <c r="G1874" s="191" t="s">
        <v>1578</v>
      </c>
      <c r="H1874" s="191" t="s">
        <v>13642</v>
      </c>
      <c r="I1874" s="191" t="s">
        <v>13643</v>
      </c>
      <c r="J1874" s="191" t="s">
        <v>13644</v>
      </c>
      <c r="K1874" s="191" t="s">
        <v>11533</v>
      </c>
      <c r="L1874" s="99">
        <v>-0.21792700000000001</v>
      </c>
      <c r="M1874" s="99">
        <v>37.598736000000002</v>
      </c>
      <c r="N1874" s="191" t="s">
        <v>6967</v>
      </c>
      <c r="O1874" s="87">
        <v>45211</v>
      </c>
      <c r="P1874" s="87">
        <f t="shared" si="58"/>
        <v>45236</v>
      </c>
      <c r="Q1874" s="53">
        <f t="shared" si="59"/>
        <v>335</v>
      </c>
    </row>
    <row r="1875" spans="1:17" ht="16">
      <c r="A1875" s="6">
        <v>1874</v>
      </c>
      <c r="B1875" s="191" t="s">
        <v>4531</v>
      </c>
      <c r="C1875" s="191" t="s">
        <v>4532</v>
      </c>
      <c r="D1875" s="191" t="s">
        <v>13645</v>
      </c>
      <c r="E1875" s="191" t="s">
        <v>151</v>
      </c>
      <c r="F1875" s="191" t="s">
        <v>151</v>
      </c>
      <c r="G1875" s="191" t="s">
        <v>152</v>
      </c>
      <c r="H1875" s="191" t="s">
        <v>13646</v>
      </c>
      <c r="I1875" s="191" t="s">
        <v>13647</v>
      </c>
      <c r="J1875" s="191" t="s">
        <v>13648</v>
      </c>
      <c r="K1875" s="191" t="s">
        <v>8758</v>
      </c>
      <c r="L1875" s="99">
        <v>8.0299999999999996E-2</v>
      </c>
      <c r="M1875" s="99">
        <v>37.580599999999997</v>
      </c>
      <c r="N1875" s="191" t="s">
        <v>6967</v>
      </c>
      <c r="O1875" s="87">
        <v>45211</v>
      </c>
      <c r="P1875" s="87">
        <f t="shared" si="58"/>
        <v>45236</v>
      </c>
      <c r="Q1875" s="53">
        <f t="shared" si="59"/>
        <v>335</v>
      </c>
    </row>
    <row r="1876" spans="1:17" ht="16">
      <c r="A1876" s="6">
        <v>1875</v>
      </c>
      <c r="B1876" s="191" t="s">
        <v>4555</v>
      </c>
      <c r="C1876" s="191" t="s">
        <v>4556</v>
      </c>
      <c r="D1876" s="191" t="s">
        <v>13649</v>
      </c>
      <c r="E1876" s="191" t="s">
        <v>8015</v>
      </c>
      <c r="F1876" s="191" t="s">
        <v>10898</v>
      </c>
      <c r="G1876" s="191" t="s">
        <v>1578</v>
      </c>
      <c r="H1876" s="191" t="s">
        <v>13650</v>
      </c>
      <c r="I1876" s="191" t="s">
        <v>13651</v>
      </c>
      <c r="J1876" s="191"/>
      <c r="K1876" s="191" t="s">
        <v>11533</v>
      </c>
      <c r="L1876" s="99">
        <v>-0.24864</v>
      </c>
      <c r="M1876" s="99">
        <v>37.600987000000003</v>
      </c>
      <c r="N1876" s="191" t="s">
        <v>6967</v>
      </c>
      <c r="O1876" s="87">
        <v>45211</v>
      </c>
      <c r="P1876" s="87">
        <f t="shared" si="58"/>
        <v>45236</v>
      </c>
      <c r="Q1876" s="53">
        <f t="shared" si="59"/>
        <v>335</v>
      </c>
    </row>
    <row r="1877" spans="1:17" ht="16">
      <c r="A1877" s="6">
        <v>1876</v>
      </c>
      <c r="B1877" s="191" t="s">
        <v>4565</v>
      </c>
      <c r="C1877" s="191" t="s">
        <v>4566</v>
      </c>
      <c r="D1877" s="191" t="s">
        <v>13652</v>
      </c>
      <c r="E1877" s="191" t="s">
        <v>161</v>
      </c>
      <c r="F1877" s="191" t="s">
        <v>161</v>
      </c>
      <c r="G1877" s="191" t="s">
        <v>11829</v>
      </c>
      <c r="H1877" s="191" t="s">
        <v>13653</v>
      </c>
      <c r="I1877" s="191" t="s">
        <v>13654</v>
      </c>
      <c r="J1877" s="191" t="s">
        <v>13655</v>
      </c>
      <c r="K1877" s="191" t="s">
        <v>10952</v>
      </c>
      <c r="L1877" s="99">
        <v>-0.39926</v>
      </c>
      <c r="M1877" s="99">
        <v>36.913629999999998</v>
      </c>
      <c r="N1877" s="191" t="s">
        <v>6967</v>
      </c>
      <c r="O1877" s="87">
        <v>45211</v>
      </c>
      <c r="P1877" s="87">
        <f t="shared" si="58"/>
        <v>45236</v>
      </c>
      <c r="Q1877" s="53">
        <f t="shared" si="59"/>
        <v>335</v>
      </c>
    </row>
    <row r="1878" spans="1:17" ht="16">
      <c r="A1878" s="6">
        <v>1877</v>
      </c>
      <c r="B1878" s="191" t="s">
        <v>4408</v>
      </c>
      <c r="C1878" s="191" t="s">
        <v>2069</v>
      </c>
      <c r="D1878" s="191" t="s">
        <v>13656</v>
      </c>
      <c r="E1878" s="191" t="s">
        <v>114</v>
      </c>
      <c r="F1878" s="191" t="s">
        <v>114</v>
      </c>
      <c r="G1878" s="191" t="s">
        <v>156</v>
      </c>
      <c r="H1878" s="191" t="s">
        <v>13657</v>
      </c>
      <c r="I1878" s="191" t="s">
        <v>13658</v>
      </c>
      <c r="J1878" s="191" t="s">
        <v>13659</v>
      </c>
      <c r="K1878" s="191" t="s">
        <v>8335</v>
      </c>
      <c r="L1878" s="99">
        <v>-0.82533500000000004</v>
      </c>
      <c r="M1878" s="99">
        <v>36.830161699999998</v>
      </c>
      <c r="N1878" s="191" t="s">
        <v>6967</v>
      </c>
      <c r="O1878" s="87">
        <v>45212</v>
      </c>
      <c r="P1878" s="87">
        <f t="shared" si="58"/>
        <v>45237</v>
      </c>
      <c r="Q1878" s="53">
        <f t="shared" si="59"/>
        <v>335</v>
      </c>
    </row>
    <row r="1879" spans="1:17" ht="16">
      <c r="A1879" s="6">
        <v>1878</v>
      </c>
      <c r="B1879" s="191" t="s">
        <v>4506</v>
      </c>
      <c r="C1879" s="191" t="s">
        <v>2111</v>
      </c>
      <c r="D1879" s="191" t="s">
        <v>13660</v>
      </c>
      <c r="E1879" s="191" t="s">
        <v>8015</v>
      </c>
      <c r="F1879" s="191" t="s">
        <v>2434</v>
      </c>
      <c r="G1879" s="191" t="s">
        <v>9255</v>
      </c>
      <c r="H1879" s="191" t="s">
        <v>13661</v>
      </c>
      <c r="I1879" s="191" t="s">
        <v>13662</v>
      </c>
      <c r="J1879" s="191" t="s">
        <v>13663</v>
      </c>
      <c r="K1879" s="191" t="s">
        <v>8335</v>
      </c>
      <c r="L1879" s="99">
        <v>-0.48683700000000002</v>
      </c>
      <c r="M1879" s="99">
        <v>37.428849</v>
      </c>
      <c r="N1879" s="191" t="s">
        <v>6967</v>
      </c>
      <c r="O1879" s="87">
        <v>45212</v>
      </c>
      <c r="P1879" s="87">
        <f t="shared" si="58"/>
        <v>45237</v>
      </c>
      <c r="Q1879" s="53">
        <f t="shared" si="59"/>
        <v>335</v>
      </c>
    </row>
    <row r="1880" spans="1:17" ht="16">
      <c r="A1880" s="6">
        <v>1879</v>
      </c>
      <c r="B1880" s="191" t="s">
        <v>4511</v>
      </c>
      <c r="C1880" s="191" t="s">
        <v>4512</v>
      </c>
      <c r="D1880" s="191" t="s">
        <v>13664</v>
      </c>
      <c r="E1880" s="191" t="s">
        <v>161</v>
      </c>
      <c r="F1880" s="191" t="s">
        <v>161</v>
      </c>
      <c r="G1880" s="191" t="s">
        <v>716</v>
      </c>
      <c r="H1880" s="191" t="s">
        <v>13665</v>
      </c>
      <c r="I1880" s="191" t="s">
        <v>13666</v>
      </c>
      <c r="J1880" s="191" t="s">
        <v>13667</v>
      </c>
      <c r="K1880" s="191" t="s">
        <v>10952</v>
      </c>
      <c r="L1880" s="99">
        <v>-0.47425109999999998</v>
      </c>
      <c r="M1880" s="99">
        <v>36.969315000000002</v>
      </c>
      <c r="N1880" s="191" t="s">
        <v>6967</v>
      </c>
      <c r="O1880" s="87">
        <v>45212</v>
      </c>
      <c r="P1880" s="87">
        <f t="shared" si="58"/>
        <v>45237</v>
      </c>
      <c r="Q1880" s="53">
        <f t="shared" si="59"/>
        <v>335</v>
      </c>
    </row>
    <row r="1881" spans="1:17" ht="16">
      <c r="A1881" s="6">
        <v>1880</v>
      </c>
      <c r="B1881" s="191" t="s">
        <v>4559</v>
      </c>
      <c r="C1881" s="191" t="s">
        <v>4560</v>
      </c>
      <c r="D1881" s="191" t="s">
        <v>13668</v>
      </c>
      <c r="E1881" s="191" t="s">
        <v>8015</v>
      </c>
      <c r="F1881" s="191" t="s">
        <v>10898</v>
      </c>
      <c r="G1881" s="191" t="s">
        <v>1578</v>
      </c>
      <c r="H1881" s="191" t="s">
        <v>13669</v>
      </c>
      <c r="I1881" s="191" t="s">
        <v>13670</v>
      </c>
      <c r="J1881" s="191" t="s">
        <v>13671</v>
      </c>
      <c r="K1881" s="191" t="s">
        <v>11533</v>
      </c>
      <c r="L1881" s="99">
        <v>-0.238508</v>
      </c>
      <c r="M1881" s="99">
        <v>37.630043999999998</v>
      </c>
      <c r="N1881" s="191" t="s">
        <v>6967</v>
      </c>
      <c r="O1881" s="87">
        <v>45212</v>
      </c>
      <c r="P1881" s="87">
        <f t="shared" si="58"/>
        <v>45237</v>
      </c>
      <c r="Q1881" s="53">
        <f t="shared" si="59"/>
        <v>335</v>
      </c>
    </row>
    <row r="1882" spans="1:17" ht="16">
      <c r="A1882" s="6">
        <v>1881</v>
      </c>
      <c r="B1882" s="191" t="s">
        <v>4582</v>
      </c>
      <c r="C1882" s="191" t="s">
        <v>4583</v>
      </c>
      <c r="D1882" s="191" t="s">
        <v>13672</v>
      </c>
      <c r="E1882" s="191" t="s">
        <v>114</v>
      </c>
      <c r="F1882" s="191" t="s">
        <v>114</v>
      </c>
      <c r="G1882" s="191" t="s">
        <v>8764</v>
      </c>
      <c r="H1882" s="191" t="s">
        <v>11900</v>
      </c>
      <c r="I1882" s="191" t="s">
        <v>13673</v>
      </c>
      <c r="J1882" s="191" t="s">
        <v>13674</v>
      </c>
      <c r="K1882" s="191" t="s">
        <v>11451</v>
      </c>
      <c r="L1882" s="99">
        <v>-0.83933500000000005</v>
      </c>
      <c r="M1882" s="99">
        <v>37.156398000000003</v>
      </c>
      <c r="N1882" s="191" t="s">
        <v>6967</v>
      </c>
      <c r="O1882" s="87">
        <v>45212</v>
      </c>
      <c r="P1882" s="87">
        <f t="shared" si="58"/>
        <v>45237</v>
      </c>
      <c r="Q1882" s="53">
        <f t="shared" si="59"/>
        <v>335</v>
      </c>
    </row>
    <row r="1883" spans="1:17" ht="16">
      <c r="A1883" s="6">
        <v>1882</v>
      </c>
      <c r="B1883" s="191" t="s">
        <v>4602</v>
      </c>
      <c r="C1883" s="191" t="s">
        <v>2154</v>
      </c>
      <c r="D1883" s="191" t="s">
        <v>13675</v>
      </c>
      <c r="E1883" s="191" t="s">
        <v>151</v>
      </c>
      <c r="F1883" s="191" t="s">
        <v>151</v>
      </c>
      <c r="G1883" s="191" t="s">
        <v>165</v>
      </c>
      <c r="H1883" s="191" t="s">
        <v>13676</v>
      </c>
      <c r="I1883" s="191" t="s">
        <v>13677</v>
      </c>
      <c r="J1883" s="191" t="s">
        <v>13677</v>
      </c>
      <c r="K1883" s="191" t="s">
        <v>8758</v>
      </c>
      <c r="L1883" s="99">
        <v>-6.9699999999999998E-2</v>
      </c>
      <c r="M1883" s="99">
        <v>37.684399999999997</v>
      </c>
      <c r="N1883" s="191" t="s">
        <v>6967</v>
      </c>
      <c r="O1883" s="87">
        <v>45212</v>
      </c>
      <c r="P1883" s="87">
        <f t="shared" si="58"/>
        <v>45237</v>
      </c>
      <c r="Q1883" s="53">
        <f t="shared" si="59"/>
        <v>335</v>
      </c>
    </row>
    <row r="1884" spans="1:17" ht="16">
      <c r="A1884" s="6">
        <v>1883</v>
      </c>
      <c r="B1884" s="191" t="s">
        <v>4613</v>
      </c>
      <c r="C1884" s="191" t="s">
        <v>4614</v>
      </c>
      <c r="D1884" s="191" t="s">
        <v>13678</v>
      </c>
      <c r="E1884" s="191" t="s">
        <v>114</v>
      </c>
      <c r="F1884" s="191" t="s">
        <v>114</v>
      </c>
      <c r="G1884" s="191" t="s">
        <v>158</v>
      </c>
      <c r="H1884" s="191" t="s">
        <v>13561</v>
      </c>
      <c r="I1884" s="191" t="s">
        <v>13679</v>
      </c>
      <c r="J1884" s="191" t="s">
        <v>13680</v>
      </c>
      <c r="K1884" s="191"/>
      <c r="L1884" s="99">
        <v>0.84558</v>
      </c>
      <c r="M1884" s="99">
        <v>37.05903</v>
      </c>
      <c r="N1884" s="191" t="s">
        <v>6967</v>
      </c>
      <c r="O1884" s="87">
        <v>45212</v>
      </c>
      <c r="P1884" s="87">
        <f t="shared" si="58"/>
        <v>45237</v>
      </c>
      <c r="Q1884" s="53">
        <f t="shared" si="59"/>
        <v>335</v>
      </c>
    </row>
    <row r="1885" spans="1:17" ht="16">
      <c r="A1885" s="6">
        <v>1884</v>
      </c>
      <c r="B1885" s="191" t="s">
        <v>4619</v>
      </c>
      <c r="C1885" s="191" t="s">
        <v>4620</v>
      </c>
      <c r="D1885" s="191" t="s">
        <v>13681</v>
      </c>
      <c r="E1885" s="191" t="s">
        <v>161</v>
      </c>
      <c r="F1885" s="191" t="s">
        <v>161</v>
      </c>
      <c r="G1885" s="191" t="s">
        <v>13682</v>
      </c>
      <c r="H1885" s="191" t="s">
        <v>13036</v>
      </c>
      <c r="I1885" s="191" t="s">
        <v>13683</v>
      </c>
      <c r="J1885" s="191"/>
      <c r="K1885" s="191" t="s">
        <v>10952</v>
      </c>
      <c r="L1885" s="99">
        <v>-0.4451</v>
      </c>
      <c r="M1885" s="99">
        <v>37.030810000000002</v>
      </c>
      <c r="N1885" s="191" t="s">
        <v>6967</v>
      </c>
      <c r="O1885" s="87">
        <v>45212</v>
      </c>
      <c r="P1885" s="87">
        <f t="shared" si="58"/>
        <v>45237</v>
      </c>
      <c r="Q1885" s="53">
        <f t="shared" si="59"/>
        <v>335</v>
      </c>
    </row>
    <row r="1886" spans="1:17" ht="16">
      <c r="A1886" s="6">
        <v>1885</v>
      </c>
      <c r="B1886" s="191" t="s">
        <v>4545</v>
      </c>
      <c r="C1886" s="191" t="s">
        <v>2123</v>
      </c>
      <c r="D1886" s="191" t="s">
        <v>13684</v>
      </c>
      <c r="E1886" s="191" t="s">
        <v>151</v>
      </c>
      <c r="F1886" s="191" t="s">
        <v>151</v>
      </c>
      <c r="G1886" s="191" t="s">
        <v>152</v>
      </c>
      <c r="H1886" s="191" t="s">
        <v>13685</v>
      </c>
      <c r="I1886" s="191" t="s">
        <v>13686</v>
      </c>
      <c r="J1886" s="191" t="s">
        <v>13687</v>
      </c>
      <c r="K1886" s="191" t="s">
        <v>10554</v>
      </c>
      <c r="L1886" s="99">
        <v>4.3799999999999999E-2</v>
      </c>
      <c r="M1886" s="99">
        <v>37.251300000000001</v>
      </c>
      <c r="N1886" s="191" t="s">
        <v>6967</v>
      </c>
      <c r="O1886" s="87">
        <v>45215</v>
      </c>
      <c r="P1886" s="87">
        <f t="shared" si="58"/>
        <v>45240</v>
      </c>
      <c r="Q1886" s="53">
        <f t="shared" si="59"/>
        <v>335</v>
      </c>
    </row>
    <row r="1887" spans="1:17" ht="16">
      <c r="A1887" s="6">
        <v>1886</v>
      </c>
      <c r="B1887" s="191" t="s">
        <v>4567</v>
      </c>
      <c r="C1887" s="191" t="s">
        <v>2130</v>
      </c>
      <c r="D1887" s="191" t="s">
        <v>13688</v>
      </c>
      <c r="E1887" s="191" t="s">
        <v>8015</v>
      </c>
      <c r="F1887" s="191" t="s">
        <v>2434</v>
      </c>
      <c r="G1887" s="191" t="s">
        <v>7481</v>
      </c>
      <c r="H1887" s="191" t="s">
        <v>13689</v>
      </c>
      <c r="I1887" s="191" t="s">
        <v>13690</v>
      </c>
      <c r="J1887" s="191" t="s">
        <v>13691</v>
      </c>
      <c r="K1887" s="191" t="s">
        <v>8856</v>
      </c>
      <c r="L1887" s="99">
        <v>-0.734989</v>
      </c>
      <c r="M1887" s="99">
        <v>37.327311000000002</v>
      </c>
      <c r="N1887" s="191" t="s">
        <v>6967</v>
      </c>
      <c r="O1887" s="87">
        <v>45215</v>
      </c>
      <c r="P1887" s="87">
        <f t="shared" si="58"/>
        <v>45240</v>
      </c>
      <c r="Q1887" s="53">
        <f t="shared" si="59"/>
        <v>335</v>
      </c>
    </row>
    <row r="1888" spans="1:17" ht="16">
      <c r="A1888" s="6">
        <v>1887</v>
      </c>
      <c r="B1888" s="191" t="s">
        <v>1540</v>
      </c>
      <c r="C1888" s="191" t="s">
        <v>2140</v>
      </c>
      <c r="D1888" s="191" t="s">
        <v>13692</v>
      </c>
      <c r="E1888" s="191" t="s">
        <v>8015</v>
      </c>
      <c r="F1888" s="191" t="s">
        <v>8015</v>
      </c>
      <c r="G1888" s="191" t="s">
        <v>142</v>
      </c>
      <c r="H1888" s="191" t="s">
        <v>13693</v>
      </c>
      <c r="I1888" s="191" t="s">
        <v>13694</v>
      </c>
      <c r="J1888" s="191" t="s">
        <v>13695</v>
      </c>
      <c r="K1888" s="191" t="s">
        <v>8856</v>
      </c>
      <c r="L1888" s="99">
        <v>-0.50029999999999997</v>
      </c>
      <c r="M1888" s="99">
        <v>37.440899999999999</v>
      </c>
      <c r="N1888" s="191" t="s">
        <v>6967</v>
      </c>
      <c r="O1888" s="87">
        <v>45215</v>
      </c>
      <c r="P1888" s="87">
        <f t="shared" si="58"/>
        <v>45240</v>
      </c>
      <c r="Q1888" s="53">
        <f t="shared" si="59"/>
        <v>335</v>
      </c>
    </row>
    <row r="1889" spans="1:17" ht="16">
      <c r="A1889" s="6">
        <v>1888</v>
      </c>
      <c r="B1889" s="191" t="s">
        <v>4492</v>
      </c>
      <c r="C1889" s="191" t="s">
        <v>4493</v>
      </c>
      <c r="D1889" s="191" t="s">
        <v>13696</v>
      </c>
      <c r="E1889" s="191" t="s">
        <v>8015</v>
      </c>
      <c r="F1889" s="191" t="s">
        <v>8015</v>
      </c>
      <c r="G1889" s="191" t="s">
        <v>144</v>
      </c>
      <c r="H1889" s="191" t="s">
        <v>11347</v>
      </c>
      <c r="I1889" s="191" t="s">
        <v>13697</v>
      </c>
      <c r="J1889" s="191" t="s">
        <v>13698</v>
      </c>
      <c r="K1889" s="191" t="s">
        <v>7384</v>
      </c>
      <c r="L1889" s="99">
        <v>-0.3719809</v>
      </c>
      <c r="M1889" s="99">
        <v>37.505767300000002</v>
      </c>
      <c r="N1889" s="191" t="s">
        <v>6967</v>
      </c>
      <c r="O1889" s="87">
        <v>45216</v>
      </c>
      <c r="P1889" s="87">
        <f t="shared" si="58"/>
        <v>45241</v>
      </c>
      <c r="Q1889" s="53">
        <f t="shared" si="59"/>
        <v>335</v>
      </c>
    </row>
    <row r="1890" spans="1:17" ht="16">
      <c r="A1890" s="6">
        <v>1889</v>
      </c>
      <c r="B1890" s="191" t="s">
        <v>4575</v>
      </c>
      <c r="C1890" s="191" t="s">
        <v>2132</v>
      </c>
      <c r="D1890" s="191" t="s">
        <v>13699</v>
      </c>
      <c r="E1890" s="191" t="s">
        <v>151</v>
      </c>
      <c r="F1890" s="191" t="s">
        <v>151</v>
      </c>
      <c r="G1890" s="191" t="s">
        <v>222</v>
      </c>
      <c r="H1890" s="191" t="s">
        <v>13044</v>
      </c>
      <c r="I1890" s="191" t="s">
        <v>13700</v>
      </c>
      <c r="J1890" s="191" t="s">
        <v>13701</v>
      </c>
      <c r="K1890" s="191" t="s">
        <v>8758</v>
      </c>
      <c r="L1890" s="99">
        <v>-9.4999999999999998E-3</v>
      </c>
      <c r="M1890" s="99">
        <v>37.751300000000001</v>
      </c>
      <c r="N1890" s="191" t="s">
        <v>6967</v>
      </c>
      <c r="O1890" s="87">
        <v>45216</v>
      </c>
      <c r="P1890" s="87">
        <f t="shared" si="58"/>
        <v>45241</v>
      </c>
      <c r="Q1890" s="53">
        <f t="shared" si="59"/>
        <v>335</v>
      </c>
    </row>
    <row r="1891" spans="1:17" ht="16">
      <c r="A1891" s="6">
        <v>1890</v>
      </c>
      <c r="B1891" s="191" t="s">
        <v>4586</v>
      </c>
      <c r="C1891" s="191" t="s">
        <v>2142</v>
      </c>
      <c r="D1891" s="191" t="s">
        <v>13702</v>
      </c>
      <c r="E1891" s="191" t="s">
        <v>8015</v>
      </c>
      <c r="F1891" s="191" t="s">
        <v>8015</v>
      </c>
      <c r="G1891" s="191" t="s">
        <v>144</v>
      </c>
      <c r="H1891" s="191" t="s">
        <v>11296</v>
      </c>
      <c r="I1891" s="191" t="s">
        <v>13703</v>
      </c>
      <c r="J1891" s="191" t="s">
        <v>13704</v>
      </c>
      <c r="K1891" s="191" t="s">
        <v>7384</v>
      </c>
      <c r="L1891" s="99">
        <v>-0.3719809</v>
      </c>
      <c r="M1891" s="99">
        <v>37.505767300000002</v>
      </c>
      <c r="N1891" s="191" t="s">
        <v>6967</v>
      </c>
      <c r="O1891" s="87">
        <v>45216</v>
      </c>
      <c r="P1891" s="87">
        <f t="shared" si="58"/>
        <v>45241</v>
      </c>
      <c r="Q1891" s="53">
        <f t="shared" si="59"/>
        <v>335</v>
      </c>
    </row>
    <row r="1892" spans="1:17" ht="16">
      <c r="A1892" s="6">
        <v>1891</v>
      </c>
      <c r="B1892" s="191" t="s">
        <v>4595</v>
      </c>
      <c r="C1892" s="191" t="s">
        <v>2148</v>
      </c>
      <c r="D1892" s="191" t="s">
        <v>13705</v>
      </c>
      <c r="E1892" s="191" t="s">
        <v>151</v>
      </c>
      <c r="F1892" s="191" t="s">
        <v>151</v>
      </c>
      <c r="G1892" s="191" t="s">
        <v>152</v>
      </c>
      <c r="H1892" s="191" t="s">
        <v>13706</v>
      </c>
      <c r="I1892" s="191" t="s">
        <v>13707</v>
      </c>
      <c r="J1892" s="191" t="s">
        <v>13708</v>
      </c>
      <c r="K1892" s="191" t="s">
        <v>10641</v>
      </c>
      <c r="L1892" s="99">
        <v>8.1699999999999995E-2</v>
      </c>
      <c r="M1892" s="99">
        <v>37.502600000000001</v>
      </c>
      <c r="N1892" s="191" t="s">
        <v>6967</v>
      </c>
      <c r="O1892" s="87">
        <v>45216</v>
      </c>
      <c r="P1892" s="87">
        <f t="shared" si="58"/>
        <v>45241</v>
      </c>
      <c r="Q1892" s="53">
        <f t="shared" si="59"/>
        <v>335</v>
      </c>
    </row>
    <row r="1893" spans="1:17" ht="16">
      <c r="A1893" s="6">
        <v>1892</v>
      </c>
      <c r="B1893" s="191" t="s">
        <v>4596</v>
      </c>
      <c r="C1893" s="191" t="s">
        <v>4597</v>
      </c>
      <c r="D1893" s="191" t="s">
        <v>13709</v>
      </c>
      <c r="E1893" s="191" t="s">
        <v>108</v>
      </c>
      <c r="F1893" s="191" t="s">
        <v>108</v>
      </c>
      <c r="G1893" s="191" t="s">
        <v>7023</v>
      </c>
      <c r="H1893" s="191" t="s">
        <v>12877</v>
      </c>
      <c r="I1893" s="191" t="s">
        <v>13710</v>
      </c>
      <c r="J1893" s="191" t="s">
        <v>13711</v>
      </c>
      <c r="K1893" s="191" t="s">
        <v>7449</v>
      </c>
      <c r="L1893" s="99">
        <v>-1.1629309999999999</v>
      </c>
      <c r="M1893" s="99">
        <v>36.611108999999999</v>
      </c>
      <c r="N1893" s="191" t="s">
        <v>6967</v>
      </c>
      <c r="O1893" s="87">
        <v>45216</v>
      </c>
      <c r="P1893" s="87">
        <f t="shared" si="58"/>
        <v>45241</v>
      </c>
      <c r="Q1893" s="53">
        <f t="shared" si="59"/>
        <v>335</v>
      </c>
    </row>
    <row r="1894" spans="1:17" ht="16">
      <c r="A1894" s="6">
        <v>1893</v>
      </c>
      <c r="B1894" s="191" t="s">
        <v>4600</v>
      </c>
      <c r="C1894" s="191" t="s">
        <v>2152</v>
      </c>
      <c r="D1894" s="191" t="s">
        <v>13712</v>
      </c>
      <c r="E1894" s="191" t="s">
        <v>151</v>
      </c>
      <c r="F1894" s="191" t="s">
        <v>151</v>
      </c>
      <c r="G1894" s="191" t="s">
        <v>152</v>
      </c>
      <c r="H1894" s="191" t="s">
        <v>13713</v>
      </c>
      <c r="I1894" s="191" t="s">
        <v>13714</v>
      </c>
      <c r="J1894" s="191" t="s">
        <v>13715</v>
      </c>
      <c r="K1894" s="191" t="s">
        <v>10554</v>
      </c>
      <c r="L1894" s="99">
        <v>5.0210900000000003E-2</v>
      </c>
      <c r="M1894" s="99">
        <v>37.238060699999998</v>
      </c>
      <c r="N1894" s="191" t="s">
        <v>6967</v>
      </c>
      <c r="O1894" s="87">
        <v>45216</v>
      </c>
      <c r="P1894" s="87">
        <f t="shared" si="58"/>
        <v>45241</v>
      </c>
      <c r="Q1894" s="53">
        <f t="shared" si="59"/>
        <v>335</v>
      </c>
    </row>
    <row r="1895" spans="1:17" ht="16">
      <c r="A1895" s="6">
        <v>1894</v>
      </c>
      <c r="B1895" s="191" t="s">
        <v>4515</v>
      </c>
      <c r="C1895" s="191" t="s">
        <v>4516</v>
      </c>
      <c r="D1895" s="191" t="s">
        <v>13716</v>
      </c>
      <c r="E1895" s="191" t="s">
        <v>108</v>
      </c>
      <c r="F1895" s="191" t="s">
        <v>108</v>
      </c>
      <c r="G1895" s="191" t="s">
        <v>7380</v>
      </c>
      <c r="H1895" s="191" t="s">
        <v>11012</v>
      </c>
      <c r="I1895" s="191" t="s">
        <v>13717</v>
      </c>
      <c r="J1895" s="191" t="s">
        <v>13718</v>
      </c>
      <c r="K1895" s="191" t="s">
        <v>6975</v>
      </c>
      <c r="L1895" s="99">
        <v>-1.0192379</v>
      </c>
      <c r="M1895" s="99">
        <v>37.065427700000001</v>
      </c>
      <c r="N1895" s="191" t="s">
        <v>6967</v>
      </c>
      <c r="O1895" s="87">
        <v>45217</v>
      </c>
      <c r="P1895" s="87">
        <f t="shared" si="58"/>
        <v>45242</v>
      </c>
      <c r="Q1895" s="53">
        <f t="shared" si="59"/>
        <v>335</v>
      </c>
    </row>
    <row r="1896" spans="1:17" ht="16">
      <c r="A1896" s="6">
        <v>1895</v>
      </c>
      <c r="B1896" s="191" t="s">
        <v>2628</v>
      </c>
      <c r="C1896" s="191" t="s">
        <v>2629</v>
      </c>
      <c r="D1896" s="191" t="s">
        <v>13719</v>
      </c>
      <c r="E1896" s="191" t="s">
        <v>8015</v>
      </c>
      <c r="F1896" s="191" t="s">
        <v>8015</v>
      </c>
      <c r="G1896" s="191" t="s">
        <v>142</v>
      </c>
      <c r="H1896" s="191" t="s">
        <v>13720</v>
      </c>
      <c r="I1896" s="191" t="s">
        <v>13721</v>
      </c>
      <c r="J1896" s="191" t="s">
        <v>13722</v>
      </c>
      <c r="K1896" s="191" t="s">
        <v>8856</v>
      </c>
      <c r="L1896" s="99">
        <v>-0.470447</v>
      </c>
      <c r="M1896" s="99">
        <v>37.475777999999998</v>
      </c>
      <c r="N1896" s="191" t="s">
        <v>6967</v>
      </c>
      <c r="O1896" s="87">
        <v>45217</v>
      </c>
      <c r="P1896" s="87">
        <f t="shared" si="58"/>
        <v>45242</v>
      </c>
      <c r="Q1896" s="53">
        <f t="shared" si="59"/>
        <v>335</v>
      </c>
    </row>
    <row r="1897" spans="1:17" ht="16">
      <c r="A1897" s="6">
        <v>1896</v>
      </c>
      <c r="B1897" s="191" t="s">
        <v>4536</v>
      </c>
      <c r="C1897" s="191" t="s">
        <v>2120</v>
      </c>
      <c r="D1897" s="191" t="s">
        <v>13723</v>
      </c>
      <c r="E1897" s="191" t="s">
        <v>151</v>
      </c>
      <c r="F1897" s="191" t="s">
        <v>151</v>
      </c>
      <c r="G1897" s="191" t="s">
        <v>165</v>
      </c>
      <c r="H1897" s="191" t="s">
        <v>13724</v>
      </c>
      <c r="I1897" s="191" t="s">
        <v>13725</v>
      </c>
      <c r="J1897" s="191" t="s">
        <v>13726</v>
      </c>
      <c r="K1897" s="191" t="s">
        <v>10554</v>
      </c>
      <c r="L1897" s="99">
        <v>-1.2713984</v>
      </c>
      <c r="M1897" s="99">
        <v>36.834508800000002</v>
      </c>
      <c r="N1897" s="191" t="s">
        <v>6967</v>
      </c>
      <c r="O1897" s="87">
        <v>45217</v>
      </c>
      <c r="P1897" s="87">
        <f t="shared" si="58"/>
        <v>45242</v>
      </c>
      <c r="Q1897" s="53">
        <f t="shared" si="59"/>
        <v>335</v>
      </c>
    </row>
    <row r="1898" spans="1:17" ht="16">
      <c r="A1898" s="6">
        <v>1897</v>
      </c>
      <c r="B1898" s="191" t="s">
        <v>4633</v>
      </c>
      <c r="C1898" s="191" t="s">
        <v>4634</v>
      </c>
      <c r="D1898" s="191" t="s">
        <v>13727</v>
      </c>
      <c r="E1898" s="191" t="s">
        <v>8015</v>
      </c>
      <c r="F1898" s="191" t="s">
        <v>10898</v>
      </c>
      <c r="G1898" s="191" t="s">
        <v>1578</v>
      </c>
      <c r="H1898" s="191" t="s">
        <v>13728</v>
      </c>
      <c r="I1898" s="191" t="s">
        <v>13729</v>
      </c>
      <c r="J1898" s="191" t="s">
        <v>13730</v>
      </c>
      <c r="K1898" s="191" t="s">
        <v>11533</v>
      </c>
      <c r="L1898" s="99">
        <v>-0.30227700000000002</v>
      </c>
      <c r="M1898" s="99">
        <v>37.629781999999999</v>
      </c>
      <c r="N1898" s="191" t="s">
        <v>6967</v>
      </c>
      <c r="O1898" s="87">
        <v>45217</v>
      </c>
      <c r="P1898" s="87">
        <f t="shared" si="58"/>
        <v>45242</v>
      </c>
      <c r="Q1898" s="53">
        <f t="shared" si="59"/>
        <v>335</v>
      </c>
    </row>
    <row r="1899" spans="1:17" ht="16">
      <c r="A1899" s="6">
        <v>1898</v>
      </c>
      <c r="B1899" s="191" t="s">
        <v>4637</v>
      </c>
      <c r="C1899" s="191" t="s">
        <v>2167</v>
      </c>
      <c r="D1899" s="191" t="s">
        <v>13731</v>
      </c>
      <c r="E1899" s="191" t="s">
        <v>8015</v>
      </c>
      <c r="F1899" s="191" t="s">
        <v>10898</v>
      </c>
      <c r="G1899" s="191" t="s">
        <v>1578</v>
      </c>
      <c r="H1899" s="191" t="s">
        <v>13732</v>
      </c>
      <c r="I1899" s="191" t="s">
        <v>13733</v>
      </c>
      <c r="J1899" s="191" t="s">
        <v>13734</v>
      </c>
      <c r="K1899" s="191" t="s">
        <v>11533</v>
      </c>
      <c r="L1899" s="99">
        <v>-0.40311599999999997</v>
      </c>
      <c r="M1899" s="99">
        <v>37.613169999999997</v>
      </c>
      <c r="N1899" s="191" t="s">
        <v>6967</v>
      </c>
      <c r="O1899" s="87">
        <v>45217</v>
      </c>
      <c r="P1899" s="87">
        <f t="shared" si="58"/>
        <v>45242</v>
      </c>
      <c r="Q1899" s="53">
        <f t="shared" si="59"/>
        <v>335</v>
      </c>
    </row>
    <row r="1900" spans="1:17" ht="16">
      <c r="A1900" s="6">
        <v>1899</v>
      </c>
      <c r="B1900" s="191" t="s">
        <v>4651</v>
      </c>
      <c r="C1900" s="191" t="s">
        <v>4652</v>
      </c>
      <c r="D1900" s="191" t="s">
        <v>13735</v>
      </c>
      <c r="E1900" s="191" t="s">
        <v>114</v>
      </c>
      <c r="F1900" s="191" t="s">
        <v>114</v>
      </c>
      <c r="G1900" s="191" t="s">
        <v>10224</v>
      </c>
      <c r="H1900" s="191" t="s">
        <v>10190</v>
      </c>
      <c r="I1900" s="191" t="s">
        <v>13736</v>
      </c>
      <c r="J1900" s="191" t="s">
        <v>13737</v>
      </c>
      <c r="K1900" s="191" t="s">
        <v>10197</v>
      </c>
      <c r="L1900" s="99">
        <v>-0.67100099999999996</v>
      </c>
      <c r="M1900" s="99">
        <v>36.904170999999998</v>
      </c>
      <c r="N1900" s="191" t="s">
        <v>6967</v>
      </c>
      <c r="O1900" s="87">
        <v>45217</v>
      </c>
      <c r="P1900" s="87">
        <f t="shared" si="58"/>
        <v>45242</v>
      </c>
      <c r="Q1900" s="53">
        <f t="shared" si="59"/>
        <v>335</v>
      </c>
    </row>
    <row r="1901" spans="1:17" ht="16">
      <c r="A1901" s="6">
        <v>1900</v>
      </c>
      <c r="B1901" s="191" t="s">
        <v>4439</v>
      </c>
      <c r="C1901" s="191" t="s">
        <v>2084</v>
      </c>
      <c r="D1901" s="191" t="s">
        <v>13738</v>
      </c>
      <c r="E1901" s="191" t="s">
        <v>8015</v>
      </c>
      <c r="F1901" s="191" t="s">
        <v>8015</v>
      </c>
      <c r="G1901" s="191" t="s">
        <v>142</v>
      </c>
      <c r="H1901" s="191" t="s">
        <v>13739</v>
      </c>
      <c r="I1901" s="191" t="s">
        <v>13740</v>
      </c>
      <c r="J1901" s="191"/>
      <c r="K1901" s="191" t="s">
        <v>8856</v>
      </c>
      <c r="L1901" s="99">
        <v>-0.54910000000000003</v>
      </c>
      <c r="M1901" s="99">
        <v>37.493600000000001</v>
      </c>
      <c r="N1901" s="191" t="s">
        <v>6967</v>
      </c>
      <c r="O1901" s="87">
        <v>45218</v>
      </c>
      <c r="P1901" s="87">
        <f t="shared" si="58"/>
        <v>45243</v>
      </c>
      <c r="Q1901" s="53">
        <f t="shared" si="59"/>
        <v>335</v>
      </c>
    </row>
    <row r="1902" spans="1:17" ht="16">
      <c r="A1902" s="6">
        <v>1901</v>
      </c>
      <c r="B1902" s="191" t="s">
        <v>4589</v>
      </c>
      <c r="C1902" s="191" t="s">
        <v>4590</v>
      </c>
      <c r="D1902" s="191" t="s">
        <v>13741</v>
      </c>
      <c r="E1902" s="191" t="s">
        <v>161</v>
      </c>
      <c r="F1902" s="191" t="s">
        <v>161</v>
      </c>
      <c r="G1902" s="191" t="s">
        <v>1511</v>
      </c>
      <c r="H1902" s="191" t="s">
        <v>13520</v>
      </c>
      <c r="I1902" s="191" t="s">
        <v>13742</v>
      </c>
      <c r="J1902" s="191" t="s">
        <v>13743</v>
      </c>
      <c r="K1902" s="191" t="s">
        <v>10952</v>
      </c>
      <c r="L1902" s="99">
        <v>-4.1300000000000003E-2</v>
      </c>
      <c r="M1902" s="99">
        <v>37.107300000000002</v>
      </c>
      <c r="N1902" s="191" t="s">
        <v>6967</v>
      </c>
      <c r="O1902" s="87">
        <v>45218</v>
      </c>
      <c r="P1902" s="87">
        <f t="shared" si="58"/>
        <v>45243</v>
      </c>
      <c r="Q1902" s="53">
        <f t="shared" si="59"/>
        <v>335</v>
      </c>
    </row>
    <row r="1903" spans="1:17" ht="16">
      <c r="A1903" s="6">
        <v>1902</v>
      </c>
      <c r="B1903" s="191" t="s">
        <v>4617</v>
      </c>
      <c r="C1903" s="191" t="s">
        <v>2160</v>
      </c>
      <c r="D1903" s="191" t="s">
        <v>13744</v>
      </c>
      <c r="E1903" s="191" t="s">
        <v>151</v>
      </c>
      <c r="F1903" s="191" t="s">
        <v>151</v>
      </c>
      <c r="G1903" s="191" t="s">
        <v>165</v>
      </c>
      <c r="H1903" s="191" t="s">
        <v>9810</v>
      </c>
      <c r="I1903" s="191" t="s">
        <v>13745</v>
      </c>
      <c r="J1903" s="191"/>
      <c r="K1903" s="191" t="s">
        <v>8847</v>
      </c>
      <c r="L1903" s="99">
        <v>-0.1052</v>
      </c>
      <c r="M1903" s="99">
        <v>37.576799999999999</v>
      </c>
      <c r="N1903" s="191" t="s">
        <v>6967</v>
      </c>
      <c r="O1903" s="87">
        <v>45218</v>
      </c>
      <c r="P1903" s="87">
        <f t="shared" si="58"/>
        <v>45243</v>
      </c>
      <c r="Q1903" s="53">
        <f t="shared" si="59"/>
        <v>335</v>
      </c>
    </row>
    <row r="1904" spans="1:17" ht="16">
      <c r="A1904" s="6">
        <v>1903</v>
      </c>
      <c r="B1904" s="191" t="s">
        <v>4625</v>
      </c>
      <c r="C1904" s="191" t="s">
        <v>4626</v>
      </c>
      <c r="D1904" s="191" t="s">
        <v>13746</v>
      </c>
      <c r="E1904" s="191" t="s">
        <v>161</v>
      </c>
      <c r="F1904" s="191" t="s">
        <v>161</v>
      </c>
      <c r="G1904" s="191" t="s">
        <v>1511</v>
      </c>
      <c r="H1904" s="191" t="s">
        <v>13520</v>
      </c>
      <c r="I1904" s="191" t="s">
        <v>13747</v>
      </c>
      <c r="J1904" s="191" t="s">
        <v>13748</v>
      </c>
      <c r="K1904" s="191" t="s">
        <v>10952</v>
      </c>
      <c r="L1904" s="99">
        <v>-4.24E-2</v>
      </c>
      <c r="M1904" s="99">
        <v>37.107100000000003</v>
      </c>
      <c r="N1904" s="191" t="s">
        <v>6967</v>
      </c>
      <c r="O1904" s="87">
        <v>45218</v>
      </c>
      <c r="P1904" s="87">
        <f t="shared" si="58"/>
        <v>45243</v>
      </c>
      <c r="Q1904" s="53">
        <f t="shared" si="59"/>
        <v>335</v>
      </c>
    </row>
    <row r="1905" spans="1:17" ht="16">
      <c r="A1905" s="6">
        <v>1904</v>
      </c>
      <c r="B1905" s="191" t="s">
        <v>4635</v>
      </c>
      <c r="C1905" s="191" t="s">
        <v>4636</v>
      </c>
      <c r="D1905" s="191" t="s">
        <v>13749</v>
      </c>
      <c r="E1905" s="191" t="s">
        <v>151</v>
      </c>
      <c r="F1905" s="191" t="s">
        <v>10898</v>
      </c>
      <c r="G1905" s="191" t="s">
        <v>1578</v>
      </c>
      <c r="H1905" s="191" t="s">
        <v>13750</v>
      </c>
      <c r="I1905" s="191" t="s">
        <v>13751</v>
      </c>
      <c r="J1905" s="191" t="s">
        <v>13752</v>
      </c>
      <c r="K1905" s="191" t="s">
        <v>11533</v>
      </c>
      <c r="L1905" s="99">
        <v>-0.217392</v>
      </c>
      <c r="M1905" s="99">
        <v>37.595064999999998</v>
      </c>
      <c r="N1905" s="191" t="s">
        <v>6967</v>
      </c>
      <c r="O1905" s="87">
        <v>45218</v>
      </c>
      <c r="P1905" s="87">
        <f t="shared" si="58"/>
        <v>45243</v>
      </c>
      <c r="Q1905" s="53">
        <f t="shared" si="59"/>
        <v>335</v>
      </c>
    </row>
    <row r="1906" spans="1:17" ht="16">
      <c r="A1906" s="6">
        <v>1905</v>
      </c>
      <c r="B1906" s="191" t="s">
        <v>4658</v>
      </c>
      <c r="C1906" s="191" t="s">
        <v>2177</v>
      </c>
      <c r="D1906" s="191" t="s">
        <v>13753</v>
      </c>
      <c r="E1906" s="191" t="s">
        <v>114</v>
      </c>
      <c r="F1906" s="191" t="s">
        <v>114</v>
      </c>
      <c r="G1906" s="191" t="s">
        <v>156</v>
      </c>
      <c r="H1906" s="191" t="s">
        <v>13754</v>
      </c>
      <c r="I1906" s="191" t="s">
        <v>13755</v>
      </c>
      <c r="J1906" s="191" t="s">
        <v>13756</v>
      </c>
      <c r="K1906" s="191" t="s">
        <v>7337</v>
      </c>
      <c r="L1906" s="99">
        <v>-1.0210226099999999</v>
      </c>
      <c r="M1906" s="99">
        <v>37.060105659999998</v>
      </c>
      <c r="N1906" s="191" t="s">
        <v>6967</v>
      </c>
      <c r="O1906" s="87">
        <v>45218</v>
      </c>
      <c r="P1906" s="87">
        <f t="shared" si="58"/>
        <v>45243</v>
      </c>
      <c r="Q1906" s="53">
        <f t="shared" si="59"/>
        <v>335</v>
      </c>
    </row>
    <row r="1907" spans="1:17" ht="16">
      <c r="A1907" s="6">
        <v>1906</v>
      </c>
      <c r="B1907" s="191" t="s">
        <v>3416</v>
      </c>
      <c r="C1907" s="191" t="s">
        <v>3417</v>
      </c>
      <c r="D1907" s="191" t="s">
        <v>13757</v>
      </c>
      <c r="E1907" s="191" t="s">
        <v>151</v>
      </c>
      <c r="F1907" s="191" t="s">
        <v>151</v>
      </c>
      <c r="G1907" s="191" t="s">
        <v>10866</v>
      </c>
      <c r="H1907" s="191" t="s">
        <v>13758</v>
      </c>
      <c r="I1907" s="191" t="s">
        <v>13759</v>
      </c>
      <c r="J1907" s="191" t="s">
        <v>13760</v>
      </c>
      <c r="K1907" s="191" t="s">
        <v>8758</v>
      </c>
      <c r="L1907" s="99">
        <v>0.11112</v>
      </c>
      <c r="M1907" s="99">
        <v>37.741740999999998</v>
      </c>
      <c r="N1907" s="191" t="s">
        <v>6967</v>
      </c>
      <c r="O1907" s="87">
        <v>45222</v>
      </c>
      <c r="P1907" s="87">
        <f t="shared" si="58"/>
        <v>45247</v>
      </c>
      <c r="Q1907" s="53">
        <f t="shared" si="59"/>
        <v>335</v>
      </c>
    </row>
    <row r="1908" spans="1:17" ht="16">
      <c r="A1908" s="6">
        <v>1907</v>
      </c>
      <c r="B1908" s="191" t="s">
        <v>4510</v>
      </c>
      <c r="C1908" s="191" t="s">
        <v>2114</v>
      </c>
      <c r="D1908" s="191" t="s">
        <v>13761</v>
      </c>
      <c r="E1908" s="191" t="s">
        <v>8015</v>
      </c>
      <c r="F1908" s="191" t="s">
        <v>8015</v>
      </c>
      <c r="G1908" s="191" t="s">
        <v>144</v>
      </c>
      <c r="H1908" s="191" t="s">
        <v>10146</v>
      </c>
      <c r="I1908" s="191" t="s">
        <v>13762</v>
      </c>
      <c r="J1908" s="191" t="s">
        <v>13763</v>
      </c>
      <c r="K1908" s="191" t="s">
        <v>7384</v>
      </c>
      <c r="L1908" s="99">
        <v>-1.2713984</v>
      </c>
      <c r="M1908" s="99">
        <v>36.834508800000002</v>
      </c>
      <c r="N1908" s="191" t="s">
        <v>6967</v>
      </c>
      <c r="O1908" s="87">
        <v>45222</v>
      </c>
      <c r="P1908" s="87">
        <f t="shared" si="58"/>
        <v>45247</v>
      </c>
      <c r="Q1908" s="53">
        <f t="shared" si="59"/>
        <v>335</v>
      </c>
    </row>
    <row r="1909" spans="1:17" ht="16">
      <c r="A1909" s="6">
        <v>1908</v>
      </c>
      <c r="B1909" s="191" t="s">
        <v>4551</v>
      </c>
      <c r="C1909" s="191" t="s">
        <v>4552</v>
      </c>
      <c r="D1909" s="191" t="s">
        <v>13764</v>
      </c>
      <c r="E1909" s="191" t="s">
        <v>108</v>
      </c>
      <c r="F1909" s="191" t="s">
        <v>108</v>
      </c>
      <c r="G1909" s="191" t="s">
        <v>7081</v>
      </c>
      <c r="H1909" s="191" t="s">
        <v>11818</v>
      </c>
      <c r="I1909" s="191" t="s">
        <v>13765</v>
      </c>
      <c r="J1909" s="191" t="s">
        <v>13766</v>
      </c>
      <c r="K1909" s="191" t="s">
        <v>6975</v>
      </c>
      <c r="L1909" s="99">
        <v>-1.226</v>
      </c>
      <c r="M1909" s="99">
        <v>36.677799999999998</v>
      </c>
      <c r="N1909" s="191" t="s">
        <v>6967</v>
      </c>
      <c r="O1909" s="87">
        <v>45222</v>
      </c>
      <c r="P1909" s="87">
        <f t="shared" si="58"/>
        <v>45247</v>
      </c>
      <c r="Q1909" s="53">
        <f t="shared" si="59"/>
        <v>335</v>
      </c>
    </row>
    <row r="1910" spans="1:17" ht="16">
      <c r="A1910" s="6">
        <v>1909</v>
      </c>
      <c r="B1910" s="191" t="s">
        <v>4576</v>
      </c>
      <c r="C1910" s="191" t="s">
        <v>2133</v>
      </c>
      <c r="D1910" s="191" t="s">
        <v>13767</v>
      </c>
      <c r="E1910" s="191" t="s">
        <v>8015</v>
      </c>
      <c r="F1910" s="191" t="s">
        <v>8015</v>
      </c>
      <c r="G1910" s="191" t="s">
        <v>142</v>
      </c>
      <c r="H1910" s="191" t="s">
        <v>13768</v>
      </c>
      <c r="I1910" s="191" t="s">
        <v>13769</v>
      </c>
      <c r="J1910" s="191" t="s">
        <v>13770</v>
      </c>
      <c r="K1910" s="191" t="s">
        <v>8856</v>
      </c>
      <c r="L1910" s="99">
        <v>-0.56007700000000005</v>
      </c>
      <c r="M1910" s="99">
        <v>37.512732</v>
      </c>
      <c r="N1910" s="191" t="s">
        <v>6967</v>
      </c>
      <c r="O1910" s="87">
        <v>45222</v>
      </c>
      <c r="P1910" s="87">
        <f t="shared" si="58"/>
        <v>45247</v>
      </c>
      <c r="Q1910" s="53">
        <f t="shared" si="59"/>
        <v>335</v>
      </c>
    </row>
    <row r="1911" spans="1:17" ht="16">
      <c r="A1911" s="6">
        <v>1910</v>
      </c>
      <c r="B1911" s="191" t="s">
        <v>2632</v>
      </c>
      <c r="C1911" s="191" t="s">
        <v>2633</v>
      </c>
      <c r="D1911" s="191" t="s">
        <v>13771</v>
      </c>
      <c r="E1911" s="191" t="s">
        <v>114</v>
      </c>
      <c r="F1911" s="191" t="s">
        <v>114</v>
      </c>
      <c r="G1911" s="191" t="s">
        <v>156</v>
      </c>
      <c r="H1911" s="191" t="s">
        <v>13772</v>
      </c>
      <c r="I1911" s="191" t="s">
        <v>13773</v>
      </c>
      <c r="J1911" s="191" t="s">
        <v>13774</v>
      </c>
      <c r="K1911" s="191" t="s">
        <v>8335</v>
      </c>
      <c r="L1911" s="99">
        <v>-0.91905999999999999</v>
      </c>
      <c r="M1911" s="99">
        <v>36.960990000000002</v>
      </c>
      <c r="N1911" s="191" t="s">
        <v>6967</v>
      </c>
      <c r="O1911" s="87">
        <v>45222</v>
      </c>
      <c r="P1911" s="87">
        <f t="shared" si="58"/>
        <v>45247</v>
      </c>
      <c r="Q1911" s="53">
        <f t="shared" si="59"/>
        <v>335</v>
      </c>
    </row>
    <row r="1912" spans="1:17" ht="16">
      <c r="A1912" s="6">
        <v>1911</v>
      </c>
      <c r="B1912" s="191" t="s">
        <v>2634</v>
      </c>
      <c r="C1912" s="191" t="s">
        <v>2149</v>
      </c>
      <c r="D1912" s="191" t="s">
        <v>13775</v>
      </c>
      <c r="E1912" s="191" t="s">
        <v>108</v>
      </c>
      <c r="F1912" s="191" t="s">
        <v>108</v>
      </c>
      <c r="G1912" s="191" t="s">
        <v>6972</v>
      </c>
      <c r="H1912" s="191" t="s">
        <v>9323</v>
      </c>
      <c r="I1912" s="191" t="s">
        <v>13776</v>
      </c>
      <c r="J1912" s="191" t="s">
        <v>13777</v>
      </c>
      <c r="K1912" s="191" t="s">
        <v>6975</v>
      </c>
      <c r="L1912" s="99">
        <v>-0.96250000000000002</v>
      </c>
      <c r="M1912" s="99">
        <v>36.838340000000002</v>
      </c>
      <c r="N1912" s="191" t="s">
        <v>6967</v>
      </c>
      <c r="O1912" s="87">
        <v>45222</v>
      </c>
      <c r="P1912" s="87">
        <f t="shared" si="58"/>
        <v>45247</v>
      </c>
      <c r="Q1912" s="53">
        <f t="shared" si="59"/>
        <v>335</v>
      </c>
    </row>
    <row r="1913" spans="1:17" ht="16">
      <c r="A1913" s="6">
        <v>1912</v>
      </c>
      <c r="B1913" s="191" t="s">
        <v>4603</v>
      </c>
      <c r="C1913" s="191" t="s">
        <v>4604</v>
      </c>
      <c r="D1913" s="191" t="s">
        <v>13778</v>
      </c>
      <c r="E1913" s="191" t="s">
        <v>114</v>
      </c>
      <c r="F1913" s="191" t="s">
        <v>114</v>
      </c>
      <c r="G1913" s="191" t="s">
        <v>8764</v>
      </c>
      <c r="H1913" s="191" t="s">
        <v>13779</v>
      </c>
      <c r="I1913" s="191" t="s">
        <v>13780</v>
      </c>
      <c r="J1913" s="191" t="s">
        <v>13781</v>
      </c>
      <c r="K1913" s="191" t="s">
        <v>11451</v>
      </c>
      <c r="L1913" s="99">
        <v>-0.98276830000000004</v>
      </c>
      <c r="M1913" s="99">
        <v>37.150248400000002</v>
      </c>
      <c r="N1913" s="191" t="s">
        <v>6967</v>
      </c>
      <c r="O1913" s="87">
        <v>45222</v>
      </c>
      <c r="P1913" s="87">
        <f t="shared" si="58"/>
        <v>45247</v>
      </c>
      <c r="Q1913" s="53">
        <f t="shared" si="59"/>
        <v>335</v>
      </c>
    </row>
    <row r="1914" spans="1:17" ht="16">
      <c r="A1914" s="6">
        <v>1913</v>
      </c>
      <c r="B1914" s="191" t="s">
        <v>4561</v>
      </c>
      <c r="C1914" s="191" t="s">
        <v>2127</v>
      </c>
      <c r="D1914" s="191" t="s">
        <v>13782</v>
      </c>
      <c r="E1914" s="191" t="s">
        <v>8015</v>
      </c>
      <c r="F1914" s="191" t="s">
        <v>10898</v>
      </c>
      <c r="G1914" s="191" t="s">
        <v>1578</v>
      </c>
      <c r="H1914" s="191" t="s">
        <v>13650</v>
      </c>
      <c r="I1914" s="191" t="s">
        <v>13783</v>
      </c>
      <c r="J1914" s="191" t="s">
        <v>13783</v>
      </c>
      <c r="K1914" s="191" t="s">
        <v>11533</v>
      </c>
      <c r="L1914" s="99">
        <v>-1.2091392000000001</v>
      </c>
      <c r="M1914" s="99">
        <v>36.890829699999998</v>
      </c>
      <c r="N1914" s="191" t="s">
        <v>6967</v>
      </c>
      <c r="O1914" s="87">
        <v>45223</v>
      </c>
      <c r="P1914" s="87">
        <f t="shared" si="58"/>
        <v>45248</v>
      </c>
      <c r="Q1914" s="53">
        <f t="shared" si="59"/>
        <v>335</v>
      </c>
    </row>
    <row r="1915" spans="1:17" ht="16">
      <c r="A1915" s="6">
        <v>1914</v>
      </c>
      <c r="B1915" s="191" t="s">
        <v>4601</v>
      </c>
      <c r="C1915" s="191" t="s">
        <v>2153</v>
      </c>
      <c r="D1915" s="191" t="s">
        <v>13784</v>
      </c>
      <c r="E1915" s="191" t="s">
        <v>151</v>
      </c>
      <c r="F1915" s="191" t="s">
        <v>151</v>
      </c>
      <c r="G1915" s="191" t="s">
        <v>222</v>
      </c>
      <c r="H1915" s="191" t="s">
        <v>11381</v>
      </c>
      <c r="I1915" s="191" t="s">
        <v>13785</v>
      </c>
      <c r="J1915" s="191" t="s">
        <v>13786</v>
      </c>
      <c r="K1915" s="191" t="s">
        <v>8758</v>
      </c>
      <c r="L1915" s="99">
        <v>2.1100000000000001E-2</v>
      </c>
      <c r="M1915" s="99">
        <v>37.581299999999999</v>
      </c>
      <c r="N1915" s="191" t="s">
        <v>6967</v>
      </c>
      <c r="O1915" s="87">
        <v>45223</v>
      </c>
      <c r="P1915" s="87">
        <f t="shared" si="58"/>
        <v>45248</v>
      </c>
      <c r="Q1915" s="53">
        <f t="shared" si="59"/>
        <v>335</v>
      </c>
    </row>
    <row r="1916" spans="1:17" ht="16">
      <c r="A1916" s="6">
        <v>1915</v>
      </c>
      <c r="B1916" s="191" t="s">
        <v>1585</v>
      </c>
      <c r="C1916" s="191" t="s">
        <v>2163</v>
      </c>
      <c r="D1916" s="191" t="s">
        <v>13787</v>
      </c>
      <c r="E1916" s="191" t="s">
        <v>8015</v>
      </c>
      <c r="F1916" s="191" t="s">
        <v>2434</v>
      </c>
      <c r="G1916" s="191" t="s">
        <v>9255</v>
      </c>
      <c r="H1916" s="191" t="s">
        <v>13788</v>
      </c>
      <c r="I1916" s="191" t="s">
        <v>13789</v>
      </c>
      <c r="J1916" s="191" t="s">
        <v>13790</v>
      </c>
      <c r="K1916" s="191" t="s">
        <v>8335</v>
      </c>
      <c r="L1916" s="99">
        <v>-0.49271799999999999</v>
      </c>
      <c r="M1916" s="99">
        <v>37.414406999999997</v>
      </c>
      <c r="N1916" s="191" t="s">
        <v>6967</v>
      </c>
      <c r="O1916" s="87">
        <v>45223</v>
      </c>
      <c r="P1916" s="87">
        <f t="shared" si="58"/>
        <v>45248</v>
      </c>
      <c r="Q1916" s="53">
        <f t="shared" si="59"/>
        <v>335</v>
      </c>
    </row>
    <row r="1917" spans="1:17" ht="16">
      <c r="A1917" s="6">
        <v>1916</v>
      </c>
      <c r="B1917" s="191" t="s">
        <v>4631</v>
      </c>
      <c r="C1917" s="191" t="s">
        <v>4632</v>
      </c>
      <c r="D1917" s="191" t="s">
        <v>13791</v>
      </c>
      <c r="E1917" s="191" t="s">
        <v>8015</v>
      </c>
      <c r="F1917" s="191" t="s">
        <v>8015</v>
      </c>
      <c r="G1917" s="191" t="s">
        <v>142</v>
      </c>
      <c r="H1917" s="191" t="s">
        <v>13792</v>
      </c>
      <c r="I1917" s="191" t="s">
        <v>13793</v>
      </c>
      <c r="J1917" s="191" t="s">
        <v>13794</v>
      </c>
      <c r="K1917" s="191" t="s">
        <v>8856</v>
      </c>
      <c r="L1917" s="99">
        <v>-0.492118</v>
      </c>
      <c r="M1917" s="99">
        <v>37.469093000000001</v>
      </c>
      <c r="N1917" s="191" t="s">
        <v>6967</v>
      </c>
      <c r="O1917" s="87">
        <v>45223</v>
      </c>
      <c r="P1917" s="87">
        <f t="shared" si="58"/>
        <v>45248</v>
      </c>
      <c r="Q1917" s="53">
        <f t="shared" si="59"/>
        <v>335</v>
      </c>
    </row>
    <row r="1918" spans="1:17" ht="16">
      <c r="A1918" s="6">
        <v>1917</v>
      </c>
      <c r="B1918" s="191" t="s">
        <v>4643</v>
      </c>
      <c r="C1918" s="191" t="s">
        <v>2173</v>
      </c>
      <c r="D1918" s="191" t="s">
        <v>13795</v>
      </c>
      <c r="E1918" s="191" t="s">
        <v>151</v>
      </c>
      <c r="F1918" s="191" t="s">
        <v>151</v>
      </c>
      <c r="G1918" s="191" t="s">
        <v>165</v>
      </c>
      <c r="H1918" s="191" t="s">
        <v>13796</v>
      </c>
      <c r="I1918" s="191" t="s">
        <v>13797</v>
      </c>
      <c r="J1918" s="191" t="s">
        <v>13798</v>
      </c>
      <c r="K1918" s="191" t="s">
        <v>10106</v>
      </c>
      <c r="L1918" s="99">
        <v>-0.19009999999999999</v>
      </c>
      <c r="M1918" s="99">
        <v>37.625680000000003</v>
      </c>
      <c r="N1918" s="191" t="s">
        <v>6967</v>
      </c>
      <c r="O1918" s="87">
        <v>45223</v>
      </c>
      <c r="P1918" s="87">
        <f t="shared" si="58"/>
        <v>45248</v>
      </c>
      <c r="Q1918" s="53">
        <f t="shared" si="59"/>
        <v>335</v>
      </c>
    </row>
    <row r="1919" spans="1:17" ht="16">
      <c r="A1919" s="6">
        <v>1918</v>
      </c>
      <c r="B1919" s="191" t="s">
        <v>1590</v>
      </c>
      <c r="C1919" s="191" t="s">
        <v>2174</v>
      </c>
      <c r="D1919" s="191" t="s">
        <v>13799</v>
      </c>
      <c r="E1919" s="191" t="s">
        <v>8015</v>
      </c>
      <c r="F1919" s="191" t="s">
        <v>2434</v>
      </c>
      <c r="G1919" s="191" t="s">
        <v>9255</v>
      </c>
      <c r="H1919" s="191" t="s">
        <v>13800</v>
      </c>
      <c r="I1919" s="191" t="s">
        <v>13801</v>
      </c>
      <c r="J1919" s="191" t="s">
        <v>13802</v>
      </c>
      <c r="K1919" s="191" t="s">
        <v>8335</v>
      </c>
      <c r="L1919" s="99">
        <v>-0.50072300000000003</v>
      </c>
      <c r="M1919" s="99">
        <v>37.344642999999998</v>
      </c>
      <c r="N1919" s="191" t="s">
        <v>6967</v>
      </c>
      <c r="O1919" s="87">
        <v>45223</v>
      </c>
      <c r="P1919" s="87">
        <f t="shared" si="58"/>
        <v>45248</v>
      </c>
      <c r="Q1919" s="53">
        <f t="shared" si="59"/>
        <v>335</v>
      </c>
    </row>
    <row r="1920" spans="1:17" ht="16">
      <c r="A1920" s="6">
        <v>1919</v>
      </c>
      <c r="B1920" s="191" t="s">
        <v>4648</v>
      </c>
      <c r="C1920" s="191" t="s">
        <v>2175</v>
      </c>
      <c r="D1920" s="191" t="s">
        <v>13803</v>
      </c>
      <c r="E1920" s="191" t="s">
        <v>8015</v>
      </c>
      <c r="F1920" s="191" t="s">
        <v>8015</v>
      </c>
      <c r="G1920" s="191" t="s">
        <v>142</v>
      </c>
      <c r="H1920" s="191" t="s">
        <v>13804</v>
      </c>
      <c r="I1920" s="191" t="s">
        <v>13805</v>
      </c>
      <c r="J1920" s="191" t="s">
        <v>13806</v>
      </c>
      <c r="K1920" s="191" t="s">
        <v>8856</v>
      </c>
      <c r="L1920" s="99">
        <v>-0.55005199999999999</v>
      </c>
      <c r="M1920" s="99">
        <v>37.474538000000003</v>
      </c>
      <c r="N1920" s="191" t="s">
        <v>6967</v>
      </c>
      <c r="O1920" s="87">
        <v>45223</v>
      </c>
      <c r="P1920" s="87">
        <f t="shared" si="58"/>
        <v>45248</v>
      </c>
      <c r="Q1920" s="53">
        <f t="shared" si="59"/>
        <v>335</v>
      </c>
    </row>
    <row r="1921" spans="1:17" ht="16">
      <c r="A1921" s="6">
        <v>1920</v>
      </c>
      <c r="B1921" s="191" t="s">
        <v>4671</v>
      </c>
      <c r="C1921" s="191" t="s">
        <v>2185</v>
      </c>
      <c r="D1921" s="191" t="s">
        <v>13807</v>
      </c>
      <c r="E1921" s="191" t="s">
        <v>161</v>
      </c>
      <c r="F1921" s="191" t="s">
        <v>161</v>
      </c>
      <c r="G1921" s="191" t="s">
        <v>1511</v>
      </c>
      <c r="H1921" s="191" t="s">
        <v>13808</v>
      </c>
      <c r="I1921" s="191" t="s">
        <v>13809</v>
      </c>
      <c r="J1921" s="191" t="s">
        <v>13810</v>
      </c>
      <c r="K1921" s="191" t="s">
        <v>10952</v>
      </c>
      <c r="L1921" s="99">
        <v>-0.33345200000000003</v>
      </c>
      <c r="M1921" s="99">
        <v>36.866168999999999</v>
      </c>
      <c r="N1921" s="191" t="s">
        <v>6967</v>
      </c>
      <c r="O1921" s="87">
        <v>45223</v>
      </c>
      <c r="P1921" s="87">
        <f t="shared" si="58"/>
        <v>45248</v>
      </c>
      <c r="Q1921" s="53">
        <f t="shared" si="59"/>
        <v>335</v>
      </c>
    </row>
    <row r="1922" spans="1:17" ht="16">
      <c r="A1922" s="6">
        <v>1921</v>
      </c>
      <c r="B1922" s="191" t="s">
        <v>3994</v>
      </c>
      <c r="C1922" s="191" t="s">
        <v>1727</v>
      </c>
      <c r="D1922" s="191" t="s">
        <v>13811</v>
      </c>
      <c r="E1922" s="191" t="s">
        <v>8015</v>
      </c>
      <c r="F1922" s="191" t="s">
        <v>8015</v>
      </c>
      <c r="G1922" s="191" t="s">
        <v>142</v>
      </c>
      <c r="H1922" s="191" t="s">
        <v>13812</v>
      </c>
      <c r="I1922" s="191" t="s">
        <v>13813</v>
      </c>
      <c r="J1922" s="191"/>
      <c r="K1922" s="191" t="s">
        <v>11533</v>
      </c>
      <c r="L1922" s="99">
        <v>-0.50059399999999998</v>
      </c>
      <c r="M1922" s="99">
        <v>37.463124999999998</v>
      </c>
      <c r="N1922" s="191" t="s">
        <v>6967</v>
      </c>
      <c r="O1922" s="87">
        <v>45224</v>
      </c>
      <c r="P1922" s="87">
        <f t="shared" si="58"/>
        <v>45249</v>
      </c>
      <c r="Q1922" s="53">
        <f t="shared" si="59"/>
        <v>335</v>
      </c>
    </row>
    <row r="1923" spans="1:17" ht="16">
      <c r="A1923" s="6">
        <v>1922</v>
      </c>
      <c r="B1923" s="191" t="s">
        <v>4399</v>
      </c>
      <c r="C1923" s="191" t="s">
        <v>4400</v>
      </c>
      <c r="D1923" s="191" t="s">
        <v>13814</v>
      </c>
      <c r="E1923" s="191" t="s">
        <v>8015</v>
      </c>
      <c r="F1923" s="191" t="s">
        <v>8015</v>
      </c>
      <c r="G1923" s="191" t="s">
        <v>9292</v>
      </c>
      <c r="H1923" s="191" t="s">
        <v>13815</v>
      </c>
      <c r="I1923" s="191" t="s">
        <v>13816</v>
      </c>
      <c r="J1923" s="191" t="s">
        <v>13241</v>
      </c>
      <c r="K1923" s="191" t="s">
        <v>8856</v>
      </c>
      <c r="L1923" s="99">
        <v>-0.58799999999999997</v>
      </c>
      <c r="M1923" s="99">
        <v>37.532299999999999</v>
      </c>
      <c r="N1923" s="191" t="s">
        <v>6967</v>
      </c>
      <c r="O1923" s="87">
        <v>45224</v>
      </c>
      <c r="P1923" s="87">
        <f t="shared" ref="P1923:P1986" si="60">O1923+25</f>
        <v>45249</v>
      </c>
      <c r="Q1923" s="53">
        <f t="shared" ref="Q1923:Q1986" si="61">IF(P1923&lt;$T$2,$V$2,$U$2-P1923+1)</f>
        <v>335</v>
      </c>
    </row>
    <row r="1924" spans="1:17" ht="16">
      <c r="A1924" s="6">
        <v>1923</v>
      </c>
      <c r="B1924" s="191" t="s">
        <v>4564</v>
      </c>
      <c r="C1924" s="191" t="s">
        <v>2128</v>
      </c>
      <c r="D1924" s="191" t="s">
        <v>13817</v>
      </c>
      <c r="E1924" s="191" t="s">
        <v>108</v>
      </c>
      <c r="F1924" s="191" t="s">
        <v>108</v>
      </c>
      <c r="G1924" s="191" t="s">
        <v>7023</v>
      </c>
      <c r="H1924" s="191" t="s">
        <v>13818</v>
      </c>
      <c r="I1924" s="191" t="s">
        <v>13819</v>
      </c>
      <c r="J1924" s="191" t="s">
        <v>13820</v>
      </c>
      <c r="K1924" s="191" t="s">
        <v>7449</v>
      </c>
      <c r="L1924" s="99">
        <v>-1.1420360000000001</v>
      </c>
      <c r="M1924" s="99">
        <v>36.573270600000001</v>
      </c>
      <c r="N1924" s="191" t="s">
        <v>6967</v>
      </c>
      <c r="O1924" s="87">
        <v>45224</v>
      </c>
      <c r="P1924" s="87">
        <f t="shared" si="60"/>
        <v>45249</v>
      </c>
      <c r="Q1924" s="53">
        <f t="shared" si="61"/>
        <v>335</v>
      </c>
    </row>
    <row r="1925" spans="1:17" ht="16">
      <c r="A1925" s="6">
        <v>1924</v>
      </c>
      <c r="B1925" s="191" t="s">
        <v>4587</v>
      </c>
      <c r="C1925" s="191" t="s">
        <v>2143</v>
      </c>
      <c r="D1925" s="191" t="s">
        <v>13821</v>
      </c>
      <c r="E1925" s="191" t="s">
        <v>8015</v>
      </c>
      <c r="F1925" s="191" t="s">
        <v>8015</v>
      </c>
      <c r="G1925" s="191" t="s">
        <v>142</v>
      </c>
      <c r="H1925" s="191" t="s">
        <v>12673</v>
      </c>
      <c r="I1925" s="191" t="s">
        <v>13822</v>
      </c>
      <c r="J1925" s="191" t="s">
        <v>13823</v>
      </c>
      <c r="K1925" s="191" t="s">
        <v>8856</v>
      </c>
      <c r="L1925" s="99">
        <v>-0.50151299999999999</v>
      </c>
      <c r="M1925" s="99">
        <v>37.463633000000002</v>
      </c>
      <c r="N1925" s="191" t="s">
        <v>6967</v>
      </c>
      <c r="O1925" s="87">
        <v>45224</v>
      </c>
      <c r="P1925" s="87">
        <f t="shared" si="60"/>
        <v>45249</v>
      </c>
      <c r="Q1925" s="53">
        <f t="shared" si="61"/>
        <v>335</v>
      </c>
    </row>
    <row r="1926" spans="1:17" ht="16">
      <c r="A1926" s="6">
        <v>1925</v>
      </c>
      <c r="B1926" s="191" t="s">
        <v>4594</v>
      </c>
      <c r="C1926" s="191" t="s">
        <v>2146</v>
      </c>
      <c r="D1926" s="191" t="s">
        <v>13824</v>
      </c>
      <c r="E1926" s="191" t="s">
        <v>161</v>
      </c>
      <c r="F1926" s="191" t="s">
        <v>161</v>
      </c>
      <c r="G1926" s="191" t="s">
        <v>1511</v>
      </c>
      <c r="H1926" s="191" t="s">
        <v>13825</v>
      </c>
      <c r="I1926" s="191" t="s">
        <v>13826</v>
      </c>
      <c r="J1926" s="191" t="s">
        <v>13827</v>
      </c>
      <c r="K1926" s="191" t="s">
        <v>10952</v>
      </c>
      <c r="L1926" s="99">
        <v>-0.152587</v>
      </c>
      <c r="M1926" s="99">
        <v>37.03199</v>
      </c>
      <c r="N1926" s="191" t="s">
        <v>6967</v>
      </c>
      <c r="O1926" s="87">
        <v>45224</v>
      </c>
      <c r="P1926" s="87">
        <f t="shared" si="60"/>
        <v>45249</v>
      </c>
      <c r="Q1926" s="53">
        <f t="shared" si="61"/>
        <v>335</v>
      </c>
    </row>
    <row r="1927" spans="1:17" ht="16">
      <c r="A1927" s="6">
        <v>1926</v>
      </c>
      <c r="B1927" s="191" t="s">
        <v>4611</v>
      </c>
      <c r="C1927" s="191" t="s">
        <v>4612</v>
      </c>
      <c r="D1927" s="191" t="s">
        <v>13828</v>
      </c>
      <c r="E1927" s="191" t="s">
        <v>114</v>
      </c>
      <c r="F1927" s="191" t="s">
        <v>114</v>
      </c>
      <c r="G1927" s="191" t="s">
        <v>160</v>
      </c>
      <c r="H1927" s="191" t="s">
        <v>13829</v>
      </c>
      <c r="I1927" s="191" t="s">
        <v>13830</v>
      </c>
      <c r="J1927" s="191" t="s">
        <v>13831</v>
      </c>
      <c r="K1927" s="191" t="s">
        <v>10197</v>
      </c>
      <c r="L1927" s="99">
        <v>-0.75504099999999996</v>
      </c>
      <c r="M1927" s="99">
        <v>36.986209000000002</v>
      </c>
      <c r="N1927" s="191" t="s">
        <v>6967</v>
      </c>
      <c r="O1927" s="87">
        <v>45224</v>
      </c>
      <c r="P1927" s="87">
        <f t="shared" si="60"/>
        <v>45249</v>
      </c>
      <c r="Q1927" s="53">
        <f t="shared" si="61"/>
        <v>335</v>
      </c>
    </row>
    <row r="1928" spans="1:17" ht="16">
      <c r="A1928" s="6">
        <v>1927</v>
      </c>
      <c r="B1928" s="191" t="s">
        <v>4616</v>
      </c>
      <c r="C1928" s="191" t="s">
        <v>2159</v>
      </c>
      <c r="D1928" s="191" t="s">
        <v>13832</v>
      </c>
      <c r="E1928" s="191" t="s">
        <v>108</v>
      </c>
      <c r="F1928" s="191" t="s">
        <v>108</v>
      </c>
      <c r="G1928" s="191" t="s">
        <v>12561</v>
      </c>
      <c r="H1928" s="191" t="s">
        <v>13833</v>
      </c>
      <c r="I1928" s="191" t="s">
        <v>13834</v>
      </c>
      <c r="J1928" s="191" t="s">
        <v>13835</v>
      </c>
      <c r="K1928" s="191" t="s">
        <v>2840</v>
      </c>
      <c r="L1928" s="99">
        <v>-1.2842100000000001</v>
      </c>
      <c r="M1928" s="99">
        <v>36.70825</v>
      </c>
      <c r="N1928" s="191" t="s">
        <v>6967</v>
      </c>
      <c r="O1928" s="87">
        <v>45224</v>
      </c>
      <c r="P1928" s="87">
        <f t="shared" si="60"/>
        <v>45249</v>
      </c>
      <c r="Q1928" s="53">
        <f t="shared" si="61"/>
        <v>335</v>
      </c>
    </row>
    <row r="1929" spans="1:17" ht="16">
      <c r="A1929" s="6">
        <v>1928</v>
      </c>
      <c r="B1929" s="191" t="s">
        <v>4641</v>
      </c>
      <c r="C1929" s="191" t="s">
        <v>2171</v>
      </c>
      <c r="D1929" s="191" t="s">
        <v>13836</v>
      </c>
      <c r="E1929" s="191" t="s">
        <v>151</v>
      </c>
      <c r="F1929" s="191" t="s">
        <v>151</v>
      </c>
      <c r="G1929" s="191" t="s">
        <v>10866</v>
      </c>
      <c r="H1929" s="191" t="s">
        <v>13837</v>
      </c>
      <c r="I1929" s="191" t="s">
        <v>13838</v>
      </c>
      <c r="J1929" s="191" t="s">
        <v>13839</v>
      </c>
      <c r="K1929" s="191" t="s">
        <v>8847</v>
      </c>
      <c r="L1929" s="99">
        <v>9.8699999999999996E-2</v>
      </c>
      <c r="M1929" s="99">
        <v>37.814599999999999</v>
      </c>
      <c r="N1929" s="191" t="s">
        <v>6967</v>
      </c>
      <c r="O1929" s="87">
        <v>45224</v>
      </c>
      <c r="P1929" s="87">
        <f t="shared" si="60"/>
        <v>45249</v>
      </c>
      <c r="Q1929" s="53">
        <f t="shared" si="61"/>
        <v>335</v>
      </c>
    </row>
    <row r="1930" spans="1:17" ht="16">
      <c r="A1930" s="6">
        <v>1929</v>
      </c>
      <c r="B1930" s="191" t="s">
        <v>4669</v>
      </c>
      <c r="C1930" s="191" t="s">
        <v>2183</v>
      </c>
      <c r="D1930" s="191" t="s">
        <v>13840</v>
      </c>
      <c r="E1930" s="191" t="s">
        <v>108</v>
      </c>
      <c r="F1930" s="191" t="s">
        <v>108</v>
      </c>
      <c r="G1930" s="191" t="s">
        <v>111</v>
      </c>
      <c r="H1930" s="191" t="s">
        <v>13841</v>
      </c>
      <c r="I1930" s="191" t="s">
        <v>13842</v>
      </c>
      <c r="J1930" s="191" t="s">
        <v>13843</v>
      </c>
      <c r="K1930" s="191" t="s">
        <v>6966</v>
      </c>
      <c r="L1930" s="99">
        <v>-1.0206500000000001</v>
      </c>
      <c r="M1930" s="99">
        <v>36.723520000000001</v>
      </c>
      <c r="N1930" s="191" t="s">
        <v>6967</v>
      </c>
      <c r="O1930" s="87">
        <v>45224</v>
      </c>
      <c r="P1930" s="87">
        <f t="shared" si="60"/>
        <v>45249</v>
      </c>
      <c r="Q1930" s="53">
        <f t="shared" si="61"/>
        <v>335</v>
      </c>
    </row>
    <row r="1931" spans="1:17" ht="16">
      <c r="A1931" s="6">
        <v>1930</v>
      </c>
      <c r="B1931" s="191" t="s">
        <v>1592</v>
      </c>
      <c r="C1931" s="191" t="s">
        <v>2189</v>
      </c>
      <c r="D1931" s="191" t="s">
        <v>13844</v>
      </c>
      <c r="E1931" s="191" t="s">
        <v>151</v>
      </c>
      <c r="F1931" s="191" t="s">
        <v>151</v>
      </c>
      <c r="G1931" s="191" t="s">
        <v>165</v>
      </c>
      <c r="H1931" s="191" t="s">
        <v>13845</v>
      </c>
      <c r="I1931" s="191" t="s">
        <v>13846</v>
      </c>
      <c r="J1931" s="191"/>
      <c r="K1931" s="191" t="s">
        <v>8847</v>
      </c>
      <c r="L1931" s="99">
        <v>-3.0789E-2</v>
      </c>
      <c r="M1931" s="99">
        <v>37.594403</v>
      </c>
      <c r="N1931" s="191" t="s">
        <v>6967</v>
      </c>
      <c r="O1931" s="87">
        <v>45224</v>
      </c>
      <c r="P1931" s="87">
        <f t="shared" si="60"/>
        <v>45249</v>
      </c>
      <c r="Q1931" s="53">
        <f t="shared" si="61"/>
        <v>335</v>
      </c>
    </row>
    <row r="1932" spans="1:17" ht="16">
      <c r="A1932" s="6">
        <v>1931</v>
      </c>
      <c r="B1932" s="191" t="s">
        <v>4501</v>
      </c>
      <c r="C1932" s="191" t="s">
        <v>2108</v>
      </c>
      <c r="D1932" s="191" t="s">
        <v>13847</v>
      </c>
      <c r="E1932" s="191" t="s">
        <v>8015</v>
      </c>
      <c r="F1932" s="191" t="s">
        <v>2434</v>
      </c>
      <c r="G1932" s="191" t="s">
        <v>9255</v>
      </c>
      <c r="H1932" s="191" t="s">
        <v>13848</v>
      </c>
      <c r="I1932" s="191" t="s">
        <v>13849</v>
      </c>
      <c r="J1932" s="191" t="s">
        <v>13850</v>
      </c>
      <c r="K1932" s="191" t="s">
        <v>8335</v>
      </c>
      <c r="L1932" s="99">
        <v>-0.44110199999999999</v>
      </c>
      <c r="M1932" s="99">
        <v>37.373756</v>
      </c>
      <c r="N1932" s="191" t="s">
        <v>6967</v>
      </c>
      <c r="O1932" s="87">
        <v>45225</v>
      </c>
      <c r="P1932" s="87">
        <f t="shared" si="60"/>
        <v>45250</v>
      </c>
      <c r="Q1932" s="53">
        <f t="shared" si="61"/>
        <v>335</v>
      </c>
    </row>
    <row r="1933" spans="1:17" ht="16">
      <c r="A1933" s="6">
        <v>1932</v>
      </c>
      <c r="B1933" s="191" t="s">
        <v>4526</v>
      </c>
      <c r="C1933" s="191" t="s">
        <v>2118</v>
      </c>
      <c r="D1933" s="191" t="s">
        <v>13851</v>
      </c>
      <c r="E1933" s="191" t="s">
        <v>8015</v>
      </c>
      <c r="F1933" s="191" t="s">
        <v>8015</v>
      </c>
      <c r="G1933" s="191" t="s">
        <v>142</v>
      </c>
      <c r="H1933" s="191" t="s">
        <v>12541</v>
      </c>
      <c r="I1933" s="191" t="s">
        <v>13852</v>
      </c>
      <c r="J1933" s="191" t="s">
        <v>13852</v>
      </c>
      <c r="K1933" s="191" t="s">
        <v>8856</v>
      </c>
      <c r="L1933" s="99">
        <v>-0.49226799999999998</v>
      </c>
      <c r="M1933" s="99">
        <v>37.444042000000003</v>
      </c>
      <c r="N1933" s="191" t="s">
        <v>6967</v>
      </c>
      <c r="O1933" s="87">
        <v>45225</v>
      </c>
      <c r="P1933" s="87">
        <f t="shared" si="60"/>
        <v>45250</v>
      </c>
      <c r="Q1933" s="53">
        <f t="shared" si="61"/>
        <v>335</v>
      </c>
    </row>
    <row r="1934" spans="1:17" ht="16">
      <c r="A1934" s="6">
        <v>1933</v>
      </c>
      <c r="B1934" s="191" t="s">
        <v>1551</v>
      </c>
      <c r="C1934" s="191" t="s">
        <v>2165</v>
      </c>
      <c r="D1934" s="191" t="s">
        <v>13853</v>
      </c>
      <c r="E1934" s="191" t="s">
        <v>8015</v>
      </c>
      <c r="F1934" s="191" t="s">
        <v>2434</v>
      </c>
      <c r="G1934" s="191" t="s">
        <v>9255</v>
      </c>
      <c r="H1934" s="191" t="s">
        <v>13854</v>
      </c>
      <c r="I1934" s="191" t="s">
        <v>13855</v>
      </c>
      <c r="J1934" s="191" t="s">
        <v>13856</v>
      </c>
      <c r="K1934" s="191" t="s">
        <v>8335</v>
      </c>
      <c r="L1934" s="99">
        <v>-0.48543599999999998</v>
      </c>
      <c r="M1934" s="99">
        <v>37.402794</v>
      </c>
      <c r="N1934" s="191" t="s">
        <v>6967</v>
      </c>
      <c r="O1934" s="87">
        <v>45225</v>
      </c>
      <c r="P1934" s="87">
        <f t="shared" si="60"/>
        <v>45250</v>
      </c>
      <c r="Q1934" s="53">
        <f t="shared" si="61"/>
        <v>335</v>
      </c>
    </row>
    <row r="1935" spans="1:17" ht="32">
      <c r="A1935" s="6">
        <v>1934</v>
      </c>
      <c r="B1935" s="191" t="s">
        <v>2637</v>
      </c>
      <c r="C1935" s="191" t="s">
        <v>2638</v>
      </c>
      <c r="D1935" s="191" t="s">
        <v>13857</v>
      </c>
      <c r="E1935" s="191" t="s">
        <v>114</v>
      </c>
      <c r="F1935" s="191" t="s">
        <v>114</v>
      </c>
      <c r="G1935" s="191" t="s">
        <v>8764</v>
      </c>
      <c r="H1935" s="191" t="s">
        <v>13858</v>
      </c>
      <c r="I1935" s="191" t="s">
        <v>13859</v>
      </c>
      <c r="J1935" s="191" t="s">
        <v>13860</v>
      </c>
      <c r="K1935" s="191" t="s">
        <v>11451</v>
      </c>
      <c r="L1935" s="99">
        <v>-0.78890830000000001</v>
      </c>
      <c r="M1935" s="99">
        <v>37.038175099999997</v>
      </c>
      <c r="N1935" s="191" t="s">
        <v>8647</v>
      </c>
      <c r="O1935" s="87">
        <v>45225</v>
      </c>
      <c r="P1935" s="87">
        <f t="shared" si="60"/>
        <v>45250</v>
      </c>
      <c r="Q1935" s="53">
        <f t="shared" si="61"/>
        <v>335</v>
      </c>
    </row>
    <row r="1936" spans="1:17" ht="16">
      <c r="A1936" s="6">
        <v>1935</v>
      </c>
      <c r="B1936" s="191" t="s">
        <v>4646</v>
      </c>
      <c r="C1936" s="191" t="s">
        <v>4647</v>
      </c>
      <c r="D1936" s="191" t="s">
        <v>13861</v>
      </c>
      <c r="E1936" s="191" t="s">
        <v>108</v>
      </c>
      <c r="F1936" s="191" t="s">
        <v>108</v>
      </c>
      <c r="G1936" s="191" t="s">
        <v>7081</v>
      </c>
      <c r="H1936" s="191" t="s">
        <v>13862</v>
      </c>
      <c r="I1936" s="191" t="s">
        <v>13863</v>
      </c>
      <c r="J1936" s="191" t="s">
        <v>13864</v>
      </c>
      <c r="K1936" s="191"/>
      <c r="L1936" s="99">
        <v>-0.92817099999999997</v>
      </c>
      <c r="M1936" s="99">
        <v>36.873738000000003</v>
      </c>
      <c r="N1936" s="191" t="s">
        <v>6967</v>
      </c>
      <c r="O1936" s="87">
        <v>45225</v>
      </c>
      <c r="P1936" s="87">
        <f t="shared" si="60"/>
        <v>45250</v>
      </c>
      <c r="Q1936" s="53">
        <f t="shared" si="61"/>
        <v>335</v>
      </c>
    </row>
    <row r="1937" spans="1:17" ht="16">
      <c r="A1937" s="6">
        <v>1936</v>
      </c>
      <c r="B1937" s="191" t="s">
        <v>4655</v>
      </c>
      <c r="C1937" s="191" t="s">
        <v>2176</v>
      </c>
      <c r="D1937" s="191" t="s">
        <v>13865</v>
      </c>
      <c r="E1937" s="191" t="s">
        <v>114</v>
      </c>
      <c r="F1937" s="191" t="s">
        <v>114</v>
      </c>
      <c r="G1937" s="191" t="s">
        <v>168</v>
      </c>
      <c r="H1937" s="191" t="s">
        <v>13866</v>
      </c>
      <c r="I1937" s="191" t="s">
        <v>13867</v>
      </c>
      <c r="J1937" s="191"/>
      <c r="K1937" s="191" t="s">
        <v>11451</v>
      </c>
      <c r="L1937" s="99">
        <v>-0.89666000000000001</v>
      </c>
      <c r="M1937" s="99">
        <v>37.071444</v>
      </c>
      <c r="N1937" s="191" t="s">
        <v>6967</v>
      </c>
      <c r="O1937" s="87">
        <v>45225</v>
      </c>
      <c r="P1937" s="87">
        <f t="shared" si="60"/>
        <v>45250</v>
      </c>
      <c r="Q1937" s="53">
        <f t="shared" si="61"/>
        <v>335</v>
      </c>
    </row>
    <row r="1938" spans="1:17" ht="16">
      <c r="A1938" s="6">
        <v>1937</v>
      </c>
      <c r="B1938" s="191" t="s">
        <v>4672</v>
      </c>
      <c r="C1938" s="191" t="s">
        <v>2186</v>
      </c>
      <c r="D1938" s="191" t="s">
        <v>13868</v>
      </c>
      <c r="E1938" s="191" t="s">
        <v>8015</v>
      </c>
      <c r="F1938" s="191" t="s">
        <v>8015</v>
      </c>
      <c r="G1938" s="191" t="s">
        <v>142</v>
      </c>
      <c r="H1938" s="191" t="s">
        <v>13869</v>
      </c>
      <c r="I1938" s="191" t="s">
        <v>13870</v>
      </c>
      <c r="J1938" s="191" t="s">
        <v>13871</v>
      </c>
      <c r="K1938" s="191" t="s">
        <v>8856</v>
      </c>
      <c r="L1938" s="99">
        <v>-0.55540800000000001</v>
      </c>
      <c r="M1938" s="99">
        <v>37.477426999999999</v>
      </c>
      <c r="N1938" s="191" t="s">
        <v>6967</v>
      </c>
      <c r="O1938" s="87">
        <v>45225</v>
      </c>
      <c r="P1938" s="87">
        <f t="shared" si="60"/>
        <v>45250</v>
      </c>
      <c r="Q1938" s="53">
        <f t="shared" si="61"/>
        <v>335</v>
      </c>
    </row>
    <row r="1939" spans="1:17" ht="16">
      <c r="A1939" s="6">
        <v>1938</v>
      </c>
      <c r="B1939" s="191" t="s">
        <v>4687</v>
      </c>
      <c r="C1939" s="191" t="s">
        <v>2200</v>
      </c>
      <c r="D1939" s="191" t="s">
        <v>13872</v>
      </c>
      <c r="E1939" s="191" t="s">
        <v>108</v>
      </c>
      <c r="F1939" s="191" t="s">
        <v>108</v>
      </c>
      <c r="G1939" s="191" t="s">
        <v>111</v>
      </c>
      <c r="H1939" s="191" t="s">
        <v>13873</v>
      </c>
      <c r="I1939" s="191" t="s">
        <v>13874</v>
      </c>
      <c r="J1939" s="191" t="s">
        <v>13875</v>
      </c>
      <c r="K1939" s="191" t="s">
        <v>6966</v>
      </c>
      <c r="L1939" s="99">
        <v>-1.0367200000000001</v>
      </c>
      <c r="M1939" s="99">
        <v>36.796480000000003</v>
      </c>
      <c r="N1939" s="191" t="s">
        <v>6967</v>
      </c>
      <c r="O1939" s="87">
        <v>45225</v>
      </c>
      <c r="P1939" s="87">
        <f t="shared" si="60"/>
        <v>45250</v>
      </c>
      <c r="Q1939" s="53">
        <f t="shared" si="61"/>
        <v>335</v>
      </c>
    </row>
    <row r="1940" spans="1:17" ht="16">
      <c r="A1940" s="6">
        <v>1939</v>
      </c>
      <c r="B1940" s="191" t="s">
        <v>4302</v>
      </c>
      <c r="C1940" s="191" t="s">
        <v>1997</v>
      </c>
      <c r="D1940" s="191" t="s">
        <v>13876</v>
      </c>
      <c r="E1940" s="191" t="s">
        <v>8015</v>
      </c>
      <c r="F1940" s="191" t="s">
        <v>8015</v>
      </c>
      <c r="G1940" s="191" t="s">
        <v>142</v>
      </c>
      <c r="H1940" s="191" t="s">
        <v>13720</v>
      </c>
      <c r="I1940" s="191" t="s">
        <v>13877</v>
      </c>
      <c r="J1940" s="191" t="s">
        <v>13878</v>
      </c>
      <c r="K1940" s="191" t="s">
        <v>8856</v>
      </c>
      <c r="L1940" s="99">
        <v>-0.4662</v>
      </c>
      <c r="M1940" s="99">
        <v>37.4726</v>
      </c>
      <c r="N1940" s="191" t="s">
        <v>6967</v>
      </c>
      <c r="O1940" s="87">
        <v>45226</v>
      </c>
      <c r="P1940" s="87">
        <f t="shared" si="60"/>
        <v>45251</v>
      </c>
      <c r="Q1940" s="53">
        <f t="shared" si="61"/>
        <v>335</v>
      </c>
    </row>
    <row r="1941" spans="1:17" ht="16">
      <c r="A1941" s="6">
        <v>1940</v>
      </c>
      <c r="B1941" s="191" t="s">
        <v>4316</v>
      </c>
      <c r="C1941" s="191" t="s">
        <v>2008</v>
      </c>
      <c r="D1941" s="191" t="s">
        <v>13879</v>
      </c>
      <c r="E1941" s="191" t="s">
        <v>108</v>
      </c>
      <c r="F1941" s="191" t="s">
        <v>108</v>
      </c>
      <c r="G1941" s="191" t="s">
        <v>175</v>
      </c>
      <c r="H1941" s="191" t="s">
        <v>7455</v>
      </c>
      <c r="I1941" s="191" t="s">
        <v>13880</v>
      </c>
      <c r="J1941" s="191" t="s">
        <v>13881</v>
      </c>
      <c r="K1941" s="191" t="s">
        <v>2840</v>
      </c>
      <c r="L1941" s="99">
        <v>1.238596</v>
      </c>
      <c r="M1941" s="99">
        <v>36.633367</v>
      </c>
      <c r="N1941" s="191" t="s">
        <v>6967</v>
      </c>
      <c r="O1941" s="87">
        <v>45226</v>
      </c>
      <c r="P1941" s="87">
        <f t="shared" si="60"/>
        <v>45251</v>
      </c>
      <c r="Q1941" s="53">
        <f t="shared" si="61"/>
        <v>335</v>
      </c>
    </row>
    <row r="1942" spans="1:17" ht="16">
      <c r="A1942" s="6">
        <v>1941</v>
      </c>
      <c r="B1942" s="191" t="s">
        <v>4547</v>
      </c>
      <c r="C1942" s="191" t="s">
        <v>4548</v>
      </c>
      <c r="D1942" s="191" t="s">
        <v>13882</v>
      </c>
      <c r="E1942" s="191" t="s">
        <v>114</v>
      </c>
      <c r="F1942" s="191" t="s">
        <v>114</v>
      </c>
      <c r="G1942" s="191" t="s">
        <v>158</v>
      </c>
      <c r="H1942" s="191" t="s">
        <v>13883</v>
      </c>
      <c r="I1942" s="191" t="s">
        <v>13884</v>
      </c>
      <c r="J1942" s="191"/>
      <c r="K1942" s="191" t="s">
        <v>8335</v>
      </c>
      <c r="L1942" s="99">
        <v>-0.79751369999999999</v>
      </c>
      <c r="M1942" s="99">
        <v>36.995262199999999</v>
      </c>
      <c r="N1942" s="191" t="s">
        <v>6967</v>
      </c>
      <c r="O1942" s="87">
        <v>45226</v>
      </c>
      <c r="P1942" s="87">
        <f t="shared" si="60"/>
        <v>45251</v>
      </c>
      <c r="Q1942" s="53">
        <f t="shared" si="61"/>
        <v>335</v>
      </c>
    </row>
    <row r="1943" spans="1:17" ht="16">
      <c r="A1943" s="6">
        <v>1942</v>
      </c>
      <c r="B1943" s="191" t="s">
        <v>4570</v>
      </c>
      <c r="C1943" s="191" t="s">
        <v>4571</v>
      </c>
      <c r="D1943" s="191" t="s">
        <v>13885</v>
      </c>
      <c r="E1943" s="191" t="s">
        <v>114</v>
      </c>
      <c r="F1943" s="191" t="s">
        <v>114</v>
      </c>
      <c r="G1943" s="191" t="s">
        <v>163</v>
      </c>
      <c r="H1943" s="191" t="s">
        <v>13886</v>
      </c>
      <c r="I1943" s="191" t="s">
        <v>13887</v>
      </c>
      <c r="J1943" s="191" t="s">
        <v>13888</v>
      </c>
      <c r="K1943" s="191" t="s">
        <v>10197</v>
      </c>
      <c r="L1943" s="99">
        <v>-0.58757130000000002</v>
      </c>
      <c r="M1943" s="99">
        <v>37.012908000000003</v>
      </c>
      <c r="N1943" s="191" t="s">
        <v>6967</v>
      </c>
      <c r="O1943" s="87">
        <v>45226</v>
      </c>
      <c r="P1943" s="87">
        <f t="shared" si="60"/>
        <v>45251</v>
      </c>
      <c r="Q1943" s="53">
        <f t="shared" si="61"/>
        <v>335</v>
      </c>
    </row>
    <row r="1944" spans="1:17" ht="16">
      <c r="A1944" s="6">
        <v>1943</v>
      </c>
      <c r="B1944" s="191" t="s">
        <v>4581</v>
      </c>
      <c r="C1944" s="191" t="s">
        <v>2138</v>
      </c>
      <c r="D1944" s="191" t="s">
        <v>13889</v>
      </c>
      <c r="E1944" s="191" t="s">
        <v>151</v>
      </c>
      <c r="F1944" s="191" t="s">
        <v>151</v>
      </c>
      <c r="G1944" s="191" t="s">
        <v>11226</v>
      </c>
      <c r="H1944" s="191" t="s">
        <v>12592</v>
      </c>
      <c r="I1944" s="191" t="s">
        <v>13890</v>
      </c>
      <c r="J1944" s="191" t="s">
        <v>13891</v>
      </c>
      <c r="K1944" s="191" t="s">
        <v>10641</v>
      </c>
      <c r="L1944" s="99">
        <v>0.3604</v>
      </c>
      <c r="M1944" s="99">
        <v>37.947099999999999</v>
      </c>
      <c r="N1944" s="191" t="s">
        <v>6967</v>
      </c>
      <c r="O1944" s="87">
        <v>45226</v>
      </c>
      <c r="P1944" s="87">
        <f t="shared" si="60"/>
        <v>45251</v>
      </c>
      <c r="Q1944" s="53">
        <f t="shared" si="61"/>
        <v>335</v>
      </c>
    </row>
    <row r="1945" spans="1:17" ht="16">
      <c r="A1945" s="6">
        <v>1944</v>
      </c>
      <c r="B1945" s="191" t="s">
        <v>4585</v>
      </c>
      <c r="C1945" s="191" t="s">
        <v>2141</v>
      </c>
      <c r="D1945" s="191" t="s">
        <v>13892</v>
      </c>
      <c r="E1945" s="191" t="s">
        <v>8015</v>
      </c>
      <c r="F1945" s="191" t="s">
        <v>2434</v>
      </c>
      <c r="G1945" s="191" t="s">
        <v>8679</v>
      </c>
      <c r="H1945" s="191" t="s">
        <v>13893</v>
      </c>
      <c r="I1945" s="191" t="s">
        <v>13894</v>
      </c>
      <c r="J1945" s="191" t="s">
        <v>13895</v>
      </c>
      <c r="K1945" s="191" t="s">
        <v>8335</v>
      </c>
      <c r="L1945" s="99">
        <v>-0.61353199999999997</v>
      </c>
      <c r="M1945" s="99">
        <v>37.208703999999997</v>
      </c>
      <c r="N1945" s="191" t="s">
        <v>6967</v>
      </c>
      <c r="O1945" s="87">
        <v>45226</v>
      </c>
      <c r="P1945" s="87">
        <f t="shared" si="60"/>
        <v>45251</v>
      </c>
      <c r="Q1945" s="53">
        <f t="shared" si="61"/>
        <v>335</v>
      </c>
    </row>
    <row r="1946" spans="1:17" ht="16">
      <c r="A1946" s="6">
        <v>1945</v>
      </c>
      <c r="B1946" s="191" t="s">
        <v>1550</v>
      </c>
      <c r="C1946" s="191" t="s">
        <v>2147</v>
      </c>
      <c r="D1946" s="191" t="s">
        <v>13896</v>
      </c>
      <c r="E1946" s="191" t="s">
        <v>151</v>
      </c>
      <c r="F1946" s="191" t="s">
        <v>151</v>
      </c>
      <c r="G1946" s="191" t="s">
        <v>612</v>
      </c>
      <c r="H1946" s="191" t="s">
        <v>11486</v>
      </c>
      <c r="I1946" s="191" t="s">
        <v>13897</v>
      </c>
      <c r="J1946" s="191"/>
      <c r="K1946" s="191" t="s">
        <v>10641</v>
      </c>
      <c r="L1946" s="99">
        <v>7.8E-2</v>
      </c>
      <c r="M1946" s="99">
        <v>37.833599999999997</v>
      </c>
      <c r="N1946" s="191" t="s">
        <v>6967</v>
      </c>
      <c r="O1946" s="87">
        <v>45226</v>
      </c>
      <c r="P1946" s="87">
        <f t="shared" si="60"/>
        <v>45251</v>
      </c>
      <c r="Q1946" s="53">
        <f t="shared" si="61"/>
        <v>335</v>
      </c>
    </row>
    <row r="1947" spans="1:17" ht="16">
      <c r="A1947" s="6">
        <v>1946</v>
      </c>
      <c r="B1947" s="191" t="s">
        <v>4606</v>
      </c>
      <c r="C1947" s="191" t="s">
        <v>2157</v>
      </c>
      <c r="D1947" s="191" t="s">
        <v>13898</v>
      </c>
      <c r="E1947" s="191" t="s">
        <v>8015</v>
      </c>
      <c r="F1947" s="191" t="s">
        <v>8015</v>
      </c>
      <c r="G1947" s="191" t="s">
        <v>142</v>
      </c>
      <c r="H1947" s="191" t="s">
        <v>13899</v>
      </c>
      <c r="I1947" s="191" t="s">
        <v>13900</v>
      </c>
      <c r="J1947" s="191" t="s">
        <v>13901</v>
      </c>
      <c r="K1947" s="191" t="s">
        <v>8856</v>
      </c>
      <c r="L1947" s="99">
        <v>-0.44615199999999999</v>
      </c>
      <c r="M1947" s="99">
        <v>37.484459999999999</v>
      </c>
      <c r="N1947" s="191" t="s">
        <v>6967</v>
      </c>
      <c r="O1947" s="87">
        <v>45226</v>
      </c>
      <c r="P1947" s="87">
        <f t="shared" si="60"/>
        <v>45251</v>
      </c>
      <c r="Q1947" s="53">
        <f t="shared" si="61"/>
        <v>335</v>
      </c>
    </row>
    <row r="1948" spans="1:17" ht="16">
      <c r="A1948" s="6">
        <v>1947</v>
      </c>
      <c r="B1948" s="191" t="s">
        <v>4615</v>
      </c>
      <c r="C1948" s="191" t="s">
        <v>2158</v>
      </c>
      <c r="D1948" s="191" t="s">
        <v>13902</v>
      </c>
      <c r="E1948" s="191" t="s">
        <v>151</v>
      </c>
      <c r="F1948" s="191" t="s">
        <v>151</v>
      </c>
      <c r="G1948" s="191" t="s">
        <v>165</v>
      </c>
      <c r="H1948" s="191" t="s">
        <v>11420</v>
      </c>
      <c r="I1948" s="191" t="s">
        <v>13903</v>
      </c>
      <c r="J1948" s="191"/>
      <c r="K1948" s="191" t="s">
        <v>10641</v>
      </c>
      <c r="L1948" s="99">
        <v>-0.19989999999999999</v>
      </c>
      <c r="M1948" s="99">
        <v>37.6372</v>
      </c>
      <c r="N1948" s="191" t="s">
        <v>6967</v>
      </c>
      <c r="O1948" s="87">
        <v>45226</v>
      </c>
      <c r="P1948" s="87">
        <f t="shared" si="60"/>
        <v>45251</v>
      </c>
      <c r="Q1948" s="53">
        <f t="shared" si="61"/>
        <v>335</v>
      </c>
    </row>
    <row r="1949" spans="1:17" ht="16">
      <c r="A1949" s="6">
        <v>1948</v>
      </c>
      <c r="B1949" s="191" t="s">
        <v>1510</v>
      </c>
      <c r="C1949" s="191" t="s">
        <v>2180</v>
      </c>
      <c r="D1949" s="191" t="s">
        <v>13904</v>
      </c>
      <c r="E1949" s="191" t="s">
        <v>114</v>
      </c>
      <c r="F1949" s="191" t="s">
        <v>114</v>
      </c>
      <c r="G1949" s="191" t="s">
        <v>168</v>
      </c>
      <c r="H1949" s="191" t="s">
        <v>7088</v>
      </c>
      <c r="I1949" s="191" t="s">
        <v>13905</v>
      </c>
      <c r="J1949" s="191"/>
      <c r="K1949" s="191" t="s">
        <v>7337</v>
      </c>
      <c r="L1949" s="99">
        <v>-0.84689999999999999</v>
      </c>
      <c r="M1949" s="99">
        <v>36.923699999999997</v>
      </c>
      <c r="N1949" s="191" t="s">
        <v>6967</v>
      </c>
      <c r="O1949" s="87">
        <v>45226</v>
      </c>
      <c r="P1949" s="87">
        <f t="shared" si="60"/>
        <v>45251</v>
      </c>
      <c r="Q1949" s="53">
        <f t="shared" si="61"/>
        <v>335</v>
      </c>
    </row>
    <row r="1950" spans="1:17" ht="16">
      <c r="A1950" s="6">
        <v>1949</v>
      </c>
      <c r="B1950" s="191" t="s">
        <v>4668</v>
      </c>
      <c r="C1950" s="191" t="s">
        <v>2182</v>
      </c>
      <c r="D1950" s="191" t="s">
        <v>13906</v>
      </c>
      <c r="E1950" s="191" t="s">
        <v>108</v>
      </c>
      <c r="F1950" s="191" t="s">
        <v>108</v>
      </c>
      <c r="G1950" s="191" t="s">
        <v>175</v>
      </c>
      <c r="H1950" s="191" t="s">
        <v>13907</v>
      </c>
      <c r="I1950" s="191" t="s">
        <v>13908</v>
      </c>
      <c r="J1950" s="191" t="s">
        <v>13909</v>
      </c>
      <c r="K1950" s="191" t="s">
        <v>2840</v>
      </c>
      <c r="L1950" s="99">
        <v>-1.1821299999999999</v>
      </c>
      <c r="M1950" s="99">
        <v>36.640940000000001</v>
      </c>
      <c r="N1950" s="191" t="s">
        <v>6967</v>
      </c>
      <c r="O1950" s="87">
        <v>45226</v>
      </c>
      <c r="P1950" s="87">
        <f t="shared" si="60"/>
        <v>45251</v>
      </c>
      <c r="Q1950" s="53">
        <f t="shared" si="61"/>
        <v>335</v>
      </c>
    </row>
    <row r="1951" spans="1:17" ht="16">
      <c r="A1951" s="6">
        <v>1950</v>
      </c>
      <c r="B1951" s="191" t="s">
        <v>4591</v>
      </c>
      <c r="C1951" s="191" t="s">
        <v>4592</v>
      </c>
      <c r="D1951" s="191" t="s">
        <v>13910</v>
      </c>
      <c r="E1951" s="191" t="s">
        <v>114</v>
      </c>
      <c r="F1951" s="191" t="s">
        <v>114</v>
      </c>
      <c r="G1951" s="191" t="s">
        <v>158</v>
      </c>
      <c r="H1951" s="191" t="s">
        <v>13911</v>
      </c>
      <c r="I1951" s="191" t="s">
        <v>13912</v>
      </c>
      <c r="J1951" s="191" t="s">
        <v>13913</v>
      </c>
      <c r="K1951" s="191"/>
      <c r="L1951" s="99">
        <v>-0.74594000000000005</v>
      </c>
      <c r="M1951" s="99">
        <v>36.832630000000002</v>
      </c>
      <c r="N1951" s="191" t="s">
        <v>6967</v>
      </c>
      <c r="O1951" s="87">
        <v>45229</v>
      </c>
      <c r="P1951" s="87">
        <f t="shared" si="60"/>
        <v>45254</v>
      </c>
      <c r="Q1951" s="53">
        <f t="shared" si="61"/>
        <v>335</v>
      </c>
    </row>
    <row r="1952" spans="1:17" ht="16">
      <c r="A1952" s="6">
        <v>1951</v>
      </c>
      <c r="B1952" s="191" t="s">
        <v>4605</v>
      </c>
      <c r="C1952" s="191" t="s">
        <v>2156</v>
      </c>
      <c r="D1952" s="191" t="s">
        <v>13914</v>
      </c>
      <c r="E1952" s="191" t="s">
        <v>8015</v>
      </c>
      <c r="F1952" s="191" t="s">
        <v>8015</v>
      </c>
      <c r="G1952" s="191" t="s">
        <v>142</v>
      </c>
      <c r="H1952" s="191" t="s">
        <v>13869</v>
      </c>
      <c r="I1952" s="191" t="s">
        <v>13915</v>
      </c>
      <c r="J1952" s="191" t="s">
        <v>13916</v>
      </c>
      <c r="K1952" s="191" t="s">
        <v>8856</v>
      </c>
      <c r="L1952" s="99">
        <v>-0.54910000000000003</v>
      </c>
      <c r="M1952" s="99">
        <v>37.493600000000001</v>
      </c>
      <c r="N1952" s="191" t="s">
        <v>6967</v>
      </c>
      <c r="O1952" s="87">
        <v>45229</v>
      </c>
      <c r="P1952" s="87">
        <f t="shared" si="60"/>
        <v>45254</v>
      </c>
      <c r="Q1952" s="53">
        <f t="shared" si="61"/>
        <v>335</v>
      </c>
    </row>
    <row r="1953" spans="1:17" ht="16">
      <c r="A1953" s="6">
        <v>1952</v>
      </c>
      <c r="B1953" s="191" t="s">
        <v>2635</v>
      </c>
      <c r="C1953" s="191" t="s">
        <v>2636</v>
      </c>
      <c r="D1953" s="191" t="s">
        <v>13917</v>
      </c>
      <c r="E1953" s="191" t="s">
        <v>8015</v>
      </c>
      <c r="F1953" s="191" t="s">
        <v>8015</v>
      </c>
      <c r="G1953" s="191" t="s">
        <v>142</v>
      </c>
      <c r="H1953" s="191" t="s">
        <v>11409</v>
      </c>
      <c r="I1953" s="191" t="s">
        <v>13918</v>
      </c>
      <c r="J1953" s="191" t="s">
        <v>13919</v>
      </c>
      <c r="K1953" s="191" t="s">
        <v>8856</v>
      </c>
      <c r="L1953" s="99">
        <v>-0.50719499999999995</v>
      </c>
      <c r="M1953" s="99">
        <v>37.462221999999997</v>
      </c>
      <c r="N1953" s="191" t="s">
        <v>6967</v>
      </c>
      <c r="O1953" s="87">
        <v>45229</v>
      </c>
      <c r="P1953" s="87">
        <f t="shared" si="60"/>
        <v>45254</v>
      </c>
      <c r="Q1953" s="53">
        <f t="shared" si="61"/>
        <v>335</v>
      </c>
    </row>
    <row r="1954" spans="1:17" ht="16">
      <c r="A1954" s="6">
        <v>1953</v>
      </c>
      <c r="B1954" s="191" t="s">
        <v>4609</v>
      </c>
      <c r="C1954" s="191" t="s">
        <v>4610</v>
      </c>
      <c r="D1954" s="191" t="s">
        <v>13920</v>
      </c>
      <c r="E1954" s="191" t="s">
        <v>108</v>
      </c>
      <c r="F1954" s="191" t="s">
        <v>108</v>
      </c>
      <c r="G1954" s="191" t="s">
        <v>7380</v>
      </c>
      <c r="H1954" s="191" t="s">
        <v>10519</v>
      </c>
      <c r="I1954" s="191" t="s">
        <v>13921</v>
      </c>
      <c r="J1954" s="191" t="s">
        <v>13922</v>
      </c>
      <c r="K1954" s="191" t="s">
        <v>6966</v>
      </c>
      <c r="L1954" s="99">
        <v>-1.0696399999999999</v>
      </c>
      <c r="M1954" s="99">
        <v>37.145470000000003</v>
      </c>
      <c r="N1954" s="191" t="s">
        <v>6967</v>
      </c>
      <c r="O1954" s="87">
        <v>45229</v>
      </c>
      <c r="P1954" s="87">
        <f t="shared" si="60"/>
        <v>45254</v>
      </c>
      <c r="Q1954" s="53">
        <f t="shared" si="61"/>
        <v>335</v>
      </c>
    </row>
    <row r="1955" spans="1:17" ht="16">
      <c r="A1955" s="6">
        <v>1954</v>
      </c>
      <c r="B1955" s="191" t="s">
        <v>4661</v>
      </c>
      <c r="C1955" s="191" t="s">
        <v>2178</v>
      </c>
      <c r="D1955" s="191" t="s">
        <v>13923</v>
      </c>
      <c r="E1955" s="191" t="s">
        <v>108</v>
      </c>
      <c r="F1955" s="191" t="s">
        <v>108</v>
      </c>
      <c r="G1955" s="191" t="s">
        <v>115</v>
      </c>
      <c r="H1955" s="191" t="s">
        <v>13924</v>
      </c>
      <c r="I1955" s="191" t="s">
        <v>13925</v>
      </c>
      <c r="J1955" s="191" t="s">
        <v>13926</v>
      </c>
      <c r="K1955" s="191" t="s">
        <v>2840</v>
      </c>
      <c r="L1955" s="99">
        <v>-1.19659</v>
      </c>
      <c r="M1955" s="99">
        <v>36.70337</v>
      </c>
      <c r="N1955" s="191" t="s">
        <v>6967</v>
      </c>
      <c r="O1955" s="87">
        <v>45229</v>
      </c>
      <c r="P1955" s="87">
        <f t="shared" si="60"/>
        <v>45254</v>
      </c>
      <c r="Q1955" s="53">
        <f t="shared" si="61"/>
        <v>335</v>
      </c>
    </row>
    <row r="1956" spans="1:17" ht="16">
      <c r="A1956" s="6">
        <v>1955</v>
      </c>
      <c r="B1956" s="191" t="s">
        <v>4679</v>
      </c>
      <c r="C1956" s="191" t="s">
        <v>2195</v>
      </c>
      <c r="D1956" s="191" t="s">
        <v>13927</v>
      </c>
      <c r="E1956" s="191" t="s">
        <v>8015</v>
      </c>
      <c r="F1956" s="191" t="s">
        <v>10898</v>
      </c>
      <c r="G1956" s="191" t="s">
        <v>1578</v>
      </c>
      <c r="H1956" s="191" t="s">
        <v>13928</v>
      </c>
      <c r="I1956" s="191" t="s">
        <v>13929</v>
      </c>
      <c r="J1956" s="191" t="s">
        <v>13930</v>
      </c>
      <c r="K1956" s="191" t="s">
        <v>11533</v>
      </c>
      <c r="L1956" s="99"/>
      <c r="M1956" s="99"/>
      <c r="N1956" s="191" t="s">
        <v>6967</v>
      </c>
      <c r="O1956" s="87">
        <v>45229</v>
      </c>
      <c r="P1956" s="87">
        <f t="shared" si="60"/>
        <v>45254</v>
      </c>
      <c r="Q1956" s="53">
        <f t="shared" si="61"/>
        <v>335</v>
      </c>
    </row>
    <row r="1957" spans="1:17" ht="16">
      <c r="A1957" s="6">
        <v>1956</v>
      </c>
      <c r="B1957" s="191" t="s">
        <v>4599</v>
      </c>
      <c r="C1957" s="191" t="s">
        <v>2151</v>
      </c>
      <c r="D1957" s="191" t="s">
        <v>13931</v>
      </c>
      <c r="E1957" s="191" t="s">
        <v>151</v>
      </c>
      <c r="F1957" s="191" t="s">
        <v>151</v>
      </c>
      <c r="G1957" s="191" t="s">
        <v>10866</v>
      </c>
      <c r="H1957" s="191" t="s">
        <v>13932</v>
      </c>
      <c r="I1957" s="191" t="s">
        <v>13933</v>
      </c>
      <c r="J1957" s="191" t="s">
        <v>13934</v>
      </c>
      <c r="K1957" s="191" t="s">
        <v>8758</v>
      </c>
      <c r="L1957" s="99">
        <v>0.19889999999999999</v>
      </c>
      <c r="M1957" s="99">
        <v>37.767899999999997</v>
      </c>
      <c r="N1957" s="191" t="s">
        <v>6967</v>
      </c>
      <c r="O1957" s="87">
        <v>45230</v>
      </c>
      <c r="P1957" s="87">
        <f t="shared" si="60"/>
        <v>45255</v>
      </c>
      <c r="Q1957" s="53">
        <f t="shared" si="61"/>
        <v>335</v>
      </c>
    </row>
    <row r="1958" spans="1:17" ht="16">
      <c r="A1958" s="6">
        <v>1957</v>
      </c>
      <c r="B1958" s="191" t="s">
        <v>4627</v>
      </c>
      <c r="C1958" s="191" t="s">
        <v>4628</v>
      </c>
      <c r="D1958" s="191" t="s">
        <v>13935</v>
      </c>
      <c r="E1958" s="191" t="s">
        <v>114</v>
      </c>
      <c r="F1958" s="191" t="s">
        <v>114</v>
      </c>
      <c r="G1958" s="191" t="s">
        <v>8764</v>
      </c>
      <c r="H1958" s="191" t="s">
        <v>13936</v>
      </c>
      <c r="I1958" s="191" t="s">
        <v>13937</v>
      </c>
      <c r="J1958" s="191"/>
      <c r="K1958" s="191" t="s">
        <v>10197</v>
      </c>
      <c r="L1958" s="99">
        <v>-0.96121889999999999</v>
      </c>
      <c r="M1958" s="99">
        <v>37.115644500000002</v>
      </c>
      <c r="N1958" s="191" t="s">
        <v>6967</v>
      </c>
      <c r="O1958" s="87">
        <v>45230</v>
      </c>
      <c r="P1958" s="87">
        <f t="shared" si="60"/>
        <v>45255</v>
      </c>
      <c r="Q1958" s="53">
        <f t="shared" si="61"/>
        <v>335</v>
      </c>
    </row>
    <row r="1959" spans="1:17" ht="16">
      <c r="A1959" s="6">
        <v>1958</v>
      </c>
      <c r="B1959" s="191" t="s">
        <v>4642</v>
      </c>
      <c r="C1959" s="191" t="s">
        <v>2172</v>
      </c>
      <c r="D1959" s="191" t="s">
        <v>13938</v>
      </c>
      <c r="E1959" s="191" t="s">
        <v>151</v>
      </c>
      <c r="F1959" s="191" t="s">
        <v>151</v>
      </c>
      <c r="G1959" s="191" t="s">
        <v>152</v>
      </c>
      <c r="H1959" s="191" t="s">
        <v>10753</v>
      </c>
      <c r="I1959" s="191" t="s">
        <v>13939</v>
      </c>
      <c r="J1959" s="191" t="s">
        <v>13940</v>
      </c>
      <c r="K1959" s="191" t="s">
        <v>10554</v>
      </c>
      <c r="L1959" s="99">
        <v>0.1038</v>
      </c>
      <c r="M1959" s="99">
        <v>37.5518</v>
      </c>
      <c r="N1959" s="191" t="s">
        <v>6967</v>
      </c>
      <c r="O1959" s="87">
        <v>45230</v>
      </c>
      <c r="P1959" s="87">
        <f t="shared" si="60"/>
        <v>45255</v>
      </c>
      <c r="Q1959" s="53">
        <f t="shared" si="61"/>
        <v>335</v>
      </c>
    </row>
    <row r="1960" spans="1:17" ht="16">
      <c r="A1960" s="6">
        <v>1959</v>
      </c>
      <c r="B1960" s="191" t="s">
        <v>4644</v>
      </c>
      <c r="C1960" s="191" t="s">
        <v>4645</v>
      </c>
      <c r="D1960" s="191" t="s">
        <v>13941</v>
      </c>
      <c r="E1960" s="191" t="s">
        <v>108</v>
      </c>
      <c r="F1960" s="191" t="s">
        <v>108</v>
      </c>
      <c r="G1960" s="191" t="s">
        <v>115</v>
      </c>
      <c r="H1960" s="191" t="s">
        <v>13942</v>
      </c>
      <c r="I1960" s="191" t="s">
        <v>13943</v>
      </c>
      <c r="J1960" s="191" t="s">
        <v>13944</v>
      </c>
      <c r="K1960" s="191" t="s">
        <v>2840</v>
      </c>
      <c r="L1960" s="99">
        <v>-1.2427999999999999</v>
      </c>
      <c r="M1960" s="99">
        <v>36.692970000000003</v>
      </c>
      <c r="N1960" s="191" t="s">
        <v>6967</v>
      </c>
      <c r="O1960" s="87">
        <v>45230</v>
      </c>
      <c r="P1960" s="87">
        <f t="shared" si="60"/>
        <v>45255</v>
      </c>
      <c r="Q1960" s="53">
        <f t="shared" si="61"/>
        <v>335</v>
      </c>
    </row>
    <row r="1961" spans="1:17" ht="16">
      <c r="A1961" s="6">
        <v>1960</v>
      </c>
      <c r="B1961" s="191" t="s">
        <v>4653</v>
      </c>
      <c r="C1961" s="191" t="s">
        <v>4654</v>
      </c>
      <c r="D1961" s="191" t="s">
        <v>13945</v>
      </c>
      <c r="E1961" s="191" t="s">
        <v>114</v>
      </c>
      <c r="F1961" s="191" t="s">
        <v>114</v>
      </c>
      <c r="G1961" s="191" t="s">
        <v>163</v>
      </c>
      <c r="H1961" s="191" t="s">
        <v>13946</v>
      </c>
      <c r="I1961" s="191" t="s">
        <v>13947</v>
      </c>
      <c r="J1961" s="191"/>
      <c r="K1961" s="191" t="s">
        <v>10197</v>
      </c>
      <c r="L1961" s="99">
        <v>-0.62478400000000001</v>
      </c>
      <c r="M1961" s="99">
        <v>36.851126000000001</v>
      </c>
      <c r="N1961" s="191" t="s">
        <v>6967</v>
      </c>
      <c r="O1961" s="87">
        <v>45230</v>
      </c>
      <c r="P1961" s="87">
        <f t="shared" si="60"/>
        <v>45255</v>
      </c>
      <c r="Q1961" s="53">
        <f t="shared" si="61"/>
        <v>335</v>
      </c>
    </row>
    <row r="1962" spans="1:17" ht="16">
      <c r="A1962" s="6">
        <v>1961</v>
      </c>
      <c r="B1962" s="191" t="s">
        <v>4659</v>
      </c>
      <c r="C1962" s="191" t="s">
        <v>4660</v>
      </c>
      <c r="D1962" s="191" t="s">
        <v>13948</v>
      </c>
      <c r="E1962" s="191" t="s">
        <v>108</v>
      </c>
      <c r="F1962" s="191" t="s">
        <v>108</v>
      </c>
      <c r="G1962" s="191" t="s">
        <v>115</v>
      </c>
      <c r="H1962" s="191" t="s">
        <v>13949</v>
      </c>
      <c r="I1962" s="191" t="s">
        <v>13950</v>
      </c>
      <c r="J1962" s="191" t="s">
        <v>13951</v>
      </c>
      <c r="K1962" s="191" t="s">
        <v>2840</v>
      </c>
      <c r="L1962" s="99">
        <v>-1.2136979999999999</v>
      </c>
      <c r="M1962" s="99">
        <v>36.690175000000004</v>
      </c>
      <c r="N1962" s="191" t="s">
        <v>6967</v>
      </c>
      <c r="O1962" s="87">
        <v>45230</v>
      </c>
      <c r="P1962" s="87">
        <f t="shared" si="60"/>
        <v>45255</v>
      </c>
      <c r="Q1962" s="53">
        <f t="shared" si="61"/>
        <v>335</v>
      </c>
    </row>
    <row r="1963" spans="1:17" ht="16">
      <c r="A1963" s="6">
        <v>1962</v>
      </c>
      <c r="B1963" s="191" t="s">
        <v>2639</v>
      </c>
      <c r="C1963" s="191" t="s">
        <v>2640</v>
      </c>
      <c r="D1963" s="191" t="s">
        <v>13952</v>
      </c>
      <c r="E1963" s="191" t="s">
        <v>108</v>
      </c>
      <c r="F1963" s="191" t="s">
        <v>13953</v>
      </c>
      <c r="G1963" s="191" t="s">
        <v>13954</v>
      </c>
      <c r="H1963" s="191" t="s">
        <v>13955</v>
      </c>
      <c r="I1963" s="191" t="s">
        <v>13956</v>
      </c>
      <c r="J1963" s="191"/>
      <c r="K1963" s="191" t="s">
        <v>2840</v>
      </c>
      <c r="L1963" s="99">
        <v>-2.66588</v>
      </c>
      <c r="M1963" s="99">
        <v>38.128936000000003</v>
      </c>
      <c r="N1963" s="191" t="s">
        <v>6967</v>
      </c>
      <c r="O1963" s="87">
        <v>45230</v>
      </c>
      <c r="P1963" s="87">
        <f t="shared" si="60"/>
        <v>45255</v>
      </c>
      <c r="Q1963" s="53">
        <f t="shared" si="61"/>
        <v>335</v>
      </c>
    </row>
    <row r="1964" spans="1:17" ht="16">
      <c r="A1964" s="6">
        <v>1963</v>
      </c>
      <c r="B1964" s="191" t="s">
        <v>4263</v>
      </c>
      <c r="C1964" s="191" t="s">
        <v>1977</v>
      </c>
      <c r="D1964" s="191" t="s">
        <v>13957</v>
      </c>
      <c r="E1964" s="191" t="s">
        <v>8015</v>
      </c>
      <c r="F1964" s="191" t="s">
        <v>2434</v>
      </c>
      <c r="G1964" s="191" t="s">
        <v>9255</v>
      </c>
      <c r="H1964" s="191" t="s">
        <v>13958</v>
      </c>
      <c r="I1964" s="191" t="s">
        <v>13959</v>
      </c>
      <c r="J1964" s="191" t="s">
        <v>13960</v>
      </c>
      <c r="K1964" s="191" t="s">
        <v>8335</v>
      </c>
      <c r="L1964" s="99">
        <v>-0.45388200000000001</v>
      </c>
      <c r="M1964" s="99">
        <v>37.387407000000003</v>
      </c>
      <c r="N1964" s="191" t="s">
        <v>6967</v>
      </c>
      <c r="O1964" s="87">
        <v>45231</v>
      </c>
      <c r="P1964" s="87">
        <f t="shared" si="60"/>
        <v>45256</v>
      </c>
      <c r="Q1964" s="53">
        <f t="shared" si="61"/>
        <v>335</v>
      </c>
    </row>
    <row r="1965" spans="1:17" ht="32">
      <c r="A1965" s="6">
        <v>1964</v>
      </c>
      <c r="B1965" s="191" t="s">
        <v>4598</v>
      </c>
      <c r="C1965" s="191" t="s">
        <v>2150</v>
      </c>
      <c r="D1965" s="191" t="s">
        <v>13961</v>
      </c>
      <c r="E1965" s="191" t="s">
        <v>114</v>
      </c>
      <c r="F1965" s="191" t="s">
        <v>114</v>
      </c>
      <c r="G1965" s="191" t="s">
        <v>8764</v>
      </c>
      <c r="H1965" s="191" t="s">
        <v>13962</v>
      </c>
      <c r="I1965" s="191" t="s">
        <v>13963</v>
      </c>
      <c r="J1965" s="191" t="s">
        <v>13964</v>
      </c>
      <c r="K1965" s="191" t="s">
        <v>11451</v>
      </c>
      <c r="L1965" s="99">
        <v>-0.80761830000000001</v>
      </c>
      <c r="M1965" s="99">
        <v>37.118468399999998</v>
      </c>
      <c r="N1965" s="191" t="s">
        <v>6967</v>
      </c>
      <c r="O1965" s="87">
        <v>45231</v>
      </c>
      <c r="P1965" s="87">
        <f t="shared" si="60"/>
        <v>45256</v>
      </c>
      <c r="Q1965" s="53">
        <f t="shared" si="61"/>
        <v>335</v>
      </c>
    </row>
    <row r="1966" spans="1:17" ht="16">
      <c r="A1966" s="6">
        <v>1965</v>
      </c>
      <c r="B1966" s="191" t="s">
        <v>4624</v>
      </c>
      <c r="C1966" s="191" t="s">
        <v>2164</v>
      </c>
      <c r="D1966" s="191" t="s">
        <v>13965</v>
      </c>
      <c r="E1966" s="191" t="s">
        <v>161</v>
      </c>
      <c r="F1966" s="191" t="s">
        <v>161</v>
      </c>
      <c r="G1966" s="191" t="s">
        <v>1511</v>
      </c>
      <c r="H1966" s="191" t="s">
        <v>13966</v>
      </c>
      <c r="I1966" s="191" t="s">
        <v>13967</v>
      </c>
      <c r="J1966" s="191" t="s">
        <v>13968</v>
      </c>
      <c r="K1966" s="191" t="s">
        <v>10952</v>
      </c>
      <c r="L1966" s="99">
        <v>-0.31602000000000002</v>
      </c>
      <c r="M1966" s="99">
        <v>36.987990000000003</v>
      </c>
      <c r="N1966" s="191" t="s">
        <v>6967</v>
      </c>
      <c r="O1966" s="87">
        <v>45231</v>
      </c>
      <c r="P1966" s="87">
        <f t="shared" si="60"/>
        <v>45256</v>
      </c>
      <c r="Q1966" s="53">
        <f t="shared" si="61"/>
        <v>335</v>
      </c>
    </row>
    <row r="1967" spans="1:17" ht="16">
      <c r="A1967" s="6">
        <v>1966</v>
      </c>
      <c r="B1967" s="191" t="s">
        <v>4649</v>
      </c>
      <c r="C1967" s="191" t="s">
        <v>4650</v>
      </c>
      <c r="D1967" s="191" t="s">
        <v>13969</v>
      </c>
      <c r="E1967" s="191" t="s">
        <v>8015</v>
      </c>
      <c r="F1967" s="191" t="s">
        <v>10898</v>
      </c>
      <c r="G1967" s="191" t="s">
        <v>1578</v>
      </c>
      <c r="H1967" s="191" t="s">
        <v>13970</v>
      </c>
      <c r="I1967" s="191" t="s">
        <v>13971</v>
      </c>
      <c r="J1967" s="191"/>
      <c r="K1967" s="191" t="s">
        <v>11533</v>
      </c>
      <c r="L1967" s="99"/>
      <c r="M1967" s="99"/>
      <c r="N1967" s="191" t="s">
        <v>6967</v>
      </c>
      <c r="O1967" s="87">
        <v>45231</v>
      </c>
      <c r="P1967" s="87">
        <f t="shared" si="60"/>
        <v>45256</v>
      </c>
      <c r="Q1967" s="53">
        <f t="shared" si="61"/>
        <v>335</v>
      </c>
    </row>
    <row r="1968" spans="1:17" ht="16">
      <c r="A1968" s="6">
        <v>1967</v>
      </c>
      <c r="B1968" s="191" t="s">
        <v>4662</v>
      </c>
      <c r="C1968" s="191" t="s">
        <v>4663</v>
      </c>
      <c r="D1968" s="191" t="s">
        <v>13972</v>
      </c>
      <c r="E1968" s="191" t="s">
        <v>114</v>
      </c>
      <c r="F1968" s="191" t="s">
        <v>114</v>
      </c>
      <c r="G1968" s="191" t="s">
        <v>168</v>
      </c>
      <c r="H1968" s="191" t="s">
        <v>12921</v>
      </c>
      <c r="I1968" s="191" t="s">
        <v>13973</v>
      </c>
      <c r="J1968" s="191"/>
      <c r="K1968" s="191" t="s">
        <v>7337</v>
      </c>
      <c r="L1968" s="99">
        <v>-0.89112999999999998</v>
      </c>
      <c r="M1968" s="99">
        <v>37.043078000000001</v>
      </c>
      <c r="N1968" s="191" t="s">
        <v>6967</v>
      </c>
      <c r="O1968" s="87">
        <v>45231</v>
      </c>
      <c r="P1968" s="87">
        <f t="shared" si="60"/>
        <v>45256</v>
      </c>
      <c r="Q1968" s="53">
        <f t="shared" si="61"/>
        <v>335</v>
      </c>
    </row>
    <row r="1969" spans="1:17" ht="16">
      <c r="A1969" s="6">
        <v>1968</v>
      </c>
      <c r="B1969" s="191" t="s">
        <v>4677</v>
      </c>
      <c r="C1969" s="191" t="s">
        <v>2192</v>
      </c>
      <c r="D1969" s="191" t="s">
        <v>13974</v>
      </c>
      <c r="E1969" s="191" t="s">
        <v>151</v>
      </c>
      <c r="F1969" s="191" t="s">
        <v>151</v>
      </c>
      <c r="G1969" s="191" t="s">
        <v>165</v>
      </c>
      <c r="H1969" s="191" t="s">
        <v>13975</v>
      </c>
      <c r="I1969" s="191" t="s">
        <v>13976</v>
      </c>
      <c r="J1969" s="191" t="s">
        <v>13977</v>
      </c>
      <c r="K1969" s="191" t="s">
        <v>8758</v>
      </c>
      <c r="L1969" s="99">
        <v>-0.12330000000000001</v>
      </c>
      <c r="M1969" s="99">
        <v>37.772300000000001</v>
      </c>
      <c r="N1969" s="191" t="s">
        <v>6967</v>
      </c>
      <c r="O1969" s="87">
        <v>45231</v>
      </c>
      <c r="P1969" s="87">
        <f t="shared" si="60"/>
        <v>45256</v>
      </c>
      <c r="Q1969" s="53">
        <f t="shared" si="61"/>
        <v>335</v>
      </c>
    </row>
    <row r="1970" spans="1:17" ht="16">
      <c r="A1970" s="6">
        <v>1969</v>
      </c>
      <c r="B1970" s="191" t="s">
        <v>4691</v>
      </c>
      <c r="C1970" s="191" t="s">
        <v>4692</v>
      </c>
      <c r="D1970" s="191" t="s">
        <v>13978</v>
      </c>
      <c r="E1970" s="191" t="s">
        <v>108</v>
      </c>
      <c r="F1970" s="191" t="s">
        <v>108</v>
      </c>
      <c r="G1970" s="191" t="s">
        <v>109</v>
      </c>
      <c r="H1970" s="191" t="s">
        <v>9522</v>
      </c>
      <c r="I1970" s="191" t="s">
        <v>13979</v>
      </c>
      <c r="J1970" s="191" t="s">
        <v>13980</v>
      </c>
      <c r="K1970" s="191" t="s">
        <v>6966</v>
      </c>
      <c r="L1970" s="99">
        <v>-1.06047</v>
      </c>
      <c r="M1970" s="99">
        <v>36.78566</v>
      </c>
      <c r="N1970" s="191" t="s">
        <v>6967</v>
      </c>
      <c r="O1970" s="87">
        <v>45231</v>
      </c>
      <c r="P1970" s="87">
        <f t="shared" si="60"/>
        <v>45256</v>
      </c>
      <c r="Q1970" s="53">
        <f t="shared" si="61"/>
        <v>335</v>
      </c>
    </row>
    <row r="1971" spans="1:17" ht="16">
      <c r="A1971" s="6">
        <v>1970</v>
      </c>
      <c r="B1971" s="191" t="s">
        <v>4712</v>
      </c>
      <c r="C1971" s="191" t="s">
        <v>2214</v>
      </c>
      <c r="D1971" s="191" t="s">
        <v>13981</v>
      </c>
      <c r="E1971" s="191" t="s">
        <v>108</v>
      </c>
      <c r="F1971" s="191" t="s">
        <v>108</v>
      </c>
      <c r="G1971" s="191" t="s">
        <v>111</v>
      </c>
      <c r="H1971" s="191" t="s">
        <v>13982</v>
      </c>
      <c r="I1971" s="191" t="s">
        <v>13983</v>
      </c>
      <c r="J1971" s="191" t="s">
        <v>13984</v>
      </c>
      <c r="K1971" s="191" t="s">
        <v>6966</v>
      </c>
      <c r="L1971" s="99">
        <v>-1.0388999999999999</v>
      </c>
      <c r="M1971" s="99">
        <v>36.790379999999999</v>
      </c>
      <c r="N1971" s="191" t="s">
        <v>6967</v>
      </c>
      <c r="O1971" s="87">
        <v>45231</v>
      </c>
      <c r="P1971" s="87">
        <f t="shared" si="60"/>
        <v>45256</v>
      </c>
      <c r="Q1971" s="53">
        <f t="shared" si="61"/>
        <v>335</v>
      </c>
    </row>
    <row r="1972" spans="1:17" ht="16">
      <c r="A1972" s="6">
        <v>1971</v>
      </c>
      <c r="B1972" s="191" t="s">
        <v>4713</v>
      </c>
      <c r="C1972" s="191" t="s">
        <v>4714</v>
      </c>
      <c r="D1972" s="191" t="s">
        <v>13985</v>
      </c>
      <c r="E1972" s="191" t="s">
        <v>108</v>
      </c>
      <c r="F1972" s="191" t="s">
        <v>108</v>
      </c>
      <c r="G1972" s="191" t="s">
        <v>109</v>
      </c>
      <c r="H1972" s="191" t="s">
        <v>13986</v>
      </c>
      <c r="I1972" s="191" t="s">
        <v>13987</v>
      </c>
      <c r="J1972" s="191" t="s">
        <v>13988</v>
      </c>
      <c r="K1972" s="191" t="s">
        <v>6966</v>
      </c>
      <c r="L1972" s="99">
        <v>-1.06</v>
      </c>
      <c r="M1972" s="99">
        <v>36.750799999999998</v>
      </c>
      <c r="N1972" s="191" t="s">
        <v>6967</v>
      </c>
      <c r="O1972" s="87">
        <v>45231</v>
      </c>
      <c r="P1972" s="87">
        <f t="shared" si="60"/>
        <v>45256</v>
      </c>
      <c r="Q1972" s="53">
        <f t="shared" si="61"/>
        <v>335</v>
      </c>
    </row>
    <row r="1973" spans="1:17" ht="16">
      <c r="A1973" s="6">
        <v>1972</v>
      </c>
      <c r="B1973" s="191" t="s">
        <v>4301</v>
      </c>
      <c r="C1973" s="191" t="s">
        <v>1996</v>
      </c>
      <c r="D1973" s="191" t="s">
        <v>13989</v>
      </c>
      <c r="E1973" s="191" t="s">
        <v>161</v>
      </c>
      <c r="F1973" s="191" t="s">
        <v>161</v>
      </c>
      <c r="G1973" s="191" t="s">
        <v>10948</v>
      </c>
      <c r="H1973" s="191" t="s">
        <v>13621</v>
      </c>
      <c r="I1973" s="191" t="s">
        <v>13990</v>
      </c>
      <c r="J1973" s="191" t="s">
        <v>13991</v>
      </c>
      <c r="K1973" s="191" t="s">
        <v>10952</v>
      </c>
      <c r="L1973" s="99">
        <v>-0.50310920000000003</v>
      </c>
      <c r="M1973" s="99">
        <v>37.081977700000003</v>
      </c>
      <c r="N1973" s="191" t="s">
        <v>6967</v>
      </c>
      <c r="O1973" s="87">
        <v>45232</v>
      </c>
      <c r="P1973" s="87">
        <f t="shared" si="60"/>
        <v>45257</v>
      </c>
      <c r="Q1973" s="53">
        <f t="shared" si="61"/>
        <v>335</v>
      </c>
    </row>
    <row r="1974" spans="1:17" ht="16">
      <c r="A1974" s="6">
        <v>1973</v>
      </c>
      <c r="B1974" s="191" t="s">
        <v>1518</v>
      </c>
      <c r="C1974" s="191" t="s">
        <v>2194</v>
      </c>
      <c r="D1974" s="191" t="s">
        <v>13992</v>
      </c>
      <c r="E1974" s="191" t="s">
        <v>108</v>
      </c>
      <c r="F1974" s="191" t="s">
        <v>108</v>
      </c>
      <c r="G1974" s="191" t="s">
        <v>7023</v>
      </c>
      <c r="H1974" s="191" t="s">
        <v>7024</v>
      </c>
      <c r="I1974" s="191" t="s">
        <v>13993</v>
      </c>
      <c r="J1974" s="191" t="s">
        <v>13994</v>
      </c>
      <c r="K1974" s="191" t="s">
        <v>7449</v>
      </c>
      <c r="L1974" s="99">
        <v>-1.2092562</v>
      </c>
      <c r="M1974" s="99">
        <v>36.882861800000001</v>
      </c>
      <c r="N1974" s="191" t="s">
        <v>6967</v>
      </c>
      <c r="O1974" s="87">
        <v>45232</v>
      </c>
      <c r="P1974" s="87">
        <f t="shared" si="60"/>
        <v>45257</v>
      </c>
      <c r="Q1974" s="53">
        <f t="shared" si="61"/>
        <v>335</v>
      </c>
    </row>
    <row r="1975" spans="1:17" ht="16">
      <c r="A1975" s="6">
        <v>1974</v>
      </c>
      <c r="B1975" s="191" t="s">
        <v>4710</v>
      </c>
      <c r="C1975" s="191" t="s">
        <v>2212</v>
      </c>
      <c r="D1975" s="191" t="s">
        <v>13995</v>
      </c>
      <c r="E1975" s="191" t="s">
        <v>108</v>
      </c>
      <c r="F1975" s="191" t="s">
        <v>108</v>
      </c>
      <c r="G1975" s="191" t="s">
        <v>175</v>
      </c>
      <c r="H1975" s="191" t="s">
        <v>13996</v>
      </c>
      <c r="I1975" s="191" t="s">
        <v>13997</v>
      </c>
      <c r="J1975" s="191" t="s">
        <v>13998</v>
      </c>
      <c r="K1975" s="191" t="s">
        <v>2840</v>
      </c>
      <c r="L1975" s="99">
        <v>-1.29939</v>
      </c>
      <c r="M1975" s="99">
        <v>36.708300000000001</v>
      </c>
      <c r="N1975" s="191" t="s">
        <v>6967</v>
      </c>
      <c r="O1975" s="87">
        <v>45232</v>
      </c>
      <c r="P1975" s="87">
        <f t="shared" si="60"/>
        <v>45257</v>
      </c>
      <c r="Q1975" s="53">
        <f t="shared" si="61"/>
        <v>335</v>
      </c>
    </row>
    <row r="1976" spans="1:17" ht="16">
      <c r="A1976" s="6">
        <v>1975</v>
      </c>
      <c r="B1976" s="191" t="s">
        <v>4557</v>
      </c>
      <c r="C1976" s="191" t="s">
        <v>2125</v>
      </c>
      <c r="D1976" s="191" t="s">
        <v>13999</v>
      </c>
      <c r="E1976" s="191" t="s">
        <v>8015</v>
      </c>
      <c r="F1976" s="191" t="s">
        <v>10898</v>
      </c>
      <c r="G1976" s="191" t="s">
        <v>1578</v>
      </c>
      <c r="H1976" s="191" t="s">
        <v>7250</v>
      </c>
      <c r="I1976" s="191"/>
      <c r="J1976" s="191" t="s">
        <v>14000</v>
      </c>
      <c r="K1976" s="191" t="s">
        <v>11533</v>
      </c>
      <c r="L1976" s="99">
        <v>-0.23606099999999999</v>
      </c>
      <c r="M1976" s="99">
        <v>37.602853000000003</v>
      </c>
      <c r="N1976" s="191" t="s">
        <v>6967</v>
      </c>
      <c r="O1976" s="87">
        <v>45236</v>
      </c>
      <c r="P1976" s="87">
        <f t="shared" si="60"/>
        <v>45261</v>
      </c>
      <c r="Q1976" s="53">
        <f t="shared" si="61"/>
        <v>335</v>
      </c>
    </row>
    <row r="1977" spans="1:17" ht="16">
      <c r="A1977" s="6">
        <v>1976</v>
      </c>
      <c r="B1977" s="191" t="s">
        <v>1579</v>
      </c>
      <c r="C1977" s="191" t="s">
        <v>2166</v>
      </c>
      <c r="D1977" s="191" t="s">
        <v>14001</v>
      </c>
      <c r="E1977" s="191" t="s">
        <v>151</v>
      </c>
      <c r="F1977" s="191" t="s">
        <v>10898</v>
      </c>
      <c r="G1977" s="191" t="s">
        <v>1578</v>
      </c>
      <c r="H1977" s="191" t="s">
        <v>7250</v>
      </c>
      <c r="I1977" s="191" t="s">
        <v>14002</v>
      </c>
      <c r="J1977" s="191" t="s">
        <v>14003</v>
      </c>
      <c r="K1977" s="191" t="s">
        <v>11533</v>
      </c>
      <c r="L1977" s="99"/>
      <c r="M1977" s="99"/>
      <c r="N1977" s="191" t="s">
        <v>6967</v>
      </c>
      <c r="O1977" s="87">
        <v>45236</v>
      </c>
      <c r="P1977" s="87">
        <f t="shared" si="60"/>
        <v>45261</v>
      </c>
      <c r="Q1977" s="53">
        <f t="shared" si="61"/>
        <v>335</v>
      </c>
    </row>
    <row r="1978" spans="1:17" ht="16">
      <c r="A1978" s="6">
        <v>1977</v>
      </c>
      <c r="B1978" s="191" t="s">
        <v>4670</v>
      </c>
      <c r="C1978" s="191" t="s">
        <v>2184</v>
      </c>
      <c r="D1978" s="191" t="s">
        <v>14004</v>
      </c>
      <c r="E1978" s="191" t="s">
        <v>8015</v>
      </c>
      <c r="F1978" s="191" t="s">
        <v>8015</v>
      </c>
      <c r="G1978" s="191" t="s">
        <v>144</v>
      </c>
      <c r="H1978" s="191" t="s">
        <v>14005</v>
      </c>
      <c r="I1978" s="191" t="s">
        <v>14006</v>
      </c>
      <c r="J1978" s="191" t="s">
        <v>14007</v>
      </c>
      <c r="K1978" s="191" t="s">
        <v>7384</v>
      </c>
      <c r="L1978" s="99">
        <v>-0.38769999999999999</v>
      </c>
      <c r="M1978" s="99">
        <v>37.519399999999997</v>
      </c>
      <c r="N1978" s="191" t="s">
        <v>6967</v>
      </c>
      <c r="O1978" s="87">
        <v>45236</v>
      </c>
      <c r="P1978" s="87">
        <f t="shared" si="60"/>
        <v>45261</v>
      </c>
      <c r="Q1978" s="53">
        <f t="shared" si="61"/>
        <v>335</v>
      </c>
    </row>
    <row r="1979" spans="1:17" ht="16">
      <c r="A1979" s="6">
        <v>1978</v>
      </c>
      <c r="B1979" s="191" t="s">
        <v>4675</v>
      </c>
      <c r="C1979" s="191" t="s">
        <v>2190</v>
      </c>
      <c r="D1979" s="191" t="s">
        <v>14008</v>
      </c>
      <c r="E1979" s="191" t="s">
        <v>151</v>
      </c>
      <c r="F1979" s="191" t="s">
        <v>151</v>
      </c>
      <c r="G1979" s="191" t="s">
        <v>222</v>
      </c>
      <c r="H1979" s="191" t="s">
        <v>12623</v>
      </c>
      <c r="I1979" s="191" t="s">
        <v>14009</v>
      </c>
      <c r="J1979" s="191" t="s">
        <v>14010</v>
      </c>
      <c r="K1979" s="191" t="s">
        <v>10106</v>
      </c>
      <c r="L1979" s="99">
        <v>2.5400200000000001E-2</v>
      </c>
      <c r="M1979" s="99">
        <v>37.586050800000002</v>
      </c>
      <c r="N1979" s="191" t="s">
        <v>6967</v>
      </c>
      <c r="O1979" s="87">
        <v>45236</v>
      </c>
      <c r="P1979" s="87">
        <f t="shared" si="60"/>
        <v>45261</v>
      </c>
      <c r="Q1979" s="53">
        <f t="shared" si="61"/>
        <v>335</v>
      </c>
    </row>
    <row r="1980" spans="1:17" ht="16">
      <c r="A1980" s="6">
        <v>1979</v>
      </c>
      <c r="B1980" s="191" t="s">
        <v>4685</v>
      </c>
      <c r="C1980" s="191" t="s">
        <v>4686</v>
      </c>
      <c r="D1980" s="191" t="s">
        <v>14011</v>
      </c>
      <c r="E1980" s="191" t="s">
        <v>108</v>
      </c>
      <c r="F1980" s="191" t="s">
        <v>108</v>
      </c>
      <c r="G1980" s="191" t="s">
        <v>109</v>
      </c>
      <c r="H1980" s="191" t="s">
        <v>6963</v>
      </c>
      <c r="I1980" s="191" t="s">
        <v>14012</v>
      </c>
      <c r="J1980" s="191" t="s">
        <v>14013</v>
      </c>
      <c r="K1980" s="191" t="s">
        <v>2840</v>
      </c>
      <c r="L1980" s="99">
        <v>-1.067194</v>
      </c>
      <c r="M1980" s="99">
        <v>36.761508999999997</v>
      </c>
      <c r="N1980" s="191" t="s">
        <v>6967</v>
      </c>
      <c r="O1980" s="87">
        <v>45236</v>
      </c>
      <c r="P1980" s="87">
        <f t="shared" si="60"/>
        <v>45261</v>
      </c>
      <c r="Q1980" s="53">
        <f t="shared" si="61"/>
        <v>335</v>
      </c>
    </row>
    <row r="1981" spans="1:17" ht="16">
      <c r="A1981" s="6">
        <v>1980</v>
      </c>
      <c r="B1981" s="191" t="s">
        <v>4693</v>
      </c>
      <c r="C1981" s="191" t="s">
        <v>2202</v>
      </c>
      <c r="D1981" s="191" t="s">
        <v>14014</v>
      </c>
      <c r="E1981" s="191" t="s">
        <v>108</v>
      </c>
      <c r="F1981" s="191" t="s">
        <v>108</v>
      </c>
      <c r="G1981" s="191" t="s">
        <v>175</v>
      </c>
      <c r="H1981" s="191" t="s">
        <v>14015</v>
      </c>
      <c r="I1981" s="191" t="s">
        <v>14016</v>
      </c>
      <c r="J1981" s="191" t="s">
        <v>14017</v>
      </c>
      <c r="K1981" s="191" t="s">
        <v>2840</v>
      </c>
      <c r="L1981" s="99">
        <v>-1.2703081000000001</v>
      </c>
      <c r="M1981" s="99">
        <v>36.706293199999998</v>
      </c>
      <c r="N1981" s="191" t="s">
        <v>6967</v>
      </c>
      <c r="O1981" s="87">
        <v>45236</v>
      </c>
      <c r="P1981" s="87">
        <f t="shared" si="60"/>
        <v>45261</v>
      </c>
      <c r="Q1981" s="53">
        <f t="shared" si="61"/>
        <v>335</v>
      </c>
    </row>
    <row r="1982" spans="1:17" ht="16">
      <c r="A1982" s="6">
        <v>1981</v>
      </c>
      <c r="B1982" s="191" t="s">
        <v>4716</v>
      </c>
      <c r="C1982" s="191" t="s">
        <v>2216</v>
      </c>
      <c r="D1982" s="191" t="s">
        <v>14018</v>
      </c>
      <c r="E1982" s="191" t="s">
        <v>8015</v>
      </c>
      <c r="F1982" s="191" t="s">
        <v>8015</v>
      </c>
      <c r="G1982" s="191" t="s">
        <v>144</v>
      </c>
      <c r="H1982" s="191" t="s">
        <v>12657</v>
      </c>
      <c r="I1982" s="191" t="s">
        <v>14019</v>
      </c>
      <c r="J1982" s="191" t="s">
        <v>14020</v>
      </c>
      <c r="K1982" s="191" t="s">
        <v>7384</v>
      </c>
      <c r="L1982" s="99">
        <v>-0.42446800000000001</v>
      </c>
      <c r="M1982" s="99">
        <v>37.512385000000002</v>
      </c>
      <c r="N1982" s="191" t="s">
        <v>6967</v>
      </c>
      <c r="O1982" s="87">
        <v>45236</v>
      </c>
      <c r="P1982" s="87">
        <f t="shared" si="60"/>
        <v>45261</v>
      </c>
      <c r="Q1982" s="53">
        <f t="shared" si="61"/>
        <v>335</v>
      </c>
    </row>
    <row r="1983" spans="1:17" ht="16">
      <c r="A1983" s="6">
        <v>1982</v>
      </c>
      <c r="B1983" s="191" t="s">
        <v>4765</v>
      </c>
      <c r="C1983" s="191" t="s">
        <v>2235</v>
      </c>
      <c r="D1983" s="191" t="s">
        <v>14021</v>
      </c>
      <c r="E1983" s="191" t="s">
        <v>108</v>
      </c>
      <c r="F1983" s="191" t="s">
        <v>108</v>
      </c>
      <c r="G1983" s="191" t="s">
        <v>226</v>
      </c>
      <c r="H1983" s="191" t="s">
        <v>14022</v>
      </c>
      <c r="I1983" s="191" t="s">
        <v>14023</v>
      </c>
      <c r="J1983" s="191" t="s">
        <v>14024</v>
      </c>
      <c r="K1983" s="191" t="s">
        <v>6966</v>
      </c>
      <c r="L1983" s="99">
        <v>-1.1730799999999999</v>
      </c>
      <c r="M1983" s="99">
        <v>36.769710000000003</v>
      </c>
      <c r="N1983" s="191" t="s">
        <v>6967</v>
      </c>
      <c r="O1983" s="87">
        <v>45236</v>
      </c>
      <c r="P1983" s="87">
        <f t="shared" si="60"/>
        <v>45261</v>
      </c>
      <c r="Q1983" s="53">
        <f t="shared" si="61"/>
        <v>335</v>
      </c>
    </row>
    <row r="1984" spans="1:17" ht="16">
      <c r="A1984" s="6">
        <v>1983</v>
      </c>
      <c r="B1984" s="191" t="s">
        <v>4673</v>
      </c>
      <c r="C1984" s="191" t="s">
        <v>2187</v>
      </c>
      <c r="D1984" s="191" t="s">
        <v>14025</v>
      </c>
      <c r="E1984" s="191" t="s">
        <v>8015</v>
      </c>
      <c r="F1984" s="191" t="s">
        <v>8015</v>
      </c>
      <c r="G1984" s="191" t="s">
        <v>144</v>
      </c>
      <c r="H1984" s="191" t="s">
        <v>14026</v>
      </c>
      <c r="I1984" s="191" t="s">
        <v>14027</v>
      </c>
      <c r="J1984" s="191" t="s">
        <v>14028</v>
      </c>
      <c r="K1984" s="191" t="s">
        <v>7384</v>
      </c>
      <c r="L1984" s="99">
        <v>-0.423095</v>
      </c>
      <c r="M1984" s="99">
        <v>37.504936999999998</v>
      </c>
      <c r="N1984" s="191" t="s">
        <v>6967</v>
      </c>
      <c r="O1984" s="87">
        <v>45237</v>
      </c>
      <c r="P1984" s="87">
        <f t="shared" si="60"/>
        <v>45262</v>
      </c>
      <c r="Q1984" s="53">
        <f t="shared" si="61"/>
        <v>335</v>
      </c>
    </row>
    <row r="1985" spans="1:17" ht="16">
      <c r="A1985" s="6">
        <v>1984</v>
      </c>
      <c r="B1985" s="191" t="s">
        <v>4678</v>
      </c>
      <c r="C1985" s="191" t="s">
        <v>2193</v>
      </c>
      <c r="D1985" s="191" t="s">
        <v>14029</v>
      </c>
      <c r="E1985" s="191" t="s">
        <v>151</v>
      </c>
      <c r="F1985" s="191" t="s">
        <v>11402</v>
      </c>
      <c r="G1985" s="191" t="s">
        <v>11403</v>
      </c>
      <c r="H1985" s="191" t="s">
        <v>14030</v>
      </c>
      <c r="I1985" s="191" t="s">
        <v>14031</v>
      </c>
      <c r="J1985" s="191" t="s">
        <v>14032</v>
      </c>
      <c r="K1985" s="191" t="s">
        <v>10554</v>
      </c>
      <c r="L1985" s="99">
        <v>-1.2092562</v>
      </c>
      <c r="M1985" s="99">
        <v>36.882861900000002</v>
      </c>
      <c r="N1985" s="191" t="s">
        <v>6967</v>
      </c>
      <c r="O1985" s="87">
        <v>45237</v>
      </c>
      <c r="P1985" s="87">
        <f t="shared" si="60"/>
        <v>45262</v>
      </c>
      <c r="Q1985" s="53">
        <f t="shared" si="61"/>
        <v>335</v>
      </c>
    </row>
    <row r="1986" spans="1:17" ht="16">
      <c r="A1986" s="6">
        <v>1985</v>
      </c>
      <c r="B1986" s="191" t="s">
        <v>4698</v>
      </c>
      <c r="C1986" s="191" t="s">
        <v>2206</v>
      </c>
      <c r="D1986" s="191" t="s">
        <v>14033</v>
      </c>
      <c r="E1986" s="191" t="s">
        <v>8015</v>
      </c>
      <c r="F1986" s="191" t="s">
        <v>8015</v>
      </c>
      <c r="G1986" s="191" t="s">
        <v>144</v>
      </c>
      <c r="H1986" s="191" t="s">
        <v>14034</v>
      </c>
      <c r="I1986" s="191" t="s">
        <v>14035</v>
      </c>
      <c r="J1986" s="191" t="s">
        <v>14036</v>
      </c>
      <c r="K1986" s="191" t="s">
        <v>7384</v>
      </c>
      <c r="L1986" s="99">
        <v>-0.41615960000000002</v>
      </c>
      <c r="M1986" s="99">
        <v>37.501460700000003</v>
      </c>
      <c r="N1986" s="191" t="s">
        <v>6967</v>
      </c>
      <c r="O1986" s="87">
        <v>45237</v>
      </c>
      <c r="P1986" s="87">
        <f t="shared" si="60"/>
        <v>45262</v>
      </c>
      <c r="Q1986" s="53">
        <f t="shared" si="61"/>
        <v>335</v>
      </c>
    </row>
    <row r="1987" spans="1:17" ht="16">
      <c r="A1987" s="6">
        <v>1986</v>
      </c>
      <c r="B1987" s="191" t="s">
        <v>4705</v>
      </c>
      <c r="C1987" s="191" t="s">
        <v>4706</v>
      </c>
      <c r="D1987" s="191" t="s">
        <v>14037</v>
      </c>
      <c r="E1987" s="191" t="s">
        <v>161</v>
      </c>
      <c r="F1987" s="191" t="s">
        <v>161</v>
      </c>
      <c r="G1987" s="191" t="s">
        <v>13682</v>
      </c>
      <c r="H1987" s="191" t="s">
        <v>13036</v>
      </c>
      <c r="I1987" s="191" t="s">
        <v>14038</v>
      </c>
      <c r="J1987" s="191" t="s">
        <v>14039</v>
      </c>
      <c r="K1987" s="191" t="s">
        <v>10952</v>
      </c>
      <c r="L1987" s="99">
        <v>-0.43966690000000003</v>
      </c>
      <c r="M1987" s="99">
        <v>37.040627700000002</v>
      </c>
      <c r="N1987" s="191" t="s">
        <v>6967</v>
      </c>
      <c r="O1987" s="87">
        <v>45237</v>
      </c>
      <c r="P1987" s="87">
        <f t="shared" ref="P1987:P2050" si="62">O1987+25</f>
        <v>45262</v>
      </c>
      <c r="Q1987" s="53">
        <f t="shared" ref="Q1987:Q2050" si="63">IF(P1987&lt;$T$2,$V$2,$U$2-P1987+1)</f>
        <v>335</v>
      </c>
    </row>
    <row r="1988" spans="1:17" ht="16">
      <c r="A1988" s="6">
        <v>1987</v>
      </c>
      <c r="B1988" s="191" t="s">
        <v>4734</v>
      </c>
      <c r="C1988" s="191" t="s">
        <v>2226</v>
      </c>
      <c r="D1988" s="191" t="s">
        <v>14040</v>
      </c>
      <c r="E1988" s="191" t="s">
        <v>108</v>
      </c>
      <c r="F1988" s="191" t="s">
        <v>108</v>
      </c>
      <c r="G1988" s="191" t="s">
        <v>115</v>
      </c>
      <c r="H1988" s="191" t="s">
        <v>14041</v>
      </c>
      <c r="I1988" s="191" t="s">
        <v>14042</v>
      </c>
      <c r="J1988" s="191"/>
      <c r="K1988" s="191" t="s">
        <v>2840</v>
      </c>
      <c r="L1988" s="99">
        <v>-1.1974800000000001</v>
      </c>
      <c r="M1988" s="99">
        <v>36.706589999999998</v>
      </c>
      <c r="N1988" s="191" t="s">
        <v>6967</v>
      </c>
      <c r="O1988" s="87">
        <v>45237</v>
      </c>
      <c r="P1988" s="87">
        <f t="shared" si="62"/>
        <v>45262</v>
      </c>
      <c r="Q1988" s="53">
        <f t="shared" si="63"/>
        <v>335</v>
      </c>
    </row>
    <row r="1989" spans="1:17" ht="32">
      <c r="A1989" s="6">
        <v>1988</v>
      </c>
      <c r="B1989" s="191" t="s">
        <v>4623</v>
      </c>
      <c r="C1989" s="191" t="s">
        <v>2162</v>
      </c>
      <c r="D1989" s="191" t="s">
        <v>14043</v>
      </c>
      <c r="E1989" s="191" t="s">
        <v>161</v>
      </c>
      <c r="F1989" s="191" t="s">
        <v>161</v>
      </c>
      <c r="G1989" s="191" t="s">
        <v>11424</v>
      </c>
      <c r="H1989" s="191" t="s">
        <v>13152</v>
      </c>
      <c r="I1989" s="191" t="s">
        <v>14044</v>
      </c>
      <c r="J1989" s="191" t="s">
        <v>14045</v>
      </c>
      <c r="K1989" s="191" t="s">
        <v>10952</v>
      </c>
      <c r="L1989" s="99">
        <v>-0.58760999999999997</v>
      </c>
      <c r="M1989" s="99">
        <v>37.016039999999997</v>
      </c>
      <c r="N1989" s="191" t="s">
        <v>6967</v>
      </c>
      <c r="O1989" s="87">
        <v>45238</v>
      </c>
      <c r="P1989" s="87">
        <f t="shared" si="62"/>
        <v>45263</v>
      </c>
      <c r="Q1989" s="53">
        <f t="shared" si="63"/>
        <v>335</v>
      </c>
    </row>
    <row r="1990" spans="1:17" ht="16">
      <c r="A1990" s="6">
        <v>1989</v>
      </c>
      <c r="B1990" s="191" t="s">
        <v>4639</v>
      </c>
      <c r="C1990" s="191" t="s">
        <v>2169</v>
      </c>
      <c r="D1990" s="191" t="s">
        <v>14046</v>
      </c>
      <c r="E1990" s="191" t="s">
        <v>8015</v>
      </c>
      <c r="F1990" s="191" t="s">
        <v>8015</v>
      </c>
      <c r="G1990" s="191" t="s">
        <v>144</v>
      </c>
      <c r="H1990" s="191" t="s">
        <v>13265</v>
      </c>
      <c r="I1990" s="191" t="s">
        <v>14047</v>
      </c>
      <c r="J1990" s="191" t="s">
        <v>14048</v>
      </c>
      <c r="K1990" s="191" t="s">
        <v>7384</v>
      </c>
      <c r="L1990" s="99">
        <v>-0.39429999999999998</v>
      </c>
      <c r="M1990" s="99">
        <v>37.503</v>
      </c>
      <c r="N1990" s="191" t="s">
        <v>6967</v>
      </c>
      <c r="O1990" s="87">
        <v>45238</v>
      </c>
      <c r="P1990" s="87">
        <f t="shared" si="62"/>
        <v>45263</v>
      </c>
      <c r="Q1990" s="53">
        <f t="shared" si="63"/>
        <v>335</v>
      </c>
    </row>
    <row r="1991" spans="1:17" ht="16">
      <c r="A1991" s="6">
        <v>1990</v>
      </c>
      <c r="B1991" s="191" t="s">
        <v>4680</v>
      </c>
      <c r="C1991" s="191" t="s">
        <v>2196</v>
      </c>
      <c r="D1991" s="191" t="s">
        <v>14049</v>
      </c>
      <c r="E1991" s="191" t="s">
        <v>8015</v>
      </c>
      <c r="F1991" s="191" t="s">
        <v>10898</v>
      </c>
      <c r="G1991" s="191" t="s">
        <v>12503</v>
      </c>
      <c r="H1991" s="191" t="s">
        <v>14050</v>
      </c>
      <c r="I1991" s="191" t="s">
        <v>14051</v>
      </c>
      <c r="J1991" s="191"/>
      <c r="K1991" s="191" t="s">
        <v>11533</v>
      </c>
      <c r="L1991" s="99">
        <v>-0.31790000000000002</v>
      </c>
      <c r="M1991" s="99">
        <v>37.665999999999997</v>
      </c>
      <c r="N1991" s="191" t="s">
        <v>6967</v>
      </c>
      <c r="O1991" s="87">
        <v>45238</v>
      </c>
      <c r="P1991" s="87">
        <f t="shared" si="62"/>
        <v>45263</v>
      </c>
      <c r="Q1991" s="53">
        <f t="shared" si="63"/>
        <v>335</v>
      </c>
    </row>
    <row r="1992" spans="1:17" ht="16">
      <c r="A1992" s="6">
        <v>1991</v>
      </c>
      <c r="B1992" s="191" t="s">
        <v>4730</v>
      </c>
      <c r="C1992" s="191" t="s">
        <v>2225</v>
      </c>
      <c r="D1992" s="191" t="s">
        <v>14052</v>
      </c>
      <c r="E1992" s="191" t="s">
        <v>114</v>
      </c>
      <c r="F1992" s="191" t="s">
        <v>114</v>
      </c>
      <c r="G1992" s="191" t="s">
        <v>160</v>
      </c>
      <c r="H1992" s="191" t="s">
        <v>14053</v>
      </c>
      <c r="I1992" s="191" t="s">
        <v>14054</v>
      </c>
      <c r="J1992" s="191"/>
      <c r="K1992" s="191" t="s">
        <v>10197</v>
      </c>
      <c r="L1992" s="99">
        <v>-0.70528599999999997</v>
      </c>
      <c r="M1992" s="99">
        <v>36.983910999999999</v>
      </c>
      <c r="N1992" s="191" t="s">
        <v>6967</v>
      </c>
      <c r="O1992" s="87">
        <v>45238</v>
      </c>
      <c r="P1992" s="87">
        <f t="shared" si="62"/>
        <v>45263</v>
      </c>
      <c r="Q1992" s="53">
        <f t="shared" si="63"/>
        <v>335</v>
      </c>
    </row>
    <row r="1993" spans="1:17" ht="16">
      <c r="A1993" s="6">
        <v>1992</v>
      </c>
      <c r="B1993" s="191" t="s">
        <v>4735</v>
      </c>
      <c r="C1993" s="191" t="s">
        <v>2227</v>
      </c>
      <c r="D1993" s="191" t="s">
        <v>14055</v>
      </c>
      <c r="E1993" s="191" t="s">
        <v>8015</v>
      </c>
      <c r="F1993" s="191" t="s">
        <v>10898</v>
      </c>
      <c r="G1993" s="191" t="s">
        <v>1578</v>
      </c>
      <c r="H1993" s="191" t="s">
        <v>7250</v>
      </c>
      <c r="I1993" s="191" t="s">
        <v>14056</v>
      </c>
      <c r="J1993" s="191"/>
      <c r="K1993" s="191" t="s">
        <v>11533</v>
      </c>
      <c r="L1993" s="99">
        <v>-0.24129999999999999</v>
      </c>
      <c r="M1993" s="99">
        <v>37.606400000000001</v>
      </c>
      <c r="N1993" s="191" t="s">
        <v>6967</v>
      </c>
      <c r="O1993" s="87">
        <v>45238</v>
      </c>
      <c r="P1993" s="87">
        <f t="shared" si="62"/>
        <v>45263</v>
      </c>
      <c r="Q1993" s="53">
        <f t="shared" si="63"/>
        <v>335</v>
      </c>
    </row>
    <row r="1994" spans="1:17" ht="16">
      <c r="A1994" s="6">
        <v>1993</v>
      </c>
      <c r="B1994" s="191" t="s">
        <v>4762</v>
      </c>
      <c r="C1994" s="191" t="s">
        <v>4763</v>
      </c>
      <c r="D1994" s="191" t="s">
        <v>14057</v>
      </c>
      <c r="E1994" s="191" t="s">
        <v>114</v>
      </c>
      <c r="F1994" s="191" t="s">
        <v>114</v>
      </c>
      <c r="G1994" s="191" t="s">
        <v>160</v>
      </c>
      <c r="H1994" s="191" t="s">
        <v>14058</v>
      </c>
      <c r="I1994" s="191" t="s">
        <v>14059</v>
      </c>
      <c r="J1994" s="191" t="s">
        <v>14060</v>
      </c>
      <c r="K1994" s="191" t="s">
        <v>10197</v>
      </c>
      <c r="L1994" s="99">
        <v>-0.70722300000000005</v>
      </c>
      <c r="M1994" s="99">
        <v>37.003543000000001</v>
      </c>
      <c r="N1994" s="191" t="s">
        <v>6967</v>
      </c>
      <c r="O1994" s="87">
        <v>45238</v>
      </c>
      <c r="P1994" s="87">
        <f t="shared" si="62"/>
        <v>45263</v>
      </c>
      <c r="Q1994" s="53">
        <f t="shared" si="63"/>
        <v>335</v>
      </c>
    </row>
    <row r="1995" spans="1:17" ht="16">
      <c r="A1995" s="6">
        <v>1994</v>
      </c>
      <c r="B1995" s="191" t="s">
        <v>4768</v>
      </c>
      <c r="C1995" s="191" t="s">
        <v>4769</v>
      </c>
      <c r="D1995" s="191" t="s">
        <v>14061</v>
      </c>
      <c r="E1995" s="191" t="s">
        <v>151</v>
      </c>
      <c r="F1995" s="191" t="s">
        <v>151</v>
      </c>
      <c r="G1995" s="191" t="s">
        <v>152</v>
      </c>
      <c r="H1995" s="191" t="s">
        <v>11037</v>
      </c>
      <c r="I1995" s="191" t="s">
        <v>14062</v>
      </c>
      <c r="J1995" s="191" t="s">
        <v>14063</v>
      </c>
      <c r="K1995" s="191" t="s">
        <v>10554</v>
      </c>
      <c r="L1995" s="99">
        <v>-1.2092562</v>
      </c>
      <c r="M1995" s="99">
        <v>36.882861800000001</v>
      </c>
      <c r="N1995" s="191" t="s">
        <v>6967</v>
      </c>
      <c r="O1995" s="87">
        <v>45238</v>
      </c>
      <c r="P1995" s="87">
        <f t="shared" si="62"/>
        <v>45263</v>
      </c>
      <c r="Q1995" s="53">
        <f t="shared" si="63"/>
        <v>335</v>
      </c>
    </row>
    <row r="1996" spans="1:17" ht="16">
      <c r="A1996" s="6">
        <v>1995</v>
      </c>
      <c r="B1996" s="191" t="s">
        <v>4770</v>
      </c>
      <c r="C1996" s="191" t="s">
        <v>2236</v>
      </c>
      <c r="D1996" s="191" t="s">
        <v>14064</v>
      </c>
      <c r="E1996" s="191" t="s">
        <v>108</v>
      </c>
      <c r="F1996" s="191" t="s">
        <v>108</v>
      </c>
      <c r="G1996" s="191" t="s">
        <v>7023</v>
      </c>
      <c r="H1996" s="191" t="s">
        <v>14065</v>
      </c>
      <c r="I1996" s="191" t="s">
        <v>14066</v>
      </c>
      <c r="J1996" s="191" t="s">
        <v>14067</v>
      </c>
      <c r="K1996" s="191" t="s">
        <v>7449</v>
      </c>
      <c r="L1996" s="99">
        <v>-1.1321650000000001</v>
      </c>
      <c r="M1996" s="99">
        <v>36.590941999999998</v>
      </c>
      <c r="N1996" s="191" t="s">
        <v>6967</v>
      </c>
      <c r="O1996" s="87">
        <v>45238</v>
      </c>
      <c r="P1996" s="87">
        <f t="shared" si="62"/>
        <v>45263</v>
      </c>
      <c r="Q1996" s="53">
        <f t="shared" si="63"/>
        <v>335</v>
      </c>
    </row>
    <row r="1997" spans="1:17" ht="16">
      <c r="A1997" s="6">
        <v>1996</v>
      </c>
      <c r="B1997" s="191" t="s">
        <v>4638</v>
      </c>
      <c r="C1997" s="191" t="s">
        <v>2168</v>
      </c>
      <c r="D1997" s="191" t="s">
        <v>14068</v>
      </c>
      <c r="E1997" s="191" t="s">
        <v>151</v>
      </c>
      <c r="F1997" s="191" t="s">
        <v>151</v>
      </c>
      <c r="G1997" s="191" t="s">
        <v>173</v>
      </c>
      <c r="H1997" s="191" t="s">
        <v>11019</v>
      </c>
      <c r="I1997" s="191" t="s">
        <v>14069</v>
      </c>
      <c r="J1997" s="191" t="s">
        <v>14070</v>
      </c>
      <c r="K1997" s="191" t="s">
        <v>10106</v>
      </c>
      <c r="L1997" s="99">
        <v>3.06278E-2</v>
      </c>
      <c r="M1997" s="99">
        <v>37.612533999999997</v>
      </c>
      <c r="N1997" s="191" t="s">
        <v>6967</v>
      </c>
      <c r="O1997" s="87">
        <v>45239</v>
      </c>
      <c r="P1997" s="87">
        <f t="shared" si="62"/>
        <v>45264</v>
      </c>
      <c r="Q1997" s="53">
        <f t="shared" si="63"/>
        <v>335</v>
      </c>
    </row>
    <row r="1998" spans="1:17" ht="16">
      <c r="A1998" s="6">
        <v>1997</v>
      </c>
      <c r="B1998" s="191" t="s">
        <v>4676</v>
      </c>
      <c r="C1998" s="191" t="s">
        <v>2191</v>
      </c>
      <c r="D1998" s="191" t="s">
        <v>14071</v>
      </c>
      <c r="E1998" s="191" t="s">
        <v>151</v>
      </c>
      <c r="F1998" s="191" t="s">
        <v>151</v>
      </c>
      <c r="G1998" s="191" t="s">
        <v>173</v>
      </c>
      <c r="H1998" s="191" t="s">
        <v>14072</v>
      </c>
      <c r="I1998" s="191" t="s">
        <v>14073</v>
      </c>
      <c r="J1998" s="191" t="s">
        <v>14074</v>
      </c>
      <c r="K1998" s="191" t="s">
        <v>10106</v>
      </c>
      <c r="L1998" s="99">
        <v>2.8049399999999999E-2</v>
      </c>
      <c r="M1998" s="99">
        <v>37.616166499999999</v>
      </c>
      <c r="N1998" s="191" t="s">
        <v>6967</v>
      </c>
      <c r="O1998" s="87">
        <v>45239</v>
      </c>
      <c r="P1998" s="87">
        <f t="shared" si="62"/>
        <v>45264</v>
      </c>
      <c r="Q1998" s="53">
        <f t="shared" si="63"/>
        <v>335</v>
      </c>
    </row>
    <row r="1999" spans="1:17" ht="16">
      <c r="A1999" s="6">
        <v>1998</v>
      </c>
      <c r="B1999" s="191" t="s">
        <v>4689</v>
      </c>
      <c r="C1999" s="191" t="s">
        <v>4690</v>
      </c>
      <c r="D1999" s="191" t="s">
        <v>14075</v>
      </c>
      <c r="E1999" s="191" t="s">
        <v>151</v>
      </c>
      <c r="F1999" s="191" t="s">
        <v>151</v>
      </c>
      <c r="G1999" s="191" t="s">
        <v>10866</v>
      </c>
      <c r="H1999" s="191" t="s">
        <v>14076</v>
      </c>
      <c r="I1999" s="191" t="s">
        <v>14077</v>
      </c>
      <c r="J1999" s="191" t="s">
        <v>14077</v>
      </c>
      <c r="K1999" s="191" t="s">
        <v>10641</v>
      </c>
      <c r="L1999" s="99">
        <v>0.14819199999999999</v>
      </c>
      <c r="M1999" s="99">
        <v>37.824145999999999</v>
      </c>
      <c r="N1999" s="191" t="s">
        <v>6967</v>
      </c>
      <c r="O1999" s="87">
        <v>45239</v>
      </c>
      <c r="P1999" s="87">
        <f t="shared" si="62"/>
        <v>45264</v>
      </c>
      <c r="Q1999" s="53">
        <f t="shared" si="63"/>
        <v>335</v>
      </c>
    </row>
    <row r="2000" spans="1:17" ht="16">
      <c r="A2000" s="6">
        <v>1999</v>
      </c>
      <c r="B2000" s="191" t="s">
        <v>2642</v>
      </c>
      <c r="C2000" s="191" t="s">
        <v>2643</v>
      </c>
      <c r="D2000" s="191" t="s">
        <v>14078</v>
      </c>
      <c r="E2000" s="191" t="s">
        <v>108</v>
      </c>
      <c r="F2000" s="191" t="s">
        <v>108</v>
      </c>
      <c r="G2000" s="191" t="s">
        <v>6972</v>
      </c>
      <c r="H2000" s="191" t="s">
        <v>10364</v>
      </c>
      <c r="I2000" s="191" t="s">
        <v>14079</v>
      </c>
      <c r="J2000" s="191" t="s">
        <v>14080</v>
      </c>
      <c r="K2000" s="191" t="s">
        <v>6966</v>
      </c>
      <c r="L2000" s="99">
        <v>-1.04966</v>
      </c>
      <c r="M2000" s="99">
        <v>36.931649999999998</v>
      </c>
      <c r="N2000" s="191" t="s">
        <v>6967</v>
      </c>
      <c r="O2000" s="87">
        <v>45239</v>
      </c>
      <c r="P2000" s="87">
        <f t="shared" si="62"/>
        <v>45264</v>
      </c>
      <c r="Q2000" s="53">
        <f t="shared" si="63"/>
        <v>335</v>
      </c>
    </row>
    <row r="2001" spans="1:17" ht="16">
      <c r="A2001" s="6">
        <v>2000</v>
      </c>
      <c r="B2001" s="191" t="s">
        <v>4718</v>
      </c>
      <c r="C2001" s="191" t="s">
        <v>2218</v>
      </c>
      <c r="D2001" s="191" t="s">
        <v>14081</v>
      </c>
      <c r="E2001" s="191" t="s">
        <v>8015</v>
      </c>
      <c r="F2001" s="191" t="s">
        <v>8015</v>
      </c>
      <c r="G2001" s="191" t="s">
        <v>142</v>
      </c>
      <c r="H2001" s="191" t="s">
        <v>14082</v>
      </c>
      <c r="I2001" s="191" t="s">
        <v>14083</v>
      </c>
      <c r="J2001" s="191"/>
      <c r="K2001" s="191" t="s">
        <v>8856</v>
      </c>
      <c r="L2001" s="99">
        <v>-0.52645200000000003</v>
      </c>
      <c r="M2001" s="99">
        <v>37.546277000000003</v>
      </c>
      <c r="N2001" s="191" t="s">
        <v>6967</v>
      </c>
      <c r="O2001" s="87">
        <v>45239</v>
      </c>
      <c r="P2001" s="87">
        <f t="shared" si="62"/>
        <v>45264</v>
      </c>
      <c r="Q2001" s="53">
        <f t="shared" si="63"/>
        <v>335</v>
      </c>
    </row>
    <row r="2002" spans="1:17" ht="16">
      <c r="A2002" s="6">
        <v>2001</v>
      </c>
      <c r="B2002" s="191" t="s">
        <v>4773</v>
      </c>
      <c r="C2002" s="191" t="s">
        <v>2238</v>
      </c>
      <c r="D2002" s="191" t="s">
        <v>14084</v>
      </c>
      <c r="E2002" s="191" t="s">
        <v>161</v>
      </c>
      <c r="F2002" s="191" t="s">
        <v>161</v>
      </c>
      <c r="G2002" s="191" t="s">
        <v>716</v>
      </c>
      <c r="H2002" s="191" t="s">
        <v>14085</v>
      </c>
      <c r="I2002" s="191" t="s">
        <v>14086</v>
      </c>
      <c r="J2002" s="191" t="s">
        <v>14087</v>
      </c>
      <c r="K2002" s="191" t="s">
        <v>10952</v>
      </c>
      <c r="L2002" s="99">
        <v>-0.41572029999999999</v>
      </c>
      <c r="M2002" s="99">
        <v>36.8930595</v>
      </c>
      <c r="N2002" s="191" t="s">
        <v>6967</v>
      </c>
      <c r="O2002" s="87">
        <v>45239</v>
      </c>
      <c r="P2002" s="87">
        <f t="shared" si="62"/>
        <v>45264</v>
      </c>
      <c r="Q2002" s="53">
        <f t="shared" si="63"/>
        <v>335</v>
      </c>
    </row>
    <row r="2003" spans="1:17" ht="16">
      <c r="A2003" s="6">
        <v>2002</v>
      </c>
      <c r="B2003" s="191" t="s">
        <v>4520</v>
      </c>
      <c r="C2003" s="191" t="s">
        <v>2116</v>
      </c>
      <c r="D2003" s="191" t="s">
        <v>14088</v>
      </c>
      <c r="E2003" s="191" t="s">
        <v>8015</v>
      </c>
      <c r="F2003" s="191" t="s">
        <v>8015</v>
      </c>
      <c r="G2003" s="191" t="s">
        <v>144</v>
      </c>
      <c r="H2003" s="191" t="s">
        <v>14089</v>
      </c>
      <c r="I2003" s="191" t="s">
        <v>14090</v>
      </c>
      <c r="J2003" s="191" t="s">
        <v>14091</v>
      </c>
      <c r="K2003" s="191" t="s">
        <v>7384</v>
      </c>
      <c r="L2003" s="99">
        <v>-0.39975319999999998</v>
      </c>
      <c r="M2003" s="99">
        <v>37.502732299999998</v>
      </c>
      <c r="N2003" s="191" t="s">
        <v>6967</v>
      </c>
      <c r="O2003" s="87">
        <v>45240</v>
      </c>
      <c r="P2003" s="87">
        <f t="shared" si="62"/>
        <v>45265</v>
      </c>
      <c r="Q2003" s="53">
        <f t="shared" si="63"/>
        <v>335</v>
      </c>
    </row>
    <row r="2004" spans="1:17" ht="16">
      <c r="A2004" s="6">
        <v>2003</v>
      </c>
      <c r="B2004" s="191" t="s">
        <v>4568</v>
      </c>
      <c r="C2004" s="191" t="s">
        <v>4569</v>
      </c>
      <c r="D2004" s="191" t="s">
        <v>14092</v>
      </c>
      <c r="E2004" s="191" t="s">
        <v>114</v>
      </c>
      <c r="F2004" s="191" t="s">
        <v>114</v>
      </c>
      <c r="G2004" s="191" t="s">
        <v>10224</v>
      </c>
      <c r="H2004" s="191" t="s">
        <v>10190</v>
      </c>
      <c r="I2004" s="191" t="s">
        <v>14093</v>
      </c>
      <c r="J2004" s="191"/>
      <c r="K2004" s="191" t="s">
        <v>10197</v>
      </c>
      <c r="L2004" s="99">
        <v>-0.66713469999999997</v>
      </c>
      <c r="M2004" s="99">
        <v>36.883145900000002</v>
      </c>
      <c r="N2004" s="191" t="s">
        <v>6967</v>
      </c>
      <c r="O2004" s="87">
        <v>45240</v>
      </c>
      <c r="P2004" s="87">
        <f t="shared" si="62"/>
        <v>45265</v>
      </c>
      <c r="Q2004" s="53">
        <f t="shared" si="63"/>
        <v>335</v>
      </c>
    </row>
    <row r="2005" spans="1:17" ht="16">
      <c r="A2005" s="6">
        <v>2004</v>
      </c>
      <c r="B2005" s="191" t="s">
        <v>1568</v>
      </c>
      <c r="C2005" s="191" t="s">
        <v>2155</v>
      </c>
      <c r="D2005" s="191" t="s">
        <v>14094</v>
      </c>
      <c r="E2005" s="191" t="s">
        <v>114</v>
      </c>
      <c r="F2005" s="191" t="s">
        <v>114</v>
      </c>
      <c r="G2005" s="191" t="s">
        <v>10224</v>
      </c>
      <c r="H2005" s="191" t="s">
        <v>14095</v>
      </c>
      <c r="I2005" s="191" t="s">
        <v>14096</v>
      </c>
      <c r="J2005" s="191" t="s">
        <v>14097</v>
      </c>
      <c r="K2005" s="191" t="s">
        <v>10197</v>
      </c>
      <c r="L2005" s="99">
        <v>-0.70034700000000005</v>
      </c>
      <c r="M2005" s="99">
        <v>37.078727000000001</v>
      </c>
      <c r="N2005" s="191" t="s">
        <v>6967</v>
      </c>
      <c r="O2005" s="87">
        <v>45240</v>
      </c>
      <c r="P2005" s="87">
        <f t="shared" si="62"/>
        <v>45265</v>
      </c>
      <c r="Q2005" s="53">
        <f t="shared" si="63"/>
        <v>335</v>
      </c>
    </row>
    <row r="2006" spans="1:17" ht="16">
      <c r="A2006" s="6">
        <v>2005</v>
      </c>
      <c r="B2006" s="191" t="s">
        <v>4664</v>
      </c>
      <c r="C2006" s="191" t="s">
        <v>2179</v>
      </c>
      <c r="D2006" s="191" t="s">
        <v>14098</v>
      </c>
      <c r="E2006" s="191" t="s">
        <v>151</v>
      </c>
      <c r="F2006" s="191" t="s">
        <v>151</v>
      </c>
      <c r="G2006" s="191" t="s">
        <v>152</v>
      </c>
      <c r="H2006" s="191" t="s">
        <v>10753</v>
      </c>
      <c r="I2006" s="191" t="s">
        <v>14099</v>
      </c>
      <c r="J2006" s="191" t="s">
        <v>14100</v>
      </c>
      <c r="K2006" s="191" t="s">
        <v>10554</v>
      </c>
      <c r="L2006" s="99">
        <v>9.5659999999999995E-2</v>
      </c>
      <c r="M2006" s="99">
        <v>37.550840000000001</v>
      </c>
      <c r="N2006" s="191" t="s">
        <v>6967</v>
      </c>
      <c r="O2006" s="87">
        <v>45240</v>
      </c>
      <c r="P2006" s="87">
        <f t="shared" si="62"/>
        <v>45265</v>
      </c>
      <c r="Q2006" s="53">
        <f t="shared" si="63"/>
        <v>335</v>
      </c>
    </row>
    <row r="2007" spans="1:17" ht="16">
      <c r="A2007" s="6">
        <v>2006</v>
      </c>
      <c r="B2007" s="191" t="s">
        <v>4665</v>
      </c>
      <c r="C2007" s="191" t="s">
        <v>4666</v>
      </c>
      <c r="D2007" s="191" t="s">
        <v>14101</v>
      </c>
      <c r="E2007" s="191" t="s">
        <v>8015</v>
      </c>
      <c r="F2007" s="191" t="s">
        <v>10898</v>
      </c>
      <c r="G2007" s="191" t="s">
        <v>1578</v>
      </c>
      <c r="H2007" s="191" t="s">
        <v>14102</v>
      </c>
      <c r="I2007" s="191" t="s">
        <v>14103</v>
      </c>
      <c r="J2007" s="191" t="s">
        <v>14104</v>
      </c>
      <c r="K2007" s="191" t="s">
        <v>11533</v>
      </c>
      <c r="L2007" s="99">
        <v>-0.27310000000000001</v>
      </c>
      <c r="M2007" s="99">
        <v>37.629399999999997</v>
      </c>
      <c r="N2007" s="191" t="s">
        <v>6967</v>
      </c>
      <c r="O2007" s="87">
        <v>45240</v>
      </c>
      <c r="P2007" s="87">
        <f t="shared" si="62"/>
        <v>45265</v>
      </c>
      <c r="Q2007" s="53">
        <f t="shared" si="63"/>
        <v>335</v>
      </c>
    </row>
    <row r="2008" spans="1:17" ht="32">
      <c r="A2008" s="6">
        <v>2007</v>
      </c>
      <c r="B2008" s="191" t="s">
        <v>4694</v>
      </c>
      <c r="C2008" s="191" t="s">
        <v>4695</v>
      </c>
      <c r="D2008" s="191" t="s">
        <v>14105</v>
      </c>
      <c r="E2008" s="191" t="s">
        <v>8015</v>
      </c>
      <c r="F2008" s="191" t="s">
        <v>10898</v>
      </c>
      <c r="G2008" s="191" t="s">
        <v>1578</v>
      </c>
      <c r="H2008" s="191" t="s">
        <v>14106</v>
      </c>
      <c r="I2008" s="191" t="s">
        <v>14107</v>
      </c>
      <c r="J2008" s="191" t="s">
        <v>14108</v>
      </c>
      <c r="K2008" s="191" t="s">
        <v>11533</v>
      </c>
      <c r="L2008" s="99">
        <v>-0.26822200000000002</v>
      </c>
      <c r="M2008" s="99">
        <v>37.662474000000003</v>
      </c>
      <c r="N2008" s="191" t="s">
        <v>6967</v>
      </c>
      <c r="O2008" s="87">
        <v>45240</v>
      </c>
      <c r="P2008" s="87">
        <f t="shared" si="62"/>
        <v>45265</v>
      </c>
      <c r="Q2008" s="53">
        <f t="shared" si="63"/>
        <v>335</v>
      </c>
    </row>
    <row r="2009" spans="1:17" ht="16">
      <c r="A2009" s="6">
        <v>2008</v>
      </c>
      <c r="B2009" s="191" t="s">
        <v>4715</v>
      </c>
      <c r="C2009" s="191" t="s">
        <v>2215</v>
      </c>
      <c r="D2009" s="191" t="s">
        <v>14109</v>
      </c>
      <c r="E2009" s="191" t="s">
        <v>161</v>
      </c>
      <c r="F2009" s="191" t="s">
        <v>161</v>
      </c>
      <c r="G2009" s="191" t="s">
        <v>13549</v>
      </c>
      <c r="H2009" s="191" t="s">
        <v>14110</v>
      </c>
      <c r="I2009" s="191" t="s">
        <v>14111</v>
      </c>
      <c r="J2009" s="191" t="s">
        <v>14112</v>
      </c>
      <c r="K2009" s="191" t="s">
        <v>10952</v>
      </c>
      <c r="L2009" s="99">
        <v>-0.28226600000000002</v>
      </c>
      <c r="M2009" s="99">
        <v>36.897399999999998</v>
      </c>
      <c r="N2009" s="191" t="s">
        <v>6967</v>
      </c>
      <c r="O2009" s="87">
        <v>45240</v>
      </c>
      <c r="P2009" s="87">
        <f t="shared" si="62"/>
        <v>45265</v>
      </c>
      <c r="Q2009" s="53">
        <f t="shared" si="63"/>
        <v>335</v>
      </c>
    </row>
    <row r="2010" spans="1:17" ht="16">
      <c r="A2010" s="6">
        <v>2009</v>
      </c>
      <c r="B2010" s="191" t="s">
        <v>4764</v>
      </c>
      <c r="C2010" s="191" t="s">
        <v>2234</v>
      </c>
      <c r="D2010" s="191" t="s">
        <v>14113</v>
      </c>
      <c r="E2010" s="191" t="s">
        <v>108</v>
      </c>
      <c r="F2010" s="191" t="s">
        <v>108</v>
      </c>
      <c r="G2010" s="191" t="s">
        <v>109</v>
      </c>
      <c r="H2010" s="191" t="s">
        <v>14114</v>
      </c>
      <c r="I2010" s="191" t="s">
        <v>14115</v>
      </c>
      <c r="J2010" s="191"/>
      <c r="K2010" s="191" t="s">
        <v>6966</v>
      </c>
      <c r="L2010" s="99">
        <v>-1.0222500000000001</v>
      </c>
      <c r="M2010" s="99">
        <v>36.805810000000001</v>
      </c>
      <c r="N2010" s="191" t="s">
        <v>6967</v>
      </c>
      <c r="O2010" s="87">
        <v>45240</v>
      </c>
      <c r="P2010" s="87">
        <f t="shared" si="62"/>
        <v>45265</v>
      </c>
      <c r="Q2010" s="53">
        <f t="shared" si="63"/>
        <v>335</v>
      </c>
    </row>
    <row r="2011" spans="1:17" ht="16">
      <c r="A2011" s="6">
        <v>2010</v>
      </c>
      <c r="B2011" s="191" t="s">
        <v>4736</v>
      </c>
      <c r="C2011" s="191" t="s">
        <v>2228</v>
      </c>
      <c r="D2011" s="191" t="s">
        <v>14116</v>
      </c>
      <c r="E2011" s="191" t="s">
        <v>151</v>
      </c>
      <c r="F2011" s="191" t="s">
        <v>151</v>
      </c>
      <c r="G2011" s="191" t="s">
        <v>165</v>
      </c>
      <c r="H2011" s="191" t="s">
        <v>9680</v>
      </c>
      <c r="I2011" s="191" t="s">
        <v>14117</v>
      </c>
      <c r="J2011" s="191" t="s">
        <v>14118</v>
      </c>
      <c r="K2011" s="191" t="s">
        <v>8847</v>
      </c>
      <c r="L2011" s="99">
        <v>-2.4899999999999999E-2</v>
      </c>
      <c r="M2011" s="99">
        <v>37.582700000000003</v>
      </c>
      <c r="N2011" s="191" t="s">
        <v>6967</v>
      </c>
      <c r="O2011" s="87">
        <v>45244</v>
      </c>
      <c r="P2011" s="87">
        <f t="shared" si="62"/>
        <v>45269</v>
      </c>
      <c r="Q2011" s="53">
        <f t="shared" si="63"/>
        <v>335</v>
      </c>
    </row>
    <row r="2012" spans="1:17" ht="16">
      <c r="A2012" s="6">
        <v>2011</v>
      </c>
      <c r="B2012" s="191" t="s">
        <v>4747</v>
      </c>
      <c r="C2012" s="191" t="s">
        <v>4748</v>
      </c>
      <c r="D2012" s="191" t="s">
        <v>14119</v>
      </c>
      <c r="E2012" s="191" t="s">
        <v>151</v>
      </c>
      <c r="F2012" s="191" t="s">
        <v>151</v>
      </c>
      <c r="G2012" s="191" t="s">
        <v>152</v>
      </c>
      <c r="H2012" s="191" t="s">
        <v>14120</v>
      </c>
      <c r="I2012" s="191" t="s">
        <v>14121</v>
      </c>
      <c r="J2012" s="191" t="s">
        <v>14122</v>
      </c>
      <c r="K2012" s="191" t="s">
        <v>10554</v>
      </c>
      <c r="L2012" s="99">
        <v>9.7799999999999998E-2</v>
      </c>
      <c r="M2012" s="99">
        <v>37.573399999999999</v>
      </c>
      <c r="N2012" s="191" t="s">
        <v>6967</v>
      </c>
      <c r="O2012" s="87">
        <v>45244</v>
      </c>
      <c r="P2012" s="87">
        <f t="shared" si="62"/>
        <v>45269</v>
      </c>
      <c r="Q2012" s="53">
        <f t="shared" si="63"/>
        <v>335</v>
      </c>
    </row>
    <row r="2013" spans="1:17" ht="16">
      <c r="A2013" s="6">
        <v>2012</v>
      </c>
      <c r="B2013" s="191" t="s">
        <v>4743</v>
      </c>
      <c r="C2013" s="191" t="s">
        <v>4744</v>
      </c>
      <c r="D2013" s="191" t="s">
        <v>14123</v>
      </c>
      <c r="E2013" s="191" t="s">
        <v>151</v>
      </c>
      <c r="F2013" s="191" t="s">
        <v>151</v>
      </c>
      <c r="G2013" s="191" t="s">
        <v>152</v>
      </c>
      <c r="H2013" s="191" t="s">
        <v>14120</v>
      </c>
      <c r="I2013" s="191" t="s">
        <v>14124</v>
      </c>
      <c r="J2013" s="191" t="s">
        <v>14125</v>
      </c>
      <c r="K2013" s="191" t="s">
        <v>10554</v>
      </c>
      <c r="L2013" s="99">
        <v>0.10831</v>
      </c>
      <c r="M2013" s="99">
        <v>37.557169999999999</v>
      </c>
      <c r="N2013" s="191" t="s">
        <v>6967</v>
      </c>
      <c r="O2013" s="87">
        <v>45244</v>
      </c>
      <c r="P2013" s="87">
        <f t="shared" si="62"/>
        <v>45269</v>
      </c>
      <c r="Q2013" s="53">
        <f t="shared" si="63"/>
        <v>335</v>
      </c>
    </row>
    <row r="2014" spans="1:17" ht="16">
      <c r="A2014" s="6">
        <v>2013</v>
      </c>
      <c r="B2014" s="191" t="s">
        <v>1589</v>
      </c>
      <c r="C2014" s="191" t="s">
        <v>2237</v>
      </c>
      <c r="D2014" s="191" t="s">
        <v>14126</v>
      </c>
      <c r="E2014" s="191" t="s">
        <v>8015</v>
      </c>
      <c r="F2014" s="191" t="s">
        <v>8015</v>
      </c>
      <c r="G2014" s="191" t="s">
        <v>13239</v>
      </c>
      <c r="H2014" s="191" t="s">
        <v>14127</v>
      </c>
      <c r="I2014" s="191" t="s">
        <v>14128</v>
      </c>
      <c r="J2014" s="191" t="s">
        <v>14129</v>
      </c>
      <c r="K2014" s="191" t="s">
        <v>8335</v>
      </c>
      <c r="L2014" s="99">
        <v>-1.1410370000000001</v>
      </c>
      <c r="M2014" s="99">
        <v>36.760399499999998</v>
      </c>
      <c r="N2014" s="191" t="s">
        <v>6967</v>
      </c>
      <c r="O2014" s="87">
        <v>45244</v>
      </c>
      <c r="P2014" s="87">
        <f t="shared" si="62"/>
        <v>45269</v>
      </c>
      <c r="Q2014" s="53">
        <f t="shared" si="63"/>
        <v>335</v>
      </c>
    </row>
    <row r="2015" spans="1:17" ht="16">
      <c r="A2015" s="6">
        <v>2014</v>
      </c>
      <c r="B2015" s="191" t="s">
        <v>2645</v>
      </c>
      <c r="C2015" s="191" t="s">
        <v>2646</v>
      </c>
      <c r="D2015" s="191" t="s">
        <v>14130</v>
      </c>
      <c r="E2015" s="191" t="s">
        <v>108</v>
      </c>
      <c r="F2015" s="191" t="s">
        <v>108</v>
      </c>
      <c r="G2015" s="191" t="s">
        <v>175</v>
      </c>
      <c r="H2015" s="191" t="s">
        <v>9985</v>
      </c>
      <c r="I2015" s="191" t="s">
        <v>14131</v>
      </c>
      <c r="J2015" s="191" t="s">
        <v>14132</v>
      </c>
      <c r="K2015" s="191" t="s">
        <v>2840</v>
      </c>
      <c r="L2015" s="99">
        <v>-0.11958000000000001</v>
      </c>
      <c r="M2015" s="99">
        <v>36.627400000000002</v>
      </c>
      <c r="N2015" s="191" t="s">
        <v>6967</v>
      </c>
      <c r="O2015" s="87">
        <v>45244</v>
      </c>
      <c r="P2015" s="87">
        <f t="shared" si="62"/>
        <v>45269</v>
      </c>
      <c r="Q2015" s="53">
        <f t="shared" si="63"/>
        <v>335</v>
      </c>
    </row>
    <row r="2016" spans="1:17" ht="16">
      <c r="A2016" s="6">
        <v>2015</v>
      </c>
      <c r="B2016" s="191" t="s">
        <v>4807</v>
      </c>
      <c r="C2016" s="191" t="s">
        <v>4808</v>
      </c>
      <c r="D2016" s="191" t="s">
        <v>14133</v>
      </c>
      <c r="E2016" s="191" t="s">
        <v>108</v>
      </c>
      <c r="F2016" s="191" t="s">
        <v>108</v>
      </c>
      <c r="G2016" s="191" t="s">
        <v>6972</v>
      </c>
      <c r="H2016" s="191" t="s">
        <v>14134</v>
      </c>
      <c r="I2016" s="191" t="s">
        <v>14135</v>
      </c>
      <c r="J2016" s="191" t="s">
        <v>14136</v>
      </c>
      <c r="K2016" s="191" t="s">
        <v>6975</v>
      </c>
      <c r="L2016" s="99">
        <v>-1.00007</v>
      </c>
      <c r="M2016" s="99">
        <v>36.828029999999998</v>
      </c>
      <c r="N2016" s="191" t="s">
        <v>6967</v>
      </c>
      <c r="O2016" s="87">
        <v>45244</v>
      </c>
      <c r="P2016" s="87">
        <f t="shared" si="62"/>
        <v>45269</v>
      </c>
      <c r="Q2016" s="53">
        <f t="shared" si="63"/>
        <v>335</v>
      </c>
    </row>
    <row r="2017" spans="1:17" ht="16">
      <c r="A2017" s="6">
        <v>2016</v>
      </c>
      <c r="B2017" s="191" t="s">
        <v>4618</v>
      </c>
      <c r="C2017" s="191" t="s">
        <v>2161</v>
      </c>
      <c r="D2017" s="191" t="s">
        <v>14137</v>
      </c>
      <c r="E2017" s="191" t="s">
        <v>151</v>
      </c>
      <c r="F2017" s="191" t="s">
        <v>151</v>
      </c>
      <c r="G2017" s="191" t="s">
        <v>165</v>
      </c>
      <c r="H2017" s="191" t="s">
        <v>14138</v>
      </c>
      <c r="I2017" s="191" t="s">
        <v>14139</v>
      </c>
      <c r="J2017" s="191" t="s">
        <v>14140</v>
      </c>
      <c r="K2017" s="191" t="s">
        <v>10106</v>
      </c>
      <c r="L2017" s="99">
        <v>-7.8336699999999995E-2</v>
      </c>
      <c r="M2017" s="99">
        <v>37.583739999999999</v>
      </c>
      <c r="N2017" s="191" t="s">
        <v>6967</v>
      </c>
      <c r="O2017" s="87">
        <v>45245</v>
      </c>
      <c r="P2017" s="87">
        <f t="shared" si="62"/>
        <v>45270</v>
      </c>
      <c r="Q2017" s="53">
        <f t="shared" si="63"/>
        <v>335</v>
      </c>
    </row>
    <row r="2018" spans="1:17" ht="16">
      <c r="A2018" s="6">
        <v>2017</v>
      </c>
      <c r="B2018" s="191" t="s">
        <v>4640</v>
      </c>
      <c r="C2018" s="191" t="s">
        <v>2170</v>
      </c>
      <c r="D2018" s="191" t="s">
        <v>14141</v>
      </c>
      <c r="E2018" s="191" t="s">
        <v>114</v>
      </c>
      <c r="F2018" s="191" t="s">
        <v>114</v>
      </c>
      <c r="G2018" s="191" t="s">
        <v>8764</v>
      </c>
      <c r="H2018" s="191" t="s">
        <v>14142</v>
      </c>
      <c r="I2018" s="191" t="s">
        <v>14143</v>
      </c>
      <c r="J2018" s="191"/>
      <c r="K2018" s="191" t="s">
        <v>11451</v>
      </c>
      <c r="L2018" s="99">
        <v>-0.93148920000000002</v>
      </c>
      <c r="M2018" s="99">
        <v>37.114302899999998</v>
      </c>
      <c r="N2018" s="191" t="s">
        <v>6967</v>
      </c>
      <c r="O2018" s="87">
        <v>45245</v>
      </c>
      <c r="P2018" s="87">
        <f t="shared" si="62"/>
        <v>45270</v>
      </c>
      <c r="Q2018" s="53">
        <f t="shared" si="63"/>
        <v>335</v>
      </c>
    </row>
    <row r="2019" spans="1:17" ht="16">
      <c r="A2019" s="6">
        <v>2018</v>
      </c>
      <c r="B2019" s="191" t="s">
        <v>4667</v>
      </c>
      <c r="C2019" s="191" t="s">
        <v>2181</v>
      </c>
      <c r="D2019" s="191" t="s">
        <v>14144</v>
      </c>
      <c r="E2019" s="191" t="s">
        <v>114</v>
      </c>
      <c r="F2019" s="191" t="s">
        <v>114</v>
      </c>
      <c r="G2019" s="191" t="s">
        <v>160</v>
      </c>
      <c r="H2019" s="191" t="s">
        <v>14145</v>
      </c>
      <c r="I2019" s="191"/>
      <c r="J2019" s="191"/>
      <c r="K2019" s="191" t="s">
        <v>10197</v>
      </c>
      <c r="L2019" s="99"/>
      <c r="M2019" s="99"/>
      <c r="N2019" s="191" t="s">
        <v>6967</v>
      </c>
      <c r="O2019" s="87">
        <v>45245</v>
      </c>
      <c r="P2019" s="87">
        <f t="shared" si="62"/>
        <v>45270</v>
      </c>
      <c r="Q2019" s="53">
        <f t="shared" si="63"/>
        <v>335</v>
      </c>
    </row>
    <row r="2020" spans="1:17" ht="16">
      <c r="A2020" s="6">
        <v>2019</v>
      </c>
      <c r="B2020" s="191" t="s">
        <v>4711</v>
      </c>
      <c r="C2020" s="191" t="s">
        <v>2213</v>
      </c>
      <c r="D2020" s="191" t="s">
        <v>14146</v>
      </c>
      <c r="E2020" s="191" t="s">
        <v>108</v>
      </c>
      <c r="F2020" s="191" t="s">
        <v>108</v>
      </c>
      <c r="G2020" s="191" t="s">
        <v>7081</v>
      </c>
      <c r="H2020" s="191" t="s">
        <v>12138</v>
      </c>
      <c r="I2020" s="191" t="s">
        <v>14147</v>
      </c>
      <c r="J2020" s="191" t="s">
        <v>14148</v>
      </c>
      <c r="K2020" s="191" t="s">
        <v>6975</v>
      </c>
      <c r="L2020" s="99">
        <v>-0.90520999999999996</v>
      </c>
      <c r="M2020" s="99">
        <v>36.859340000000003</v>
      </c>
      <c r="N2020" s="191" t="s">
        <v>6967</v>
      </c>
      <c r="O2020" s="87">
        <v>45245</v>
      </c>
      <c r="P2020" s="87">
        <f t="shared" si="62"/>
        <v>45270</v>
      </c>
      <c r="Q2020" s="53">
        <f t="shared" si="63"/>
        <v>335</v>
      </c>
    </row>
    <row r="2021" spans="1:17" ht="16">
      <c r="A2021" s="6">
        <v>2020</v>
      </c>
      <c r="B2021" s="191" t="s">
        <v>4717</v>
      </c>
      <c r="C2021" s="191" t="s">
        <v>2217</v>
      </c>
      <c r="D2021" s="191" t="s">
        <v>14149</v>
      </c>
      <c r="E2021" s="191" t="s">
        <v>8015</v>
      </c>
      <c r="F2021" s="191" t="s">
        <v>2434</v>
      </c>
      <c r="G2021" s="191" t="s">
        <v>9255</v>
      </c>
      <c r="H2021" s="191" t="s">
        <v>14150</v>
      </c>
      <c r="I2021" s="191" t="s">
        <v>14151</v>
      </c>
      <c r="J2021" s="191" t="s">
        <v>14152</v>
      </c>
      <c r="K2021" s="191" t="s">
        <v>8335</v>
      </c>
      <c r="L2021" s="99">
        <v>-0.41462700000000002</v>
      </c>
      <c r="M2021" s="99">
        <v>37.39593</v>
      </c>
      <c r="N2021" s="191" t="s">
        <v>6967</v>
      </c>
      <c r="O2021" s="87">
        <v>45245</v>
      </c>
      <c r="P2021" s="87">
        <f t="shared" si="62"/>
        <v>45270</v>
      </c>
      <c r="Q2021" s="53">
        <f t="shared" si="63"/>
        <v>335</v>
      </c>
    </row>
    <row r="2022" spans="1:17" ht="16">
      <c r="A2022" s="6">
        <v>2021</v>
      </c>
      <c r="B2022" s="191" t="s">
        <v>4720</v>
      </c>
      <c r="C2022" s="191" t="s">
        <v>2220</v>
      </c>
      <c r="D2022" s="191" t="s">
        <v>14153</v>
      </c>
      <c r="E2022" s="191" t="s">
        <v>8015</v>
      </c>
      <c r="F2022" s="191" t="s">
        <v>2434</v>
      </c>
      <c r="G2022" s="191" t="s">
        <v>9255</v>
      </c>
      <c r="H2022" s="191" t="s">
        <v>12259</v>
      </c>
      <c r="I2022" s="191" t="s">
        <v>14154</v>
      </c>
      <c r="J2022" s="191" t="s">
        <v>14155</v>
      </c>
      <c r="K2022" s="191" t="s">
        <v>8335</v>
      </c>
      <c r="L2022" s="99">
        <v>-0.48259999999999997</v>
      </c>
      <c r="M2022" s="99">
        <v>37.4163</v>
      </c>
      <c r="N2022" s="191" t="s">
        <v>6967</v>
      </c>
      <c r="O2022" s="87">
        <v>45245</v>
      </c>
      <c r="P2022" s="87">
        <f t="shared" si="62"/>
        <v>45270</v>
      </c>
      <c r="Q2022" s="53">
        <f t="shared" si="63"/>
        <v>335</v>
      </c>
    </row>
    <row r="2023" spans="1:17" ht="16">
      <c r="A2023" s="6">
        <v>2022</v>
      </c>
      <c r="B2023" s="191" t="s">
        <v>4728</v>
      </c>
      <c r="C2023" s="191" t="s">
        <v>2223</v>
      </c>
      <c r="D2023" s="191" t="s">
        <v>14156</v>
      </c>
      <c r="E2023" s="191" t="s">
        <v>114</v>
      </c>
      <c r="F2023" s="191" t="s">
        <v>114</v>
      </c>
      <c r="G2023" s="191" t="s">
        <v>160</v>
      </c>
      <c r="H2023" s="191" t="s">
        <v>14157</v>
      </c>
      <c r="I2023" s="191" t="s">
        <v>14158</v>
      </c>
      <c r="J2023" s="191"/>
      <c r="K2023" s="191" t="s">
        <v>10197</v>
      </c>
      <c r="L2023" s="99">
        <v>-0.71325700000000003</v>
      </c>
      <c r="M2023" s="99">
        <v>36.965226000000001</v>
      </c>
      <c r="N2023" s="191" t="s">
        <v>6967</v>
      </c>
      <c r="O2023" s="87">
        <v>45245</v>
      </c>
      <c r="P2023" s="87">
        <f t="shared" si="62"/>
        <v>45270</v>
      </c>
      <c r="Q2023" s="53">
        <f t="shared" si="63"/>
        <v>335</v>
      </c>
    </row>
    <row r="2024" spans="1:17" ht="16">
      <c r="A2024" s="6">
        <v>2023</v>
      </c>
      <c r="B2024" s="191" t="s">
        <v>4779</v>
      </c>
      <c r="C2024" s="191" t="s">
        <v>2246</v>
      </c>
      <c r="D2024" s="191" t="s">
        <v>14159</v>
      </c>
      <c r="E2024" s="191" t="s">
        <v>108</v>
      </c>
      <c r="F2024" s="191" t="s">
        <v>108</v>
      </c>
      <c r="G2024" s="191" t="s">
        <v>111</v>
      </c>
      <c r="H2024" s="191" t="s">
        <v>14160</v>
      </c>
      <c r="I2024" s="191" t="s">
        <v>14161</v>
      </c>
      <c r="J2024" s="191" t="s">
        <v>14162</v>
      </c>
      <c r="K2024" s="191" t="s">
        <v>6966</v>
      </c>
      <c r="L2024" s="99">
        <v>-0.98804000000000003</v>
      </c>
      <c r="M2024" s="99">
        <v>36.721029999999999</v>
      </c>
      <c r="N2024" s="191" t="s">
        <v>6967</v>
      </c>
      <c r="O2024" s="87">
        <v>45245</v>
      </c>
      <c r="P2024" s="87">
        <f t="shared" si="62"/>
        <v>45270</v>
      </c>
      <c r="Q2024" s="53">
        <f t="shared" si="63"/>
        <v>335</v>
      </c>
    </row>
    <row r="2025" spans="1:17" ht="16">
      <c r="A2025" s="6">
        <v>2024</v>
      </c>
      <c r="B2025" s="191" t="s">
        <v>4477</v>
      </c>
      <c r="C2025" s="191" t="s">
        <v>2098</v>
      </c>
      <c r="D2025" s="191" t="s">
        <v>14163</v>
      </c>
      <c r="E2025" s="191" t="s">
        <v>114</v>
      </c>
      <c r="F2025" s="191" t="s">
        <v>114</v>
      </c>
      <c r="G2025" s="191" t="s">
        <v>160</v>
      </c>
      <c r="H2025" s="191" t="s">
        <v>13636</v>
      </c>
      <c r="I2025" s="191" t="s">
        <v>14164</v>
      </c>
      <c r="J2025" s="191"/>
      <c r="K2025" s="191" t="s">
        <v>10197</v>
      </c>
      <c r="L2025" s="99">
        <v>-0.76233799999999996</v>
      </c>
      <c r="M2025" s="99">
        <v>37.042805000000001</v>
      </c>
      <c r="N2025" s="191" t="s">
        <v>6967</v>
      </c>
      <c r="O2025" s="87">
        <v>45246</v>
      </c>
      <c r="P2025" s="87">
        <f t="shared" si="62"/>
        <v>45271</v>
      </c>
      <c r="Q2025" s="53">
        <f t="shared" si="63"/>
        <v>335</v>
      </c>
    </row>
    <row r="2026" spans="1:17" ht="16">
      <c r="A2026" s="6">
        <v>2025</v>
      </c>
      <c r="B2026" s="191" t="s">
        <v>4729</v>
      </c>
      <c r="C2026" s="191" t="s">
        <v>2224</v>
      </c>
      <c r="D2026" s="191" t="s">
        <v>14165</v>
      </c>
      <c r="E2026" s="191" t="s">
        <v>114</v>
      </c>
      <c r="F2026" s="191" t="s">
        <v>114</v>
      </c>
      <c r="G2026" s="191" t="s">
        <v>10224</v>
      </c>
      <c r="H2026" s="191" t="s">
        <v>14166</v>
      </c>
      <c r="I2026" s="191" t="s">
        <v>14167</v>
      </c>
      <c r="J2026" s="191"/>
      <c r="K2026" s="191" t="s">
        <v>10197</v>
      </c>
      <c r="L2026" s="99">
        <v>-0.69910300000000003</v>
      </c>
      <c r="M2026" s="99">
        <v>36.907387999999997</v>
      </c>
      <c r="N2026" s="191" t="s">
        <v>6967</v>
      </c>
      <c r="O2026" s="87">
        <v>45246</v>
      </c>
      <c r="P2026" s="87">
        <f t="shared" si="62"/>
        <v>45271</v>
      </c>
      <c r="Q2026" s="53">
        <f t="shared" si="63"/>
        <v>335</v>
      </c>
    </row>
    <row r="2027" spans="1:17" ht="16">
      <c r="A2027" s="6">
        <v>2026</v>
      </c>
      <c r="B2027" s="191" t="s">
        <v>4759</v>
      </c>
      <c r="C2027" s="191" t="s">
        <v>2233</v>
      </c>
      <c r="D2027" s="191" t="s">
        <v>14168</v>
      </c>
      <c r="E2027" s="191" t="s">
        <v>8015</v>
      </c>
      <c r="F2027" s="191" t="s">
        <v>2434</v>
      </c>
      <c r="G2027" s="191" t="s">
        <v>9507</v>
      </c>
      <c r="H2027" s="191" t="s">
        <v>14169</v>
      </c>
      <c r="I2027" s="191" t="s">
        <v>14170</v>
      </c>
      <c r="J2027" s="191" t="s">
        <v>14171</v>
      </c>
      <c r="K2027" s="191" t="s">
        <v>8335</v>
      </c>
      <c r="L2027" s="99">
        <v>-0.51251999999999998</v>
      </c>
      <c r="M2027" s="99">
        <v>37.287154000000001</v>
      </c>
      <c r="N2027" s="191" t="s">
        <v>6967</v>
      </c>
      <c r="O2027" s="87">
        <v>45246</v>
      </c>
      <c r="P2027" s="87">
        <f t="shared" si="62"/>
        <v>45271</v>
      </c>
      <c r="Q2027" s="53">
        <f t="shared" si="63"/>
        <v>335</v>
      </c>
    </row>
    <row r="2028" spans="1:17" ht="16">
      <c r="A2028" s="6">
        <v>2027</v>
      </c>
      <c r="B2028" s="191" t="s">
        <v>4766</v>
      </c>
      <c r="C2028" s="191" t="s">
        <v>4767</v>
      </c>
      <c r="D2028" s="191" t="s">
        <v>14172</v>
      </c>
      <c r="E2028" s="191" t="s">
        <v>108</v>
      </c>
      <c r="F2028" s="191" t="s">
        <v>108</v>
      </c>
      <c r="G2028" s="191" t="s">
        <v>115</v>
      </c>
      <c r="H2028" s="191" t="s">
        <v>10710</v>
      </c>
      <c r="I2028" s="191" t="s">
        <v>14173</v>
      </c>
      <c r="J2028" s="191" t="s">
        <v>14174</v>
      </c>
      <c r="K2028" s="191" t="s">
        <v>2840</v>
      </c>
      <c r="L2028" s="99">
        <v>-1.2278500000000001</v>
      </c>
      <c r="M2028" s="99">
        <v>36.726399999999998</v>
      </c>
      <c r="N2028" s="191" t="s">
        <v>6967</v>
      </c>
      <c r="O2028" s="87">
        <v>45246</v>
      </c>
      <c r="P2028" s="87">
        <f t="shared" si="62"/>
        <v>45271</v>
      </c>
      <c r="Q2028" s="53">
        <f t="shared" si="63"/>
        <v>335</v>
      </c>
    </row>
    <row r="2029" spans="1:17" ht="16">
      <c r="A2029" s="6">
        <v>2028</v>
      </c>
      <c r="B2029" s="191" t="s">
        <v>4775</v>
      </c>
      <c r="C2029" s="191" t="s">
        <v>2240</v>
      </c>
      <c r="D2029" s="191" t="s">
        <v>14175</v>
      </c>
      <c r="E2029" s="191" t="s">
        <v>8015</v>
      </c>
      <c r="F2029" s="191" t="s">
        <v>8015</v>
      </c>
      <c r="G2029" s="191" t="s">
        <v>144</v>
      </c>
      <c r="H2029" s="191" t="s">
        <v>14176</v>
      </c>
      <c r="I2029" s="191" t="s">
        <v>14177</v>
      </c>
      <c r="J2029" s="191" t="s">
        <v>14178</v>
      </c>
      <c r="K2029" s="191" t="s">
        <v>7384</v>
      </c>
      <c r="L2029" s="99">
        <v>-0.47892970000000001</v>
      </c>
      <c r="M2029" s="99">
        <v>37.661771299999998</v>
      </c>
      <c r="N2029" s="191" t="s">
        <v>6967</v>
      </c>
      <c r="O2029" s="87">
        <v>45246</v>
      </c>
      <c r="P2029" s="87">
        <f t="shared" si="62"/>
        <v>45271</v>
      </c>
      <c r="Q2029" s="53">
        <f t="shared" si="63"/>
        <v>335</v>
      </c>
    </row>
    <row r="2030" spans="1:17" ht="16">
      <c r="A2030" s="6">
        <v>2029</v>
      </c>
      <c r="B2030" s="191" t="s">
        <v>4776</v>
      </c>
      <c r="C2030" s="191" t="s">
        <v>2241</v>
      </c>
      <c r="D2030" s="191" t="s">
        <v>14179</v>
      </c>
      <c r="E2030" s="191" t="s">
        <v>108</v>
      </c>
      <c r="F2030" s="191" t="s">
        <v>108</v>
      </c>
      <c r="G2030" s="191" t="s">
        <v>115</v>
      </c>
      <c r="H2030" s="191" t="s">
        <v>11457</v>
      </c>
      <c r="I2030" s="191" t="s">
        <v>14180</v>
      </c>
      <c r="J2030" s="191" t="s">
        <v>14181</v>
      </c>
      <c r="K2030" s="191" t="s">
        <v>2840</v>
      </c>
      <c r="L2030" s="99">
        <v>-1.2137899999999999</v>
      </c>
      <c r="M2030" s="99">
        <v>36.689729999999997</v>
      </c>
      <c r="N2030" s="191" t="s">
        <v>6967</v>
      </c>
      <c r="O2030" s="87">
        <v>45246</v>
      </c>
      <c r="P2030" s="87">
        <f t="shared" si="62"/>
        <v>45271</v>
      </c>
      <c r="Q2030" s="53">
        <f t="shared" si="63"/>
        <v>335</v>
      </c>
    </row>
    <row r="2031" spans="1:17" ht="16">
      <c r="A2031" s="6">
        <v>2030</v>
      </c>
      <c r="B2031" s="191" t="s">
        <v>4778</v>
      </c>
      <c r="C2031" s="191" t="s">
        <v>2245</v>
      </c>
      <c r="D2031" s="191" t="s">
        <v>14182</v>
      </c>
      <c r="E2031" s="191" t="s">
        <v>108</v>
      </c>
      <c r="F2031" s="191" t="s">
        <v>108</v>
      </c>
      <c r="G2031" s="191" t="s">
        <v>109</v>
      </c>
      <c r="H2031" s="191" t="s">
        <v>14183</v>
      </c>
      <c r="I2031" s="191" t="s">
        <v>14184</v>
      </c>
      <c r="J2031" s="191" t="s">
        <v>14185</v>
      </c>
      <c r="K2031" s="191" t="s">
        <v>6966</v>
      </c>
      <c r="L2031" s="99">
        <v>-1.00658</v>
      </c>
      <c r="M2031" s="99">
        <v>36.789709999999999</v>
      </c>
      <c r="N2031" s="191" t="s">
        <v>6967</v>
      </c>
      <c r="O2031" s="87">
        <v>45246</v>
      </c>
      <c r="P2031" s="87">
        <f t="shared" si="62"/>
        <v>45271</v>
      </c>
      <c r="Q2031" s="53">
        <f t="shared" si="63"/>
        <v>335</v>
      </c>
    </row>
    <row r="2032" spans="1:17" ht="16">
      <c r="A2032" s="6">
        <v>2031</v>
      </c>
      <c r="B2032" s="191" t="s">
        <v>4842</v>
      </c>
      <c r="C2032" s="191" t="s">
        <v>4843</v>
      </c>
      <c r="D2032" s="191" t="s">
        <v>14186</v>
      </c>
      <c r="E2032" s="191" t="s">
        <v>108</v>
      </c>
      <c r="F2032" s="191" t="s">
        <v>108</v>
      </c>
      <c r="G2032" s="191" t="s">
        <v>109</v>
      </c>
      <c r="H2032" s="191" t="s">
        <v>14187</v>
      </c>
      <c r="I2032" s="191" t="s">
        <v>14188</v>
      </c>
      <c r="J2032" s="191" t="s">
        <v>14189</v>
      </c>
      <c r="K2032" s="191" t="s">
        <v>6966</v>
      </c>
      <c r="L2032" s="99">
        <v>-1.0611999999999999</v>
      </c>
      <c r="M2032" s="99">
        <v>36.796709999999997</v>
      </c>
      <c r="N2032" s="191" t="s">
        <v>6967</v>
      </c>
      <c r="O2032" s="87">
        <v>45246</v>
      </c>
      <c r="P2032" s="87">
        <f t="shared" si="62"/>
        <v>45271</v>
      </c>
      <c r="Q2032" s="53">
        <f t="shared" si="63"/>
        <v>335</v>
      </c>
    </row>
    <row r="2033" spans="1:17" ht="16">
      <c r="A2033" s="6">
        <v>2032</v>
      </c>
      <c r="B2033" s="191" t="s">
        <v>4621</v>
      </c>
      <c r="C2033" s="191" t="s">
        <v>4622</v>
      </c>
      <c r="D2033" s="191" t="s">
        <v>14190</v>
      </c>
      <c r="E2033" s="191" t="s">
        <v>151</v>
      </c>
      <c r="F2033" s="191" t="s">
        <v>151</v>
      </c>
      <c r="G2033" s="191" t="s">
        <v>222</v>
      </c>
      <c r="H2033" s="191" t="s">
        <v>14187</v>
      </c>
      <c r="I2033" s="191" t="s">
        <v>14191</v>
      </c>
      <c r="J2033" s="191" t="s">
        <v>14192</v>
      </c>
      <c r="K2033" s="191" t="s">
        <v>10106</v>
      </c>
      <c r="L2033" s="99">
        <v>3.6538E-3</v>
      </c>
      <c r="M2033" s="99">
        <v>37.564537600000001</v>
      </c>
      <c r="N2033" s="191" t="s">
        <v>6967</v>
      </c>
      <c r="O2033" s="87">
        <v>45247</v>
      </c>
      <c r="P2033" s="87">
        <f t="shared" si="62"/>
        <v>45272</v>
      </c>
      <c r="Q2033" s="53">
        <f t="shared" si="63"/>
        <v>335</v>
      </c>
    </row>
    <row r="2034" spans="1:17" ht="16">
      <c r="A2034" s="6">
        <v>2033</v>
      </c>
      <c r="B2034" s="191" t="s">
        <v>1588</v>
      </c>
      <c r="C2034" s="191" t="s">
        <v>2222</v>
      </c>
      <c r="D2034" s="191" t="s">
        <v>14193</v>
      </c>
      <c r="E2034" s="191" t="s">
        <v>8015</v>
      </c>
      <c r="F2034" s="191" t="s">
        <v>2434</v>
      </c>
      <c r="G2034" s="191" t="s">
        <v>7481</v>
      </c>
      <c r="H2034" s="191" t="s">
        <v>14194</v>
      </c>
      <c r="I2034" s="191" t="s">
        <v>14195</v>
      </c>
      <c r="J2034" s="191" t="s">
        <v>14196</v>
      </c>
      <c r="K2034" s="191" t="s">
        <v>8856</v>
      </c>
      <c r="L2034" s="99">
        <v>-0.77229999999999999</v>
      </c>
      <c r="M2034" s="99">
        <v>37.349400000000003</v>
      </c>
      <c r="N2034" s="191" t="s">
        <v>6967</v>
      </c>
      <c r="O2034" s="87">
        <v>45247</v>
      </c>
      <c r="P2034" s="87">
        <f t="shared" si="62"/>
        <v>45272</v>
      </c>
      <c r="Q2034" s="53">
        <f t="shared" si="63"/>
        <v>335</v>
      </c>
    </row>
    <row r="2035" spans="1:17" ht="16">
      <c r="A2035" s="6">
        <v>2034</v>
      </c>
      <c r="B2035" s="191" t="s">
        <v>4731</v>
      </c>
      <c r="C2035" s="191" t="s">
        <v>4732</v>
      </c>
      <c r="D2035" s="191" t="s">
        <v>14197</v>
      </c>
      <c r="E2035" s="191" t="s">
        <v>108</v>
      </c>
      <c r="F2035" s="191" t="s">
        <v>108</v>
      </c>
      <c r="G2035" s="191" t="s">
        <v>7081</v>
      </c>
      <c r="H2035" s="191"/>
      <c r="I2035" s="191" t="s">
        <v>14198</v>
      </c>
      <c r="J2035" s="191"/>
      <c r="K2035" s="191" t="s">
        <v>6975</v>
      </c>
      <c r="L2035" s="99">
        <v>-0.94696100000000005</v>
      </c>
      <c r="M2035" s="99">
        <v>36.831530000000001</v>
      </c>
      <c r="N2035" s="191" t="s">
        <v>6967</v>
      </c>
      <c r="O2035" s="87">
        <v>45247</v>
      </c>
      <c r="P2035" s="87">
        <f t="shared" si="62"/>
        <v>45272</v>
      </c>
      <c r="Q2035" s="53">
        <f t="shared" si="63"/>
        <v>335</v>
      </c>
    </row>
    <row r="2036" spans="1:17" ht="32">
      <c r="A2036" s="6">
        <v>2035</v>
      </c>
      <c r="B2036" s="191" t="s">
        <v>14199</v>
      </c>
      <c r="C2036" s="191" t="s">
        <v>2243</v>
      </c>
      <c r="D2036" s="191" t="s">
        <v>14200</v>
      </c>
      <c r="E2036" s="191" t="s">
        <v>114</v>
      </c>
      <c r="F2036" s="191" t="s">
        <v>114</v>
      </c>
      <c r="G2036" s="191" t="s">
        <v>160</v>
      </c>
      <c r="H2036" s="191" t="s">
        <v>14201</v>
      </c>
      <c r="I2036" s="191" t="s">
        <v>14202</v>
      </c>
      <c r="J2036" s="191" t="s">
        <v>14203</v>
      </c>
      <c r="K2036" s="191" t="s">
        <v>10197</v>
      </c>
      <c r="L2036" s="99">
        <v>-0.72032499999999999</v>
      </c>
      <c r="M2036" s="99">
        <v>36.888649999999998</v>
      </c>
      <c r="N2036" s="191" t="s">
        <v>6967</v>
      </c>
      <c r="O2036" s="87">
        <v>45247</v>
      </c>
      <c r="P2036" s="87">
        <f t="shared" si="62"/>
        <v>45272</v>
      </c>
      <c r="Q2036" s="53">
        <f t="shared" si="63"/>
        <v>335</v>
      </c>
    </row>
    <row r="2037" spans="1:17" ht="16">
      <c r="A2037" s="6">
        <v>2036</v>
      </c>
      <c r="B2037" s="191" t="s">
        <v>4783</v>
      </c>
      <c r="C2037" s="191" t="s">
        <v>4784</v>
      </c>
      <c r="D2037" s="191" t="s">
        <v>14204</v>
      </c>
      <c r="E2037" s="191" t="s">
        <v>108</v>
      </c>
      <c r="F2037" s="191" t="s">
        <v>108</v>
      </c>
      <c r="G2037" s="191" t="s">
        <v>226</v>
      </c>
      <c r="H2037" s="191" t="s">
        <v>14205</v>
      </c>
      <c r="I2037" s="191" t="s">
        <v>14206</v>
      </c>
      <c r="J2037" s="191" t="s">
        <v>14207</v>
      </c>
      <c r="K2037" s="191" t="s">
        <v>7449</v>
      </c>
      <c r="L2037" s="99">
        <v>-1.1727071</v>
      </c>
      <c r="M2037" s="99">
        <v>36.777718</v>
      </c>
      <c r="N2037" s="191" t="s">
        <v>6967</v>
      </c>
      <c r="O2037" s="87">
        <v>45247</v>
      </c>
      <c r="P2037" s="87">
        <f t="shared" si="62"/>
        <v>45272</v>
      </c>
      <c r="Q2037" s="53">
        <f t="shared" si="63"/>
        <v>335</v>
      </c>
    </row>
    <row r="2038" spans="1:17" ht="16">
      <c r="A2038" s="6">
        <v>2037</v>
      </c>
      <c r="B2038" s="191" t="s">
        <v>4785</v>
      </c>
      <c r="C2038" s="191" t="s">
        <v>4786</v>
      </c>
      <c r="D2038" s="191" t="s">
        <v>14208</v>
      </c>
      <c r="E2038" s="191" t="s">
        <v>108</v>
      </c>
      <c r="F2038" s="191" t="s">
        <v>108</v>
      </c>
      <c r="G2038" s="191" t="s">
        <v>226</v>
      </c>
      <c r="H2038" s="191" t="s">
        <v>14209</v>
      </c>
      <c r="I2038" s="191" t="s">
        <v>14210</v>
      </c>
      <c r="J2038" s="191" t="s">
        <v>14211</v>
      </c>
      <c r="K2038" s="191" t="s">
        <v>7449</v>
      </c>
      <c r="L2038" s="99">
        <v>-1.1520387000000001</v>
      </c>
      <c r="M2038" s="99">
        <v>36.775410700000002</v>
      </c>
      <c r="N2038" s="191" t="s">
        <v>6967</v>
      </c>
      <c r="O2038" s="87">
        <v>45247</v>
      </c>
      <c r="P2038" s="87">
        <f t="shared" si="62"/>
        <v>45272</v>
      </c>
      <c r="Q2038" s="53">
        <f t="shared" si="63"/>
        <v>335</v>
      </c>
    </row>
    <row r="2039" spans="1:17" ht="16">
      <c r="A2039" s="6">
        <v>2038</v>
      </c>
      <c r="B2039" s="191" t="s">
        <v>4753</v>
      </c>
      <c r="C2039" s="191" t="s">
        <v>2252</v>
      </c>
      <c r="D2039" s="191" t="s">
        <v>14212</v>
      </c>
      <c r="E2039" s="191" t="s">
        <v>8015</v>
      </c>
      <c r="F2039" s="191" t="s">
        <v>2434</v>
      </c>
      <c r="G2039" s="191" t="s">
        <v>9255</v>
      </c>
      <c r="H2039" s="191" t="s">
        <v>11420</v>
      </c>
      <c r="I2039" s="191" t="s">
        <v>14213</v>
      </c>
      <c r="J2039" s="191" t="s">
        <v>14214</v>
      </c>
      <c r="K2039" s="191" t="s">
        <v>8335</v>
      </c>
      <c r="L2039" s="99">
        <v>-0.45103199999999999</v>
      </c>
      <c r="M2039" s="99">
        <v>37.393149999999999</v>
      </c>
      <c r="N2039" s="191" t="s">
        <v>6967</v>
      </c>
      <c r="O2039" s="87">
        <v>45247</v>
      </c>
      <c r="P2039" s="87">
        <f t="shared" si="62"/>
        <v>45272</v>
      </c>
      <c r="Q2039" s="53">
        <f t="shared" si="63"/>
        <v>335</v>
      </c>
    </row>
    <row r="2040" spans="1:17" ht="16">
      <c r="A2040" s="6">
        <v>2039</v>
      </c>
      <c r="B2040" s="191" t="s">
        <v>4593</v>
      </c>
      <c r="C2040" s="191" t="s">
        <v>2145</v>
      </c>
      <c r="D2040" s="191" t="s">
        <v>14215</v>
      </c>
      <c r="E2040" s="191" t="s">
        <v>161</v>
      </c>
      <c r="F2040" s="191" t="s">
        <v>11402</v>
      </c>
      <c r="G2040" s="191" t="s">
        <v>11403</v>
      </c>
      <c r="H2040" s="191" t="s">
        <v>14216</v>
      </c>
      <c r="I2040" s="191" t="s">
        <v>14217</v>
      </c>
      <c r="J2040" s="191" t="s">
        <v>14218</v>
      </c>
      <c r="K2040" s="191" t="s">
        <v>10952</v>
      </c>
      <c r="L2040" s="99">
        <v>3.95E-2</v>
      </c>
      <c r="M2040" s="99">
        <v>37.0747</v>
      </c>
      <c r="N2040" s="191" t="s">
        <v>6967</v>
      </c>
      <c r="O2040" s="87">
        <v>45250</v>
      </c>
      <c r="P2040" s="87">
        <f t="shared" si="62"/>
        <v>45275</v>
      </c>
      <c r="Q2040" s="53">
        <f t="shared" si="63"/>
        <v>335</v>
      </c>
    </row>
    <row r="2041" spans="1:17" ht="16">
      <c r="A2041" s="6">
        <v>2040</v>
      </c>
      <c r="B2041" s="191" t="s">
        <v>4697</v>
      </c>
      <c r="C2041" s="191" t="s">
        <v>2205</v>
      </c>
      <c r="D2041" s="191" t="s">
        <v>14219</v>
      </c>
      <c r="E2041" s="191" t="s">
        <v>8015</v>
      </c>
      <c r="F2041" s="191" t="s">
        <v>8015</v>
      </c>
      <c r="G2041" s="191" t="s">
        <v>144</v>
      </c>
      <c r="H2041" s="191" t="s">
        <v>14034</v>
      </c>
      <c r="I2041" s="191" t="s">
        <v>14220</v>
      </c>
      <c r="J2041" s="191" t="s">
        <v>14221</v>
      </c>
      <c r="K2041" s="191" t="s">
        <v>7384</v>
      </c>
      <c r="L2041" s="99">
        <v>-0.41205409999999998</v>
      </c>
      <c r="M2041" s="99">
        <v>37.498301300000001</v>
      </c>
      <c r="N2041" s="191" t="s">
        <v>6967</v>
      </c>
      <c r="O2041" s="87">
        <v>45250</v>
      </c>
      <c r="P2041" s="87">
        <f t="shared" si="62"/>
        <v>45275</v>
      </c>
      <c r="Q2041" s="53">
        <f t="shared" si="63"/>
        <v>335</v>
      </c>
    </row>
    <row r="2042" spans="1:17" ht="16">
      <c r="A2042" s="6">
        <v>2041</v>
      </c>
      <c r="B2042" s="191" t="s">
        <v>4696</v>
      </c>
      <c r="C2042" s="191" t="s">
        <v>2204</v>
      </c>
      <c r="D2042" s="191" t="s">
        <v>14222</v>
      </c>
      <c r="E2042" s="191" t="s">
        <v>161</v>
      </c>
      <c r="F2042" s="191" t="s">
        <v>161</v>
      </c>
      <c r="G2042" s="191" t="s">
        <v>1511</v>
      </c>
      <c r="H2042" s="191" t="s">
        <v>14223</v>
      </c>
      <c r="I2042" s="191" t="s">
        <v>14224</v>
      </c>
      <c r="J2042" s="191" t="s">
        <v>14225</v>
      </c>
      <c r="K2042" s="191" t="s">
        <v>10952</v>
      </c>
      <c r="L2042" s="99">
        <v>-0.1981831</v>
      </c>
      <c r="M2042" s="99">
        <v>37.079478000000002</v>
      </c>
      <c r="N2042" s="191" t="s">
        <v>6967</v>
      </c>
      <c r="O2042" s="87">
        <v>45250</v>
      </c>
      <c r="P2042" s="87">
        <f t="shared" si="62"/>
        <v>45275</v>
      </c>
      <c r="Q2042" s="53">
        <f t="shared" si="63"/>
        <v>335</v>
      </c>
    </row>
    <row r="2043" spans="1:17" ht="16">
      <c r="A2043" s="6">
        <v>2042</v>
      </c>
      <c r="B2043" s="191" t="s">
        <v>4751</v>
      </c>
      <c r="C2043" s="191" t="s">
        <v>4752</v>
      </c>
      <c r="D2043" s="191" t="s">
        <v>14226</v>
      </c>
      <c r="E2043" s="191" t="s">
        <v>151</v>
      </c>
      <c r="F2043" s="191" t="s">
        <v>151</v>
      </c>
      <c r="G2043" s="191" t="s">
        <v>152</v>
      </c>
      <c r="H2043" s="191" t="s">
        <v>14120</v>
      </c>
      <c r="I2043" s="191" t="s">
        <v>14227</v>
      </c>
      <c r="J2043" s="191"/>
      <c r="K2043" s="191" t="s">
        <v>10554</v>
      </c>
      <c r="L2043" s="99">
        <v>0.1134</v>
      </c>
      <c r="M2043" s="99">
        <v>37.558300000000003</v>
      </c>
      <c r="N2043" s="191" t="s">
        <v>6967</v>
      </c>
      <c r="O2043" s="87">
        <v>45250</v>
      </c>
      <c r="P2043" s="87">
        <f t="shared" si="62"/>
        <v>45275</v>
      </c>
      <c r="Q2043" s="53">
        <f t="shared" si="63"/>
        <v>335</v>
      </c>
    </row>
    <row r="2044" spans="1:17" ht="16">
      <c r="A2044" s="6">
        <v>2043</v>
      </c>
      <c r="B2044" s="191" t="s">
        <v>4777</v>
      </c>
      <c r="C2044" s="191" t="s">
        <v>2242</v>
      </c>
      <c r="D2044" s="191" t="s">
        <v>14228</v>
      </c>
      <c r="E2044" s="191" t="s">
        <v>114</v>
      </c>
      <c r="F2044" s="191" t="s">
        <v>114</v>
      </c>
      <c r="G2044" s="191" t="s">
        <v>10224</v>
      </c>
      <c r="H2044" s="191" t="s">
        <v>14229</v>
      </c>
      <c r="I2044" s="191" t="s">
        <v>14230</v>
      </c>
      <c r="J2044" s="191" t="s">
        <v>14231</v>
      </c>
      <c r="K2044" s="191" t="s">
        <v>10197</v>
      </c>
      <c r="L2044" s="99">
        <v>-0.70344799999999996</v>
      </c>
      <c r="M2044" s="99">
        <v>36.824848000000003</v>
      </c>
      <c r="N2044" s="191" t="s">
        <v>6967</v>
      </c>
      <c r="O2044" s="87">
        <v>45250</v>
      </c>
      <c r="P2044" s="87">
        <f t="shared" si="62"/>
        <v>45275</v>
      </c>
      <c r="Q2044" s="53">
        <f t="shared" si="63"/>
        <v>335</v>
      </c>
    </row>
    <row r="2045" spans="1:17" ht="16">
      <c r="A2045" s="6">
        <v>2044</v>
      </c>
      <c r="B2045" s="191" t="s">
        <v>2559</v>
      </c>
      <c r="C2045" s="191" t="s">
        <v>2649</v>
      </c>
      <c r="D2045" s="191" t="s">
        <v>14232</v>
      </c>
      <c r="E2045" s="191" t="s">
        <v>108</v>
      </c>
      <c r="F2045" s="191" t="s">
        <v>108</v>
      </c>
      <c r="G2045" s="191" t="s">
        <v>111</v>
      </c>
      <c r="H2045" s="191" t="s">
        <v>2560</v>
      </c>
      <c r="I2045" s="191" t="s">
        <v>14233</v>
      </c>
      <c r="J2045" s="191" t="s">
        <v>14234</v>
      </c>
      <c r="K2045" s="191" t="s">
        <v>6966</v>
      </c>
      <c r="L2045" s="99">
        <v>-1.0346109999999999</v>
      </c>
      <c r="M2045" s="99">
        <v>36.753082999999997</v>
      </c>
      <c r="N2045" s="191" t="s">
        <v>6967</v>
      </c>
      <c r="O2045" s="87">
        <v>45250</v>
      </c>
      <c r="P2045" s="87">
        <f t="shared" si="62"/>
        <v>45275</v>
      </c>
      <c r="Q2045" s="53">
        <f t="shared" si="63"/>
        <v>335</v>
      </c>
    </row>
    <row r="2046" spans="1:17" ht="16">
      <c r="A2046" s="6">
        <v>2045</v>
      </c>
      <c r="B2046" s="191" t="s">
        <v>4814</v>
      </c>
      <c r="C2046" s="191" t="s">
        <v>4815</v>
      </c>
      <c r="D2046" s="191" t="s">
        <v>14235</v>
      </c>
      <c r="E2046" s="191" t="s">
        <v>114</v>
      </c>
      <c r="F2046" s="191" t="s">
        <v>114</v>
      </c>
      <c r="G2046" s="191" t="s">
        <v>158</v>
      </c>
      <c r="H2046" s="191" t="s">
        <v>10453</v>
      </c>
      <c r="I2046" s="191" t="s">
        <v>14236</v>
      </c>
      <c r="J2046" s="191"/>
      <c r="K2046" s="191"/>
      <c r="L2046" s="99">
        <v>-0.81230000000000002</v>
      </c>
      <c r="M2046" s="99">
        <v>36.969160000000002</v>
      </c>
      <c r="N2046" s="191" t="s">
        <v>6967</v>
      </c>
      <c r="O2046" s="87">
        <v>45250</v>
      </c>
      <c r="P2046" s="87">
        <f t="shared" si="62"/>
        <v>45275</v>
      </c>
      <c r="Q2046" s="53">
        <f t="shared" si="63"/>
        <v>335</v>
      </c>
    </row>
    <row r="2047" spans="1:17" ht="16">
      <c r="A2047" s="6">
        <v>2046</v>
      </c>
      <c r="B2047" s="191" t="s">
        <v>4836</v>
      </c>
      <c r="C2047" s="191" t="s">
        <v>4837</v>
      </c>
      <c r="D2047" s="191" t="s">
        <v>14237</v>
      </c>
      <c r="E2047" s="191" t="s">
        <v>108</v>
      </c>
      <c r="F2047" s="191" t="s">
        <v>108</v>
      </c>
      <c r="G2047" s="191" t="s">
        <v>12561</v>
      </c>
      <c r="H2047" s="191" t="s">
        <v>13833</v>
      </c>
      <c r="I2047" s="191" t="s">
        <v>14238</v>
      </c>
      <c r="J2047" s="191" t="s">
        <v>14239</v>
      </c>
      <c r="K2047" s="191" t="s">
        <v>2840</v>
      </c>
      <c r="L2047" s="99">
        <v>-1.2849999999999999</v>
      </c>
      <c r="M2047" s="99">
        <v>36.708100000000002</v>
      </c>
      <c r="N2047" s="191" t="s">
        <v>6967</v>
      </c>
      <c r="O2047" s="87">
        <v>45250</v>
      </c>
      <c r="P2047" s="87">
        <f t="shared" si="62"/>
        <v>45275</v>
      </c>
      <c r="Q2047" s="53">
        <f t="shared" si="63"/>
        <v>335</v>
      </c>
    </row>
    <row r="2048" spans="1:17" ht="16">
      <c r="A2048" s="6">
        <v>2047</v>
      </c>
      <c r="B2048" s="191" t="s">
        <v>4050</v>
      </c>
      <c r="C2048" s="191" t="s">
        <v>4051</v>
      </c>
      <c r="D2048" s="191" t="s">
        <v>14240</v>
      </c>
      <c r="E2048" s="191" t="s">
        <v>114</v>
      </c>
      <c r="F2048" s="191" t="s">
        <v>114</v>
      </c>
      <c r="G2048" s="191" t="s">
        <v>158</v>
      </c>
      <c r="H2048" s="191" t="s">
        <v>14241</v>
      </c>
      <c r="I2048" s="191" t="s">
        <v>14242</v>
      </c>
      <c r="J2048" s="191" t="s">
        <v>14243</v>
      </c>
      <c r="K2048" s="191"/>
      <c r="L2048" s="99">
        <v>-0.76566999999999996</v>
      </c>
      <c r="M2048" s="99">
        <v>36.87247</v>
      </c>
      <c r="N2048" s="191" t="s">
        <v>6967</v>
      </c>
      <c r="O2048" s="87">
        <v>45251</v>
      </c>
      <c r="P2048" s="87">
        <f t="shared" si="62"/>
        <v>45276</v>
      </c>
      <c r="Q2048" s="53">
        <f t="shared" si="63"/>
        <v>335</v>
      </c>
    </row>
    <row r="2049" spans="1:17" ht="16">
      <c r="A2049" s="6">
        <v>2048</v>
      </c>
      <c r="B2049" s="191" t="s">
        <v>4682</v>
      </c>
      <c r="C2049" s="191" t="s">
        <v>2198</v>
      </c>
      <c r="D2049" s="191" t="s">
        <v>14244</v>
      </c>
      <c r="E2049" s="191" t="s">
        <v>151</v>
      </c>
      <c r="F2049" s="191" t="s">
        <v>151</v>
      </c>
      <c r="G2049" s="191" t="s">
        <v>10204</v>
      </c>
      <c r="H2049" s="191" t="s">
        <v>14245</v>
      </c>
      <c r="I2049" s="191" t="s">
        <v>14246</v>
      </c>
      <c r="J2049" s="191" t="s">
        <v>14247</v>
      </c>
      <c r="K2049" s="191" t="s">
        <v>10641</v>
      </c>
      <c r="L2049" s="99">
        <v>0.25729999999999997</v>
      </c>
      <c r="M2049" s="99">
        <v>37.896500000000003</v>
      </c>
      <c r="N2049" s="191" t="s">
        <v>6967</v>
      </c>
      <c r="O2049" s="87">
        <v>45251</v>
      </c>
      <c r="P2049" s="87">
        <f t="shared" si="62"/>
        <v>45276</v>
      </c>
      <c r="Q2049" s="53">
        <f t="shared" si="63"/>
        <v>335</v>
      </c>
    </row>
    <row r="2050" spans="1:17" ht="16">
      <c r="A2050" s="6">
        <v>2049</v>
      </c>
      <c r="B2050" s="191" t="s">
        <v>4701</v>
      </c>
      <c r="C2050" s="191" t="s">
        <v>2209</v>
      </c>
      <c r="D2050" s="191" t="s">
        <v>14248</v>
      </c>
      <c r="E2050" s="191" t="s">
        <v>161</v>
      </c>
      <c r="F2050" s="191" t="s">
        <v>161</v>
      </c>
      <c r="G2050" s="191" t="s">
        <v>1511</v>
      </c>
      <c r="H2050" s="191" t="s">
        <v>14249</v>
      </c>
      <c r="I2050" s="191" t="s">
        <v>14250</v>
      </c>
      <c r="J2050" s="191" t="s">
        <v>14251</v>
      </c>
      <c r="K2050" s="191" t="s">
        <v>10952</v>
      </c>
      <c r="L2050" s="99">
        <v>-0.102544</v>
      </c>
      <c r="M2050" s="99">
        <v>36.995622400000002</v>
      </c>
      <c r="N2050" s="191" t="s">
        <v>6967</v>
      </c>
      <c r="O2050" s="87">
        <v>45251</v>
      </c>
      <c r="P2050" s="87">
        <f t="shared" si="62"/>
        <v>45276</v>
      </c>
      <c r="Q2050" s="53">
        <f t="shared" si="63"/>
        <v>335</v>
      </c>
    </row>
    <row r="2051" spans="1:17" ht="16">
      <c r="A2051" s="6">
        <v>2050</v>
      </c>
      <c r="B2051" s="191" t="s">
        <v>4702</v>
      </c>
      <c r="C2051" s="191" t="s">
        <v>2210</v>
      </c>
      <c r="D2051" s="191" t="s">
        <v>14252</v>
      </c>
      <c r="E2051" s="191" t="s">
        <v>161</v>
      </c>
      <c r="F2051" s="191" t="s">
        <v>161</v>
      </c>
      <c r="G2051" s="191" t="s">
        <v>1511</v>
      </c>
      <c r="H2051" s="191" t="s">
        <v>14253</v>
      </c>
      <c r="I2051" s="191" t="s">
        <v>14254</v>
      </c>
      <c r="J2051" s="191" t="s">
        <v>14255</v>
      </c>
      <c r="K2051" s="191" t="s">
        <v>10952</v>
      </c>
      <c r="L2051" s="99">
        <v>-0.1057014</v>
      </c>
      <c r="M2051" s="99">
        <v>36.993907200000002</v>
      </c>
      <c r="N2051" s="191" t="s">
        <v>6967</v>
      </c>
      <c r="O2051" s="87">
        <v>45251</v>
      </c>
      <c r="P2051" s="87">
        <f t="shared" ref="P2051:P2114" si="64">O2051+25</f>
        <v>45276</v>
      </c>
      <c r="Q2051" s="53">
        <f t="shared" ref="Q2051:Q2114" si="65">IF(P2051&lt;$T$2,$V$2,$U$2-P2051+1)</f>
        <v>335</v>
      </c>
    </row>
    <row r="2052" spans="1:17" ht="16">
      <c r="A2052" s="6">
        <v>2051</v>
      </c>
      <c r="B2052" s="191" t="s">
        <v>4707</v>
      </c>
      <c r="C2052" s="191" t="s">
        <v>2211</v>
      </c>
      <c r="D2052" s="191" t="s">
        <v>14256</v>
      </c>
      <c r="E2052" s="191" t="s">
        <v>151</v>
      </c>
      <c r="F2052" s="191" t="s">
        <v>151</v>
      </c>
      <c r="G2052" s="191" t="s">
        <v>222</v>
      </c>
      <c r="H2052" s="191" t="s">
        <v>14257</v>
      </c>
      <c r="I2052" s="191" t="s">
        <v>14258</v>
      </c>
      <c r="J2052" s="191" t="s">
        <v>14259</v>
      </c>
      <c r="K2052" s="191" t="s">
        <v>8758</v>
      </c>
      <c r="L2052" s="99">
        <v>-4.6300000000000001E-2</v>
      </c>
      <c r="M2052" s="99">
        <v>37.657499999999999</v>
      </c>
      <c r="N2052" s="191" t="s">
        <v>6967</v>
      </c>
      <c r="O2052" s="87">
        <v>45251</v>
      </c>
      <c r="P2052" s="87">
        <f t="shared" si="64"/>
        <v>45276</v>
      </c>
      <c r="Q2052" s="53">
        <f t="shared" si="65"/>
        <v>335</v>
      </c>
    </row>
    <row r="2053" spans="1:17" ht="16">
      <c r="A2053" s="6">
        <v>2052</v>
      </c>
      <c r="B2053" s="191" t="s">
        <v>4723</v>
      </c>
      <c r="C2053" s="191" t="s">
        <v>2221</v>
      </c>
      <c r="D2053" s="191" t="s">
        <v>14260</v>
      </c>
      <c r="E2053" s="191" t="s">
        <v>8015</v>
      </c>
      <c r="F2053" s="191" t="s">
        <v>2434</v>
      </c>
      <c r="G2053" s="191" t="s">
        <v>7481</v>
      </c>
      <c r="H2053" s="191" t="s">
        <v>14261</v>
      </c>
      <c r="I2053" s="191" t="s">
        <v>14262</v>
      </c>
      <c r="J2053" s="191" t="s">
        <v>14263</v>
      </c>
      <c r="K2053" s="191" t="s">
        <v>8856</v>
      </c>
      <c r="L2053" s="99">
        <v>-0.65518100000000001</v>
      </c>
      <c r="M2053" s="99">
        <v>37.24006</v>
      </c>
      <c r="N2053" s="191" t="s">
        <v>6967</v>
      </c>
      <c r="O2053" s="87">
        <v>45251</v>
      </c>
      <c r="P2053" s="87">
        <f t="shared" si="64"/>
        <v>45276</v>
      </c>
      <c r="Q2053" s="53">
        <f t="shared" si="65"/>
        <v>335</v>
      </c>
    </row>
    <row r="2054" spans="1:17" ht="16">
      <c r="A2054" s="6">
        <v>2053</v>
      </c>
      <c r="B2054" s="191" t="s">
        <v>1538</v>
      </c>
      <c r="C2054" s="191" t="s">
        <v>2244</v>
      </c>
      <c r="D2054" s="191" t="s">
        <v>14264</v>
      </c>
      <c r="E2054" s="191" t="s">
        <v>8015</v>
      </c>
      <c r="F2054" s="191" t="s">
        <v>8015</v>
      </c>
      <c r="G2054" s="191" t="s">
        <v>144</v>
      </c>
      <c r="H2054" s="191" t="s">
        <v>14265</v>
      </c>
      <c r="I2054" s="191" t="s">
        <v>14266</v>
      </c>
      <c r="J2054" s="191" t="s">
        <v>14267</v>
      </c>
      <c r="K2054" s="191" t="s">
        <v>7384</v>
      </c>
      <c r="L2054" s="99">
        <v>-0.402364</v>
      </c>
      <c r="M2054" s="99">
        <v>37.493457999999997</v>
      </c>
      <c r="N2054" s="191" t="s">
        <v>6967</v>
      </c>
      <c r="O2054" s="87">
        <v>45251</v>
      </c>
      <c r="P2054" s="87">
        <f t="shared" si="64"/>
        <v>45276</v>
      </c>
      <c r="Q2054" s="53">
        <f t="shared" si="65"/>
        <v>335</v>
      </c>
    </row>
    <row r="2055" spans="1:17" ht="16">
      <c r="A2055" s="6">
        <v>2054</v>
      </c>
      <c r="B2055" s="191" t="s">
        <v>4780</v>
      </c>
      <c r="C2055" s="191" t="s">
        <v>2247</v>
      </c>
      <c r="D2055" s="191" t="s">
        <v>14268</v>
      </c>
      <c r="E2055" s="191" t="s">
        <v>8015</v>
      </c>
      <c r="F2055" s="191" t="s">
        <v>8015</v>
      </c>
      <c r="G2055" s="191" t="s">
        <v>142</v>
      </c>
      <c r="H2055" s="191" t="s">
        <v>12193</v>
      </c>
      <c r="I2055" s="191" t="s">
        <v>14269</v>
      </c>
      <c r="J2055" s="191" t="s">
        <v>14270</v>
      </c>
      <c r="K2055" s="191" t="s">
        <v>8856</v>
      </c>
      <c r="L2055" s="99">
        <v>-0.52300000000000002</v>
      </c>
      <c r="M2055" s="99">
        <v>37.4636</v>
      </c>
      <c r="N2055" s="191" t="s">
        <v>6967</v>
      </c>
      <c r="O2055" s="87">
        <v>45251</v>
      </c>
      <c r="P2055" s="87">
        <f t="shared" si="64"/>
        <v>45276</v>
      </c>
      <c r="Q2055" s="53">
        <f t="shared" si="65"/>
        <v>335</v>
      </c>
    </row>
    <row r="2056" spans="1:17" ht="16">
      <c r="A2056" s="6">
        <v>2055</v>
      </c>
      <c r="B2056" s="191" t="s">
        <v>4781</v>
      </c>
      <c r="C2056" s="191" t="s">
        <v>4782</v>
      </c>
      <c r="D2056" s="191" t="s">
        <v>14271</v>
      </c>
      <c r="E2056" s="191" t="s">
        <v>114</v>
      </c>
      <c r="F2056" s="191" t="s">
        <v>114</v>
      </c>
      <c r="G2056" s="191" t="s">
        <v>158</v>
      </c>
      <c r="H2056" s="191" t="s">
        <v>14272</v>
      </c>
      <c r="I2056" s="191" t="s">
        <v>14273</v>
      </c>
      <c r="J2056" s="191" t="s">
        <v>14274</v>
      </c>
      <c r="K2056" s="191"/>
      <c r="L2056" s="99">
        <v>-0.78876000000000002</v>
      </c>
      <c r="M2056" s="99">
        <v>36.957619999999999</v>
      </c>
      <c r="N2056" s="191" t="s">
        <v>6967</v>
      </c>
      <c r="O2056" s="87">
        <v>45251</v>
      </c>
      <c r="P2056" s="87">
        <f t="shared" si="64"/>
        <v>45276</v>
      </c>
      <c r="Q2056" s="53">
        <f t="shared" si="65"/>
        <v>335</v>
      </c>
    </row>
    <row r="2057" spans="1:17" ht="16">
      <c r="A2057" s="6">
        <v>2056</v>
      </c>
      <c r="B2057" s="191" t="s">
        <v>4794</v>
      </c>
      <c r="C2057" s="191" t="s">
        <v>4795</v>
      </c>
      <c r="D2057" s="191" t="s">
        <v>14275</v>
      </c>
      <c r="E2057" s="191" t="s">
        <v>108</v>
      </c>
      <c r="F2057" s="191" t="s">
        <v>108</v>
      </c>
      <c r="G2057" s="191" t="s">
        <v>7023</v>
      </c>
      <c r="H2057" s="191" t="s">
        <v>7463</v>
      </c>
      <c r="I2057" s="191" t="s">
        <v>14276</v>
      </c>
      <c r="J2057" s="191" t="s">
        <v>14277</v>
      </c>
      <c r="K2057" s="191" t="s">
        <v>7449</v>
      </c>
      <c r="L2057" s="99">
        <v>-1.1187210000000001</v>
      </c>
      <c r="M2057" s="99">
        <v>36.605932600000003</v>
      </c>
      <c r="N2057" s="191" t="s">
        <v>6967</v>
      </c>
      <c r="O2057" s="87">
        <v>45251</v>
      </c>
      <c r="P2057" s="87">
        <f t="shared" si="64"/>
        <v>45276</v>
      </c>
      <c r="Q2057" s="53">
        <f t="shared" si="65"/>
        <v>335</v>
      </c>
    </row>
    <row r="2058" spans="1:17" ht="16">
      <c r="A2058" s="6">
        <v>2057</v>
      </c>
      <c r="B2058" s="191" t="s">
        <v>4833</v>
      </c>
      <c r="C2058" s="191" t="s">
        <v>4834</v>
      </c>
      <c r="D2058" s="191" t="s">
        <v>14278</v>
      </c>
      <c r="E2058" s="191" t="s">
        <v>108</v>
      </c>
      <c r="F2058" s="191" t="s">
        <v>108</v>
      </c>
      <c r="G2058" s="191" t="s">
        <v>7023</v>
      </c>
      <c r="H2058" s="191" t="s">
        <v>14279</v>
      </c>
      <c r="I2058" s="191" t="s">
        <v>14280</v>
      </c>
      <c r="J2058" s="191" t="s">
        <v>14281</v>
      </c>
      <c r="K2058" s="191" t="s">
        <v>7449</v>
      </c>
      <c r="L2058" s="99">
        <v>-1.1544588</v>
      </c>
      <c r="M2058" s="99">
        <v>36.617699899999998</v>
      </c>
      <c r="N2058" s="191" t="s">
        <v>6967</v>
      </c>
      <c r="O2058" s="87">
        <v>45251</v>
      </c>
      <c r="P2058" s="87">
        <f t="shared" si="64"/>
        <v>45276</v>
      </c>
      <c r="Q2058" s="53">
        <f t="shared" si="65"/>
        <v>335</v>
      </c>
    </row>
    <row r="2059" spans="1:17" ht="16">
      <c r="A2059" s="6">
        <v>2058</v>
      </c>
      <c r="B2059" s="191" t="s">
        <v>4297</v>
      </c>
      <c r="C2059" s="191" t="s">
        <v>1994</v>
      </c>
      <c r="D2059" s="191" t="s">
        <v>14282</v>
      </c>
      <c r="E2059" s="191" t="s">
        <v>151</v>
      </c>
      <c r="F2059" s="191" t="s">
        <v>151</v>
      </c>
      <c r="G2059" s="191" t="s">
        <v>152</v>
      </c>
      <c r="H2059" s="191" t="s">
        <v>13436</v>
      </c>
      <c r="I2059" s="191" t="s">
        <v>14283</v>
      </c>
      <c r="J2059" s="191" t="s">
        <v>14284</v>
      </c>
      <c r="K2059" s="191" t="s">
        <v>10554</v>
      </c>
      <c r="L2059" s="99">
        <v>0.11360000000000001</v>
      </c>
      <c r="M2059" s="99">
        <v>37.546999999999997</v>
      </c>
      <c r="N2059" s="191" t="s">
        <v>6967</v>
      </c>
      <c r="O2059" s="87">
        <v>45252</v>
      </c>
      <c r="P2059" s="87">
        <f t="shared" si="64"/>
        <v>45277</v>
      </c>
      <c r="Q2059" s="53">
        <f t="shared" si="65"/>
        <v>335</v>
      </c>
    </row>
    <row r="2060" spans="1:17" ht="16">
      <c r="A2060" s="6">
        <v>2059</v>
      </c>
      <c r="B2060" s="191" t="s">
        <v>4681</v>
      </c>
      <c r="C2060" s="191" t="s">
        <v>2197</v>
      </c>
      <c r="D2060" s="191" t="s">
        <v>14285</v>
      </c>
      <c r="E2060" s="191" t="s">
        <v>8015</v>
      </c>
      <c r="F2060" s="191" t="s">
        <v>8015</v>
      </c>
      <c r="G2060" s="191" t="s">
        <v>144</v>
      </c>
      <c r="H2060" s="191" t="s">
        <v>11851</v>
      </c>
      <c r="I2060" s="191" t="s">
        <v>14286</v>
      </c>
      <c r="J2060" s="191" t="s">
        <v>14287</v>
      </c>
      <c r="K2060" s="191" t="s">
        <v>7384</v>
      </c>
      <c r="L2060" s="99">
        <v>-0.38879999999999998</v>
      </c>
      <c r="M2060" s="99">
        <v>37.504800000000003</v>
      </c>
      <c r="N2060" s="191" t="s">
        <v>6967</v>
      </c>
      <c r="O2060" s="87">
        <v>45252</v>
      </c>
      <c r="P2060" s="87">
        <f t="shared" si="64"/>
        <v>45277</v>
      </c>
      <c r="Q2060" s="53">
        <f t="shared" si="65"/>
        <v>335</v>
      </c>
    </row>
    <row r="2061" spans="1:17" ht="16">
      <c r="A2061" s="6">
        <v>2060</v>
      </c>
      <c r="B2061" s="191" t="s">
        <v>4703</v>
      </c>
      <c r="C2061" s="191" t="s">
        <v>4704</v>
      </c>
      <c r="D2061" s="191" t="s">
        <v>14288</v>
      </c>
      <c r="E2061" s="191" t="s">
        <v>161</v>
      </c>
      <c r="F2061" s="191" t="s">
        <v>161</v>
      </c>
      <c r="G2061" s="191" t="s">
        <v>1511</v>
      </c>
      <c r="H2061" s="191" t="s">
        <v>14289</v>
      </c>
      <c r="I2061" s="191" t="s">
        <v>14290</v>
      </c>
      <c r="J2061" s="191" t="s">
        <v>14291</v>
      </c>
      <c r="K2061" s="191" t="s">
        <v>10952</v>
      </c>
      <c r="L2061" s="99">
        <v>-0.10831830000000001</v>
      </c>
      <c r="M2061" s="99">
        <v>36.991194999999998</v>
      </c>
      <c r="N2061" s="191" t="s">
        <v>6967</v>
      </c>
      <c r="O2061" s="87">
        <v>45252</v>
      </c>
      <c r="P2061" s="87">
        <f t="shared" si="64"/>
        <v>45277</v>
      </c>
      <c r="Q2061" s="53">
        <f t="shared" si="65"/>
        <v>335</v>
      </c>
    </row>
    <row r="2062" spans="1:17" ht="16">
      <c r="A2062" s="6">
        <v>2061</v>
      </c>
      <c r="B2062" s="191" t="s">
        <v>4755</v>
      </c>
      <c r="C2062" s="191" t="s">
        <v>2231</v>
      </c>
      <c r="D2062" s="191" t="s">
        <v>14292</v>
      </c>
      <c r="E2062" s="191" t="s">
        <v>8015</v>
      </c>
      <c r="F2062" s="191" t="s">
        <v>8015</v>
      </c>
      <c r="G2062" s="191" t="s">
        <v>144</v>
      </c>
      <c r="H2062" s="191" t="s">
        <v>14293</v>
      </c>
      <c r="I2062" s="191" t="s">
        <v>14294</v>
      </c>
      <c r="J2062" s="191" t="s">
        <v>14295</v>
      </c>
      <c r="K2062" s="191" t="s">
        <v>10641</v>
      </c>
      <c r="L2062" s="99">
        <v>-0.50602749999999996</v>
      </c>
      <c r="M2062" s="99">
        <v>37.644475999999997</v>
      </c>
      <c r="N2062" s="191" t="s">
        <v>6967</v>
      </c>
      <c r="O2062" s="87">
        <v>45252</v>
      </c>
      <c r="P2062" s="87">
        <f t="shared" si="64"/>
        <v>45277</v>
      </c>
      <c r="Q2062" s="53">
        <f t="shared" si="65"/>
        <v>335</v>
      </c>
    </row>
    <row r="2063" spans="1:17" ht="16">
      <c r="A2063" s="6">
        <v>2062</v>
      </c>
      <c r="B2063" s="191" t="s">
        <v>4774</v>
      </c>
      <c r="C2063" s="191" t="s">
        <v>2239</v>
      </c>
      <c r="D2063" s="191" t="s">
        <v>14296</v>
      </c>
      <c r="E2063" s="191" t="s">
        <v>161</v>
      </c>
      <c r="F2063" s="191" t="s">
        <v>161</v>
      </c>
      <c r="G2063" s="191" t="s">
        <v>11829</v>
      </c>
      <c r="H2063" s="191" t="s">
        <v>14297</v>
      </c>
      <c r="I2063" s="191" t="s">
        <v>14298</v>
      </c>
      <c r="J2063" s="191" t="s">
        <v>14299</v>
      </c>
      <c r="K2063" s="191" t="s">
        <v>10952</v>
      </c>
      <c r="L2063" s="99">
        <v>-0.38774500000000001</v>
      </c>
      <c r="M2063" s="99">
        <v>36.893856700000001</v>
      </c>
      <c r="N2063" s="191" t="s">
        <v>6967</v>
      </c>
      <c r="O2063" s="87">
        <v>45252</v>
      </c>
      <c r="P2063" s="87">
        <f t="shared" si="64"/>
        <v>45277</v>
      </c>
      <c r="Q2063" s="53">
        <f t="shared" si="65"/>
        <v>335</v>
      </c>
    </row>
    <row r="2064" spans="1:17" ht="16">
      <c r="A2064" s="6">
        <v>2063</v>
      </c>
      <c r="B2064" s="191" t="s">
        <v>4800</v>
      </c>
      <c r="C2064" s="191" t="s">
        <v>2249</v>
      </c>
      <c r="D2064" s="191" t="s">
        <v>14300</v>
      </c>
      <c r="E2064" s="191" t="s">
        <v>8015</v>
      </c>
      <c r="F2064" s="191" t="s">
        <v>2434</v>
      </c>
      <c r="G2064" s="191" t="s">
        <v>9255</v>
      </c>
      <c r="H2064" s="191" t="s">
        <v>14301</v>
      </c>
      <c r="I2064" s="191" t="s">
        <v>14302</v>
      </c>
      <c r="J2064" s="191" t="s">
        <v>14303</v>
      </c>
      <c r="K2064" s="191" t="s">
        <v>8335</v>
      </c>
      <c r="L2064" s="99">
        <v>-0.42698700000000001</v>
      </c>
      <c r="M2064" s="99">
        <v>37.336736000000002</v>
      </c>
      <c r="N2064" s="191" t="s">
        <v>6967</v>
      </c>
      <c r="O2064" s="87">
        <v>45252</v>
      </c>
      <c r="P2064" s="87">
        <f t="shared" si="64"/>
        <v>45277</v>
      </c>
      <c r="Q2064" s="53">
        <f t="shared" si="65"/>
        <v>335</v>
      </c>
    </row>
    <row r="2065" spans="1:17" ht="16">
      <c r="A2065" s="6">
        <v>2064</v>
      </c>
      <c r="B2065" s="191" t="s">
        <v>4813</v>
      </c>
      <c r="C2065" s="191" t="s">
        <v>2250</v>
      </c>
      <c r="D2065" s="191" t="s">
        <v>14304</v>
      </c>
      <c r="E2065" s="191" t="s">
        <v>114</v>
      </c>
      <c r="F2065" s="191" t="s">
        <v>114</v>
      </c>
      <c r="G2065" s="191" t="s">
        <v>156</v>
      </c>
      <c r="H2065" s="191" t="s">
        <v>9813</v>
      </c>
      <c r="I2065" s="191" t="s">
        <v>14305</v>
      </c>
      <c r="J2065" s="191"/>
      <c r="K2065" s="191" t="s">
        <v>11451</v>
      </c>
      <c r="L2065" s="99">
        <v>-0.90176869999999998</v>
      </c>
      <c r="M2065" s="99">
        <v>36.906819300000002</v>
      </c>
      <c r="N2065" s="191" t="s">
        <v>6967</v>
      </c>
      <c r="O2065" s="87">
        <v>45252</v>
      </c>
      <c r="P2065" s="87">
        <f t="shared" si="64"/>
        <v>45277</v>
      </c>
      <c r="Q2065" s="53">
        <f t="shared" si="65"/>
        <v>335</v>
      </c>
    </row>
    <row r="2066" spans="1:17" ht="16">
      <c r="A2066" s="6">
        <v>2065</v>
      </c>
      <c r="B2066" s="191" t="s">
        <v>4835</v>
      </c>
      <c r="C2066" s="191" t="s">
        <v>2261</v>
      </c>
      <c r="D2066" s="191" t="s">
        <v>14306</v>
      </c>
      <c r="E2066" s="191" t="s">
        <v>108</v>
      </c>
      <c r="F2066" s="191" t="s">
        <v>108</v>
      </c>
      <c r="G2066" s="191" t="s">
        <v>175</v>
      </c>
      <c r="H2066" s="191" t="s">
        <v>9985</v>
      </c>
      <c r="I2066" s="191" t="s">
        <v>14307</v>
      </c>
      <c r="J2066" s="191" t="s">
        <v>14308</v>
      </c>
      <c r="K2066" s="191" t="s">
        <v>2840</v>
      </c>
      <c r="L2066" s="99">
        <v>-1.1845000000000001</v>
      </c>
      <c r="M2066" s="99">
        <v>36.632199999999997</v>
      </c>
      <c r="N2066" s="191" t="s">
        <v>6967</v>
      </c>
      <c r="O2066" s="87">
        <v>45252</v>
      </c>
      <c r="P2066" s="87">
        <f t="shared" si="64"/>
        <v>45277</v>
      </c>
      <c r="Q2066" s="53">
        <f t="shared" si="65"/>
        <v>335</v>
      </c>
    </row>
    <row r="2067" spans="1:17" ht="16">
      <c r="A2067" s="6">
        <v>2066</v>
      </c>
      <c r="B2067" s="191" t="s">
        <v>4674</v>
      </c>
      <c r="C2067" s="191" t="s">
        <v>2188</v>
      </c>
      <c r="D2067" s="191" t="s">
        <v>14309</v>
      </c>
      <c r="E2067" s="191" t="s">
        <v>8015</v>
      </c>
      <c r="F2067" s="191" t="s">
        <v>10898</v>
      </c>
      <c r="G2067" s="191" t="s">
        <v>1578</v>
      </c>
      <c r="H2067" s="191" t="s">
        <v>14310</v>
      </c>
      <c r="I2067" s="191" t="s">
        <v>14311</v>
      </c>
      <c r="J2067" s="191" t="s">
        <v>14312</v>
      </c>
      <c r="K2067" s="191" t="s">
        <v>11533</v>
      </c>
      <c r="L2067" s="99"/>
      <c r="M2067" s="99"/>
      <c r="N2067" s="191" t="s">
        <v>6967</v>
      </c>
      <c r="O2067" s="87">
        <v>45253</v>
      </c>
      <c r="P2067" s="87">
        <f t="shared" si="64"/>
        <v>45278</v>
      </c>
      <c r="Q2067" s="53">
        <f t="shared" si="65"/>
        <v>335</v>
      </c>
    </row>
    <row r="2068" spans="1:17" ht="16">
      <c r="A2068" s="6">
        <v>2067</v>
      </c>
      <c r="B2068" s="191" t="s">
        <v>4737</v>
      </c>
      <c r="C2068" s="191" t="s">
        <v>4738</v>
      </c>
      <c r="D2068" s="191" t="s">
        <v>14313</v>
      </c>
      <c r="E2068" s="191" t="s">
        <v>151</v>
      </c>
      <c r="F2068" s="191" t="s">
        <v>151</v>
      </c>
      <c r="G2068" s="191" t="s">
        <v>152</v>
      </c>
      <c r="H2068" s="191" t="s">
        <v>14314</v>
      </c>
      <c r="I2068" s="191" t="s">
        <v>14315</v>
      </c>
      <c r="J2068" s="191" t="s">
        <v>14316</v>
      </c>
      <c r="K2068" s="191" t="s">
        <v>10554</v>
      </c>
      <c r="L2068" s="99">
        <v>-1.2092562</v>
      </c>
      <c r="M2068" s="99">
        <v>36.882861800000001</v>
      </c>
      <c r="N2068" s="191" t="s">
        <v>6967</v>
      </c>
      <c r="O2068" s="87">
        <v>45253</v>
      </c>
      <c r="P2068" s="87">
        <f t="shared" si="64"/>
        <v>45278</v>
      </c>
      <c r="Q2068" s="53">
        <f t="shared" si="65"/>
        <v>335</v>
      </c>
    </row>
    <row r="2069" spans="1:17" ht="16">
      <c r="A2069" s="6">
        <v>2068</v>
      </c>
      <c r="B2069" s="191" t="s">
        <v>1512</v>
      </c>
      <c r="C2069" s="191" t="s">
        <v>2254</v>
      </c>
      <c r="D2069" s="191" t="s">
        <v>14317</v>
      </c>
      <c r="E2069" s="191" t="s">
        <v>161</v>
      </c>
      <c r="F2069" s="191" t="s">
        <v>161</v>
      </c>
      <c r="G2069" s="191" t="s">
        <v>10948</v>
      </c>
      <c r="H2069" s="191" t="s">
        <v>14318</v>
      </c>
      <c r="I2069" s="191" t="s">
        <v>14319</v>
      </c>
      <c r="J2069" s="191" t="s">
        <v>14320</v>
      </c>
      <c r="K2069" s="191" t="s">
        <v>10952</v>
      </c>
      <c r="L2069" s="99">
        <v>-0.40378550000000002</v>
      </c>
      <c r="M2069" s="99">
        <v>37.153280000000002</v>
      </c>
      <c r="N2069" s="191" t="s">
        <v>6967</v>
      </c>
      <c r="O2069" s="87">
        <v>45253</v>
      </c>
      <c r="P2069" s="87">
        <f t="shared" si="64"/>
        <v>45278</v>
      </c>
      <c r="Q2069" s="53">
        <f t="shared" si="65"/>
        <v>335</v>
      </c>
    </row>
    <row r="2070" spans="1:17" ht="16">
      <c r="A2070" s="6">
        <v>2069</v>
      </c>
      <c r="B2070" s="191" t="s">
        <v>4827</v>
      </c>
      <c r="C2070" s="191" t="s">
        <v>2256</v>
      </c>
      <c r="D2070" s="191" t="s">
        <v>14321</v>
      </c>
      <c r="E2070" s="191" t="s">
        <v>8015</v>
      </c>
      <c r="F2070" s="191" t="s">
        <v>8015</v>
      </c>
      <c r="G2070" s="191" t="s">
        <v>142</v>
      </c>
      <c r="H2070" s="191" t="s">
        <v>12673</v>
      </c>
      <c r="I2070" s="191" t="s">
        <v>14322</v>
      </c>
      <c r="J2070" s="191" t="s">
        <v>14323</v>
      </c>
      <c r="K2070" s="191" t="s">
        <v>8856</v>
      </c>
      <c r="L2070" s="99">
        <v>-0.49751200000000001</v>
      </c>
      <c r="M2070" s="99">
        <v>37.466185000000003</v>
      </c>
      <c r="N2070" s="191" t="s">
        <v>6967</v>
      </c>
      <c r="O2070" s="87">
        <v>45253</v>
      </c>
      <c r="P2070" s="87">
        <f t="shared" si="64"/>
        <v>45278</v>
      </c>
      <c r="Q2070" s="53">
        <f t="shared" si="65"/>
        <v>335</v>
      </c>
    </row>
    <row r="2071" spans="1:17" ht="16">
      <c r="A2071" s="6">
        <v>2070</v>
      </c>
      <c r="B2071" s="191" t="s">
        <v>1514</v>
      </c>
      <c r="C2071" s="191" t="s">
        <v>2258</v>
      </c>
      <c r="D2071" s="191" t="s">
        <v>14324</v>
      </c>
      <c r="E2071" s="191" t="s">
        <v>161</v>
      </c>
      <c r="F2071" s="191" t="s">
        <v>161</v>
      </c>
      <c r="G2071" s="191" t="s">
        <v>10948</v>
      </c>
      <c r="H2071" s="191" t="s">
        <v>14325</v>
      </c>
      <c r="I2071" s="191" t="s">
        <v>14326</v>
      </c>
      <c r="J2071" s="191" t="s">
        <v>14327</v>
      </c>
      <c r="K2071" s="191" t="s">
        <v>10952</v>
      </c>
      <c r="L2071" s="99">
        <v>-0.41508410000000001</v>
      </c>
      <c r="M2071" s="99">
        <v>37.178007800000003</v>
      </c>
      <c r="N2071" s="191" t="s">
        <v>6967</v>
      </c>
      <c r="O2071" s="87">
        <v>45253</v>
      </c>
      <c r="P2071" s="87">
        <f t="shared" si="64"/>
        <v>45278</v>
      </c>
      <c r="Q2071" s="53">
        <f t="shared" si="65"/>
        <v>335</v>
      </c>
    </row>
    <row r="2072" spans="1:17" ht="16">
      <c r="A2072" s="6">
        <v>2071</v>
      </c>
      <c r="B2072" s="191" t="s">
        <v>4830</v>
      </c>
      <c r="C2072" s="191" t="s">
        <v>4831</v>
      </c>
      <c r="D2072" s="191" t="s">
        <v>14328</v>
      </c>
      <c r="E2072" s="191" t="s">
        <v>108</v>
      </c>
      <c r="F2072" s="191" t="s">
        <v>108</v>
      </c>
      <c r="G2072" s="191" t="s">
        <v>6972</v>
      </c>
      <c r="H2072" s="191" t="s">
        <v>9323</v>
      </c>
      <c r="I2072" s="191" t="s">
        <v>14329</v>
      </c>
      <c r="J2072" s="191" t="s">
        <v>14330</v>
      </c>
      <c r="K2072" s="191" t="s">
        <v>6975</v>
      </c>
      <c r="L2072" s="99">
        <v>-0.95382</v>
      </c>
      <c r="M2072" s="99">
        <v>36.839440000000003</v>
      </c>
      <c r="N2072" s="191" t="s">
        <v>6967</v>
      </c>
      <c r="O2072" s="87">
        <v>45253</v>
      </c>
      <c r="P2072" s="87">
        <f t="shared" si="64"/>
        <v>45278</v>
      </c>
      <c r="Q2072" s="53">
        <f t="shared" si="65"/>
        <v>335</v>
      </c>
    </row>
    <row r="2073" spans="1:17" ht="16">
      <c r="A2073" s="6">
        <v>2072</v>
      </c>
      <c r="B2073" s="191" t="s">
        <v>4832</v>
      </c>
      <c r="C2073" s="191" t="s">
        <v>2260</v>
      </c>
      <c r="D2073" s="191" t="s">
        <v>14331</v>
      </c>
      <c r="E2073" s="191" t="s">
        <v>108</v>
      </c>
      <c r="F2073" s="191" t="s">
        <v>108</v>
      </c>
      <c r="G2073" s="191" t="s">
        <v>7081</v>
      </c>
      <c r="H2073" s="191" t="s">
        <v>14332</v>
      </c>
      <c r="I2073" s="191" t="s">
        <v>14333</v>
      </c>
      <c r="J2073" s="191"/>
      <c r="K2073" s="191"/>
      <c r="L2073" s="99">
        <v>-0.957395</v>
      </c>
      <c r="M2073" s="99">
        <v>36.927256999999997</v>
      </c>
      <c r="N2073" s="191" t="s">
        <v>6967</v>
      </c>
      <c r="O2073" s="87">
        <v>45253</v>
      </c>
      <c r="P2073" s="87">
        <f t="shared" si="64"/>
        <v>45278</v>
      </c>
      <c r="Q2073" s="53">
        <f t="shared" si="65"/>
        <v>335</v>
      </c>
    </row>
    <row r="2074" spans="1:17" ht="16">
      <c r="A2074" s="6">
        <v>2073</v>
      </c>
      <c r="B2074" s="191" t="s">
        <v>4840</v>
      </c>
      <c r="C2074" s="191" t="s">
        <v>4841</v>
      </c>
      <c r="D2074" s="191" t="s">
        <v>14334</v>
      </c>
      <c r="E2074" s="191" t="s">
        <v>161</v>
      </c>
      <c r="F2074" s="191" t="s">
        <v>161</v>
      </c>
      <c r="G2074" s="191" t="s">
        <v>11424</v>
      </c>
      <c r="H2074" s="191" t="s">
        <v>12407</v>
      </c>
      <c r="I2074" s="191" t="s">
        <v>14335</v>
      </c>
      <c r="J2074" s="191" t="s">
        <v>14336</v>
      </c>
      <c r="K2074" s="191" t="s">
        <v>10952</v>
      </c>
      <c r="L2074" s="99">
        <v>-0.59370579999999995</v>
      </c>
      <c r="M2074" s="99">
        <v>37.101533600000003</v>
      </c>
      <c r="N2074" s="191" t="s">
        <v>6967</v>
      </c>
      <c r="O2074" s="87">
        <v>45253</v>
      </c>
      <c r="P2074" s="87">
        <f t="shared" si="64"/>
        <v>45278</v>
      </c>
      <c r="Q2074" s="53">
        <f t="shared" si="65"/>
        <v>335</v>
      </c>
    </row>
    <row r="2075" spans="1:17" ht="16">
      <c r="A2075" s="6">
        <v>2074</v>
      </c>
      <c r="B2075" s="191" t="s">
        <v>4853</v>
      </c>
      <c r="C2075" s="191" t="s">
        <v>4854</v>
      </c>
      <c r="D2075" s="191" t="s">
        <v>14337</v>
      </c>
      <c r="E2075" s="191" t="s">
        <v>114</v>
      </c>
      <c r="F2075" s="191" t="s">
        <v>114</v>
      </c>
      <c r="G2075" s="191" t="s">
        <v>168</v>
      </c>
      <c r="H2075" s="191" t="s">
        <v>7602</v>
      </c>
      <c r="I2075" s="191" t="s">
        <v>14338</v>
      </c>
      <c r="J2075" s="191" t="s">
        <v>14339</v>
      </c>
      <c r="K2075" s="191" t="s">
        <v>7337</v>
      </c>
      <c r="L2075" s="99"/>
      <c r="M2075" s="99"/>
      <c r="N2075" s="191" t="s">
        <v>6967</v>
      </c>
      <c r="O2075" s="87">
        <v>45253</v>
      </c>
      <c r="P2075" s="87">
        <f t="shared" si="64"/>
        <v>45278</v>
      </c>
      <c r="Q2075" s="53">
        <f t="shared" si="65"/>
        <v>335</v>
      </c>
    </row>
    <row r="2076" spans="1:17" ht="16">
      <c r="A2076" s="6">
        <v>2075</v>
      </c>
      <c r="B2076" s="191" t="s">
        <v>4580</v>
      </c>
      <c r="C2076" s="191" t="s">
        <v>2137</v>
      </c>
      <c r="D2076" s="191" t="s">
        <v>14340</v>
      </c>
      <c r="E2076" s="191" t="s">
        <v>151</v>
      </c>
      <c r="F2076" s="191" t="s">
        <v>14341</v>
      </c>
      <c r="G2076" s="191" t="s">
        <v>14342</v>
      </c>
      <c r="H2076" s="191" t="s">
        <v>14343</v>
      </c>
      <c r="I2076" s="191" t="s">
        <v>14344</v>
      </c>
      <c r="J2076" s="191"/>
      <c r="K2076" s="191" t="s">
        <v>10090</v>
      </c>
      <c r="L2076" s="99">
        <v>0.3286</v>
      </c>
      <c r="M2076" s="99">
        <v>37.573</v>
      </c>
      <c r="N2076" s="191" t="s">
        <v>6967</v>
      </c>
      <c r="O2076" s="87">
        <v>45254</v>
      </c>
      <c r="P2076" s="87">
        <f t="shared" si="64"/>
        <v>45279</v>
      </c>
      <c r="Q2076" s="53">
        <f t="shared" si="65"/>
        <v>335</v>
      </c>
    </row>
    <row r="2077" spans="1:17" ht="16">
      <c r="A2077" s="6">
        <v>2076</v>
      </c>
      <c r="B2077" s="191" t="s">
        <v>4719</v>
      </c>
      <c r="C2077" s="191" t="s">
        <v>2219</v>
      </c>
      <c r="D2077" s="191" t="s">
        <v>14345</v>
      </c>
      <c r="E2077" s="191" t="s">
        <v>8015</v>
      </c>
      <c r="F2077" s="191" t="s">
        <v>8015</v>
      </c>
      <c r="G2077" s="191" t="s">
        <v>142</v>
      </c>
      <c r="H2077" s="191" t="s">
        <v>14346</v>
      </c>
      <c r="I2077" s="191" t="s">
        <v>14347</v>
      </c>
      <c r="J2077" s="191" t="s">
        <v>14348</v>
      </c>
      <c r="K2077" s="191" t="s">
        <v>8856</v>
      </c>
      <c r="L2077" s="99">
        <v>-0.36593199999999998</v>
      </c>
      <c r="M2077" s="99">
        <v>37.450561</v>
      </c>
      <c r="N2077" s="191" t="s">
        <v>6967</v>
      </c>
      <c r="O2077" s="87">
        <v>45254</v>
      </c>
      <c r="P2077" s="87">
        <f t="shared" si="64"/>
        <v>45279</v>
      </c>
      <c r="Q2077" s="53">
        <f t="shared" si="65"/>
        <v>335</v>
      </c>
    </row>
    <row r="2078" spans="1:17" ht="16">
      <c r="A2078" s="6">
        <v>2077</v>
      </c>
      <c r="B2078" s="191" t="s">
        <v>4753</v>
      </c>
      <c r="C2078" s="191" t="s">
        <v>2229</v>
      </c>
      <c r="D2078" s="191" t="s">
        <v>14349</v>
      </c>
      <c r="E2078" s="191" t="s">
        <v>151</v>
      </c>
      <c r="F2078" s="191" t="s">
        <v>151</v>
      </c>
      <c r="G2078" s="191" t="s">
        <v>152</v>
      </c>
      <c r="H2078" s="191" t="s">
        <v>14120</v>
      </c>
      <c r="I2078" s="191" t="s">
        <v>14350</v>
      </c>
      <c r="J2078" s="191" t="s">
        <v>14351</v>
      </c>
      <c r="K2078" s="191" t="s">
        <v>10554</v>
      </c>
      <c r="L2078" s="99">
        <v>0.10680000000000001</v>
      </c>
      <c r="M2078" s="99">
        <v>37.559100000000001</v>
      </c>
      <c r="N2078" s="191" t="s">
        <v>6967</v>
      </c>
      <c r="O2078" s="87">
        <v>45254</v>
      </c>
      <c r="P2078" s="87">
        <f t="shared" si="64"/>
        <v>45279</v>
      </c>
      <c r="Q2078" s="53">
        <f t="shared" si="65"/>
        <v>335</v>
      </c>
    </row>
    <row r="2079" spans="1:17" ht="16">
      <c r="A2079" s="6">
        <v>2078</v>
      </c>
      <c r="B2079" s="191" t="s">
        <v>4688</v>
      </c>
      <c r="C2079" s="191" t="s">
        <v>2201</v>
      </c>
      <c r="D2079" s="191" t="s">
        <v>14352</v>
      </c>
      <c r="E2079" s="191" t="s">
        <v>151</v>
      </c>
      <c r="F2079" s="191" t="s">
        <v>151</v>
      </c>
      <c r="G2079" s="191" t="s">
        <v>152</v>
      </c>
      <c r="H2079" s="191" t="s">
        <v>14353</v>
      </c>
      <c r="I2079" s="191" t="s">
        <v>14354</v>
      </c>
      <c r="J2079" s="191" t="s">
        <v>14355</v>
      </c>
      <c r="K2079" s="191" t="s">
        <v>8847</v>
      </c>
      <c r="L2079" s="99">
        <v>4.19362E-2</v>
      </c>
      <c r="M2079" s="99">
        <v>37.294364700000003</v>
      </c>
      <c r="N2079" s="191" t="s">
        <v>6967</v>
      </c>
      <c r="O2079" s="87">
        <v>45257</v>
      </c>
      <c r="P2079" s="87">
        <f t="shared" si="64"/>
        <v>45282</v>
      </c>
      <c r="Q2079" s="53">
        <f t="shared" si="65"/>
        <v>335</v>
      </c>
    </row>
    <row r="2080" spans="1:17" ht="16">
      <c r="A2080" s="6">
        <v>2079</v>
      </c>
      <c r="B2080" s="191" t="s">
        <v>4724</v>
      </c>
      <c r="C2080" s="191" t="s">
        <v>4725</v>
      </c>
      <c r="D2080" s="191" t="s">
        <v>14356</v>
      </c>
      <c r="E2080" s="191" t="s">
        <v>151</v>
      </c>
      <c r="F2080" s="191" t="s">
        <v>151</v>
      </c>
      <c r="G2080" s="191" t="s">
        <v>173</v>
      </c>
      <c r="H2080" s="191" t="s">
        <v>11985</v>
      </c>
      <c r="I2080" s="191" t="s">
        <v>14357</v>
      </c>
      <c r="J2080" s="191" t="s">
        <v>14358</v>
      </c>
      <c r="K2080" s="191" t="s">
        <v>10106</v>
      </c>
      <c r="L2080" s="99">
        <v>4.4783400000000001E-2</v>
      </c>
      <c r="M2080" s="99">
        <v>37.604529700000001</v>
      </c>
      <c r="N2080" s="191" t="s">
        <v>6967</v>
      </c>
      <c r="O2080" s="87">
        <v>45257</v>
      </c>
      <c r="P2080" s="87">
        <f t="shared" si="64"/>
        <v>45282</v>
      </c>
      <c r="Q2080" s="53">
        <f t="shared" si="65"/>
        <v>335</v>
      </c>
    </row>
    <row r="2081" spans="1:17" ht="16">
      <c r="A2081" s="6">
        <v>2080</v>
      </c>
      <c r="B2081" s="191" t="s">
        <v>4875</v>
      </c>
      <c r="C2081" s="191" t="s">
        <v>4876</v>
      </c>
      <c r="D2081" s="191" t="s">
        <v>14359</v>
      </c>
      <c r="E2081" s="191" t="s">
        <v>114</v>
      </c>
      <c r="F2081" s="191" t="s">
        <v>114</v>
      </c>
      <c r="G2081" s="191" t="s">
        <v>158</v>
      </c>
      <c r="H2081" s="191" t="s">
        <v>10453</v>
      </c>
      <c r="I2081" s="191" t="s">
        <v>14360</v>
      </c>
      <c r="J2081" s="191" t="s">
        <v>14361</v>
      </c>
      <c r="K2081" s="191"/>
      <c r="L2081" s="99">
        <v>-0.82316999999999996</v>
      </c>
      <c r="M2081" s="99">
        <v>36.977870000000003</v>
      </c>
      <c r="N2081" s="191" t="s">
        <v>6967</v>
      </c>
      <c r="O2081" s="87">
        <v>45257</v>
      </c>
      <c r="P2081" s="87">
        <f t="shared" si="64"/>
        <v>45282</v>
      </c>
      <c r="Q2081" s="53">
        <f t="shared" si="65"/>
        <v>335</v>
      </c>
    </row>
    <row r="2082" spans="1:17" ht="16">
      <c r="A2082" s="6">
        <v>2081</v>
      </c>
      <c r="B2082" s="191" t="s">
        <v>4920</v>
      </c>
      <c r="C2082" s="191" t="s">
        <v>4921</v>
      </c>
      <c r="D2082" s="191" t="s">
        <v>14362</v>
      </c>
      <c r="E2082" s="191" t="s">
        <v>108</v>
      </c>
      <c r="F2082" s="191" t="s">
        <v>108</v>
      </c>
      <c r="G2082" s="191" t="s">
        <v>109</v>
      </c>
      <c r="H2082" s="191" t="s">
        <v>7434</v>
      </c>
      <c r="I2082" s="191" t="s">
        <v>14363</v>
      </c>
      <c r="J2082" s="191" t="s">
        <v>14364</v>
      </c>
      <c r="K2082" s="191" t="s">
        <v>6966</v>
      </c>
      <c r="L2082" s="99">
        <v>-1.0728</v>
      </c>
      <c r="M2082" s="99">
        <v>36.766579999999998</v>
      </c>
      <c r="N2082" s="191" t="s">
        <v>6967</v>
      </c>
      <c r="O2082" s="87">
        <v>45257</v>
      </c>
      <c r="P2082" s="87">
        <f t="shared" si="64"/>
        <v>45282</v>
      </c>
      <c r="Q2082" s="53">
        <f t="shared" si="65"/>
        <v>335</v>
      </c>
    </row>
    <row r="2083" spans="1:17" ht="16">
      <c r="A2083" s="6">
        <v>2082</v>
      </c>
      <c r="B2083" s="191" t="s">
        <v>1567</v>
      </c>
      <c r="C2083" s="191" t="s">
        <v>2001</v>
      </c>
      <c r="D2083" s="191" t="s">
        <v>14365</v>
      </c>
      <c r="E2083" s="191" t="s">
        <v>114</v>
      </c>
      <c r="F2083" s="191" t="s">
        <v>114</v>
      </c>
      <c r="G2083" s="191" t="s">
        <v>163</v>
      </c>
      <c r="H2083" s="191" t="s">
        <v>11991</v>
      </c>
      <c r="I2083" s="191" t="s">
        <v>14366</v>
      </c>
      <c r="J2083" s="191" t="s">
        <v>14367</v>
      </c>
      <c r="K2083" s="191" t="s">
        <v>10197</v>
      </c>
      <c r="L2083" s="99">
        <v>-0.615008</v>
      </c>
      <c r="M2083" s="99">
        <v>36.957211999999998</v>
      </c>
      <c r="N2083" s="191" t="s">
        <v>6967</v>
      </c>
      <c r="O2083" s="87">
        <v>45258</v>
      </c>
      <c r="P2083" s="87">
        <f t="shared" si="64"/>
        <v>45283</v>
      </c>
      <c r="Q2083" s="53">
        <f t="shared" si="65"/>
        <v>335</v>
      </c>
    </row>
    <row r="2084" spans="1:17" ht="32">
      <c r="A2084" s="6">
        <v>2083</v>
      </c>
      <c r="B2084" s="191" t="s">
        <v>14368</v>
      </c>
      <c r="C2084" s="191" t="s">
        <v>2199</v>
      </c>
      <c r="D2084" s="191" t="s">
        <v>14369</v>
      </c>
      <c r="E2084" s="191" t="s">
        <v>108</v>
      </c>
      <c r="F2084" s="191" t="s">
        <v>108</v>
      </c>
      <c r="G2084" s="191" t="s">
        <v>175</v>
      </c>
      <c r="H2084" s="191" t="s">
        <v>14370</v>
      </c>
      <c r="I2084" s="191" t="s">
        <v>14371</v>
      </c>
      <c r="J2084" s="191" t="s">
        <v>14372</v>
      </c>
      <c r="K2084" s="191" t="s">
        <v>2840</v>
      </c>
      <c r="L2084" s="99">
        <v>-1.2132843</v>
      </c>
      <c r="M2084" s="99">
        <v>36.653766300000001</v>
      </c>
      <c r="N2084" s="191" t="s">
        <v>6967</v>
      </c>
      <c r="O2084" s="87">
        <v>45258</v>
      </c>
      <c r="P2084" s="87">
        <f t="shared" si="64"/>
        <v>45283</v>
      </c>
      <c r="Q2084" s="53">
        <f t="shared" si="65"/>
        <v>335</v>
      </c>
    </row>
    <row r="2085" spans="1:17" ht="16">
      <c r="A2085" s="6">
        <v>2084</v>
      </c>
      <c r="B2085" s="191" t="s">
        <v>4726</v>
      </c>
      <c r="C2085" s="191" t="s">
        <v>4727</v>
      </c>
      <c r="D2085" s="191" t="s">
        <v>14373</v>
      </c>
      <c r="E2085" s="191" t="s">
        <v>151</v>
      </c>
      <c r="F2085" s="191" t="s">
        <v>151</v>
      </c>
      <c r="G2085" s="191" t="s">
        <v>612</v>
      </c>
      <c r="H2085" s="191" t="s">
        <v>14374</v>
      </c>
      <c r="I2085" s="191" t="s">
        <v>14375</v>
      </c>
      <c r="J2085" s="191"/>
      <c r="K2085" s="191" t="s">
        <v>10641</v>
      </c>
      <c r="L2085" s="99">
        <v>0.21709999999999999</v>
      </c>
      <c r="M2085" s="99">
        <v>37.8262</v>
      </c>
      <c r="N2085" s="191" t="s">
        <v>6967</v>
      </c>
      <c r="O2085" s="87">
        <v>45258</v>
      </c>
      <c r="P2085" s="87">
        <f t="shared" si="64"/>
        <v>45283</v>
      </c>
      <c r="Q2085" s="53">
        <f t="shared" si="65"/>
        <v>335</v>
      </c>
    </row>
    <row r="2086" spans="1:17" ht="16">
      <c r="A2086" s="6">
        <v>2085</v>
      </c>
      <c r="B2086" s="191" t="s">
        <v>2647</v>
      </c>
      <c r="C2086" s="191" t="s">
        <v>2648</v>
      </c>
      <c r="D2086" s="191" t="s">
        <v>14376</v>
      </c>
      <c r="E2086" s="191" t="s">
        <v>151</v>
      </c>
      <c r="F2086" s="191" t="s">
        <v>151</v>
      </c>
      <c r="G2086" s="191" t="s">
        <v>222</v>
      </c>
      <c r="H2086" s="191" t="s">
        <v>14377</v>
      </c>
      <c r="I2086" s="191" t="s">
        <v>14378</v>
      </c>
      <c r="J2086" s="191" t="s">
        <v>14379</v>
      </c>
      <c r="K2086" s="191" t="s">
        <v>8758</v>
      </c>
      <c r="L2086" s="99">
        <v>1.2999999999999999E-3</v>
      </c>
      <c r="M2086" s="99">
        <v>37.5764</v>
      </c>
      <c r="N2086" s="191" t="s">
        <v>6967</v>
      </c>
      <c r="O2086" s="87">
        <v>45258</v>
      </c>
      <c r="P2086" s="87">
        <f t="shared" si="64"/>
        <v>45283</v>
      </c>
      <c r="Q2086" s="53">
        <f t="shared" si="65"/>
        <v>335</v>
      </c>
    </row>
    <row r="2087" spans="1:17" ht="16">
      <c r="A2087" s="6">
        <v>2086</v>
      </c>
      <c r="B2087" s="191" t="s">
        <v>4793</v>
      </c>
      <c r="C2087" s="191" t="s">
        <v>2248</v>
      </c>
      <c r="D2087" s="191" t="s">
        <v>14380</v>
      </c>
      <c r="E2087" s="191" t="s">
        <v>108</v>
      </c>
      <c r="F2087" s="191" t="s">
        <v>108</v>
      </c>
      <c r="G2087" s="191" t="s">
        <v>115</v>
      </c>
      <c r="H2087" s="191" t="s">
        <v>11632</v>
      </c>
      <c r="I2087" s="191" t="s">
        <v>14381</v>
      </c>
      <c r="J2087" s="191" t="s">
        <v>14382</v>
      </c>
      <c r="K2087" s="191" t="s">
        <v>2840</v>
      </c>
      <c r="L2087" s="99">
        <v>-1.20356</v>
      </c>
      <c r="M2087" s="99">
        <v>36.672190000000001</v>
      </c>
      <c r="N2087" s="191" t="s">
        <v>6967</v>
      </c>
      <c r="O2087" s="87">
        <v>45258</v>
      </c>
      <c r="P2087" s="87">
        <f t="shared" si="64"/>
        <v>45283</v>
      </c>
      <c r="Q2087" s="53">
        <f t="shared" si="65"/>
        <v>335</v>
      </c>
    </row>
    <row r="2088" spans="1:17" ht="16">
      <c r="A2088" s="6">
        <v>2087</v>
      </c>
      <c r="B2088" s="191" t="s">
        <v>4823</v>
      </c>
      <c r="C2088" s="191" t="s">
        <v>2253</v>
      </c>
      <c r="D2088" s="191" t="s">
        <v>14383</v>
      </c>
      <c r="E2088" s="191" t="s">
        <v>8015</v>
      </c>
      <c r="F2088" s="191" t="s">
        <v>2434</v>
      </c>
      <c r="G2088" s="191" t="s">
        <v>9255</v>
      </c>
      <c r="H2088" s="191" t="s">
        <v>14384</v>
      </c>
      <c r="I2088" s="191" t="s">
        <v>14385</v>
      </c>
      <c r="J2088" s="191" t="s">
        <v>14386</v>
      </c>
      <c r="K2088" s="191" t="s">
        <v>8335</v>
      </c>
      <c r="L2088" s="99">
        <v>-0.54079200000000005</v>
      </c>
      <c r="M2088" s="99">
        <v>37.343428000000003</v>
      </c>
      <c r="N2088" s="191" t="s">
        <v>6967</v>
      </c>
      <c r="O2088" s="87">
        <v>45258</v>
      </c>
      <c r="P2088" s="87">
        <f t="shared" si="64"/>
        <v>45283</v>
      </c>
      <c r="Q2088" s="53">
        <f t="shared" si="65"/>
        <v>335</v>
      </c>
    </row>
    <row r="2089" spans="1:17" ht="16">
      <c r="A2089" s="6">
        <v>2088</v>
      </c>
      <c r="B2089" s="191" t="s">
        <v>4864</v>
      </c>
      <c r="C2089" s="191" t="s">
        <v>2266</v>
      </c>
      <c r="D2089" s="191" t="s">
        <v>14387</v>
      </c>
      <c r="E2089" s="191" t="s">
        <v>108</v>
      </c>
      <c r="F2089" s="191" t="s">
        <v>108</v>
      </c>
      <c r="G2089" s="191" t="s">
        <v>7201</v>
      </c>
      <c r="H2089" s="191" t="s">
        <v>14388</v>
      </c>
      <c r="I2089" s="191" t="s">
        <v>14389</v>
      </c>
      <c r="J2089" s="191" t="s">
        <v>14390</v>
      </c>
      <c r="K2089" s="191" t="s">
        <v>6975</v>
      </c>
      <c r="L2089" s="99">
        <v>-1.0733999999999999</v>
      </c>
      <c r="M2089" s="99">
        <v>37.075180000000003</v>
      </c>
      <c r="N2089" s="191" t="s">
        <v>6967</v>
      </c>
      <c r="O2089" s="87">
        <v>45258</v>
      </c>
      <c r="P2089" s="87">
        <f t="shared" si="64"/>
        <v>45283</v>
      </c>
      <c r="Q2089" s="53">
        <f t="shared" si="65"/>
        <v>335</v>
      </c>
    </row>
    <row r="2090" spans="1:17" ht="16">
      <c r="A2090" s="6">
        <v>2089</v>
      </c>
      <c r="B2090" s="191" t="s">
        <v>14391</v>
      </c>
      <c r="C2090" s="191" t="s">
        <v>4869</v>
      </c>
      <c r="D2090" s="191" t="s">
        <v>14392</v>
      </c>
      <c r="E2090" s="191" t="s">
        <v>8015</v>
      </c>
      <c r="F2090" s="191" t="s">
        <v>2434</v>
      </c>
      <c r="G2090" s="191" t="s">
        <v>9255</v>
      </c>
      <c r="H2090" s="191" t="s">
        <v>11763</v>
      </c>
      <c r="I2090" s="191" t="s">
        <v>14393</v>
      </c>
      <c r="J2090" s="191" t="s">
        <v>14394</v>
      </c>
      <c r="K2090" s="191" t="s">
        <v>8335</v>
      </c>
      <c r="L2090" s="99">
        <v>-0.48422999999999999</v>
      </c>
      <c r="M2090" s="99">
        <v>37.407170000000001</v>
      </c>
      <c r="N2090" s="191" t="s">
        <v>6967</v>
      </c>
      <c r="O2090" s="87">
        <v>45258</v>
      </c>
      <c r="P2090" s="87">
        <f t="shared" si="64"/>
        <v>45283</v>
      </c>
      <c r="Q2090" s="53">
        <f t="shared" si="65"/>
        <v>335</v>
      </c>
    </row>
    <row r="2091" spans="1:17" ht="16">
      <c r="A2091" s="6">
        <v>2090</v>
      </c>
      <c r="B2091" s="191" t="s">
        <v>4880</v>
      </c>
      <c r="C2091" s="191" t="s">
        <v>2272</v>
      </c>
      <c r="D2091" s="191" t="s">
        <v>14395</v>
      </c>
      <c r="E2091" s="191" t="s">
        <v>151</v>
      </c>
      <c r="F2091" s="191" t="s">
        <v>151</v>
      </c>
      <c r="G2091" s="191" t="s">
        <v>10866</v>
      </c>
      <c r="H2091" s="191" t="s">
        <v>14396</v>
      </c>
      <c r="I2091" s="191" t="s">
        <v>14397</v>
      </c>
      <c r="J2091" s="191"/>
      <c r="K2091" s="191" t="s">
        <v>10641</v>
      </c>
      <c r="L2091" s="99">
        <v>0.1668</v>
      </c>
      <c r="M2091" s="99">
        <v>37.717799999999997</v>
      </c>
      <c r="N2091" s="191" t="s">
        <v>6967</v>
      </c>
      <c r="O2091" s="87">
        <v>45258</v>
      </c>
      <c r="P2091" s="87">
        <f t="shared" si="64"/>
        <v>45283</v>
      </c>
      <c r="Q2091" s="53">
        <f t="shared" si="65"/>
        <v>335</v>
      </c>
    </row>
    <row r="2092" spans="1:17" ht="16">
      <c r="A2092" s="6">
        <v>2091</v>
      </c>
      <c r="B2092" s="191" t="s">
        <v>4890</v>
      </c>
      <c r="C2092" s="191" t="s">
        <v>2274</v>
      </c>
      <c r="D2092" s="191" t="s">
        <v>14398</v>
      </c>
      <c r="E2092" s="191" t="s">
        <v>8015</v>
      </c>
      <c r="F2092" s="191" t="s">
        <v>8015</v>
      </c>
      <c r="G2092" s="191" t="s">
        <v>144</v>
      </c>
      <c r="H2092" s="191" t="s">
        <v>14026</v>
      </c>
      <c r="I2092" s="191" t="s">
        <v>14399</v>
      </c>
      <c r="J2092" s="191" t="s">
        <v>14400</v>
      </c>
      <c r="K2092" s="191" t="s">
        <v>7384</v>
      </c>
      <c r="L2092" s="99">
        <v>-0.42299999999999999</v>
      </c>
      <c r="M2092" s="99">
        <v>37.505600000000001</v>
      </c>
      <c r="N2092" s="191" t="s">
        <v>6967</v>
      </c>
      <c r="O2092" s="87">
        <v>45258</v>
      </c>
      <c r="P2092" s="87">
        <f t="shared" si="64"/>
        <v>45283</v>
      </c>
      <c r="Q2092" s="53">
        <f t="shared" si="65"/>
        <v>335</v>
      </c>
    </row>
    <row r="2093" spans="1:17" ht="16">
      <c r="A2093" s="6">
        <v>2092</v>
      </c>
      <c r="B2093" s="191" t="s">
        <v>4758</v>
      </c>
      <c r="C2093" s="191" t="s">
        <v>2232</v>
      </c>
      <c r="D2093" s="191" t="s">
        <v>14401</v>
      </c>
      <c r="E2093" s="191" t="s">
        <v>8015</v>
      </c>
      <c r="F2093" s="191" t="s">
        <v>8015</v>
      </c>
      <c r="G2093" s="191" t="s">
        <v>142</v>
      </c>
      <c r="H2093" s="191" t="s">
        <v>14402</v>
      </c>
      <c r="I2093" s="191" t="s">
        <v>14403</v>
      </c>
      <c r="J2093" s="191" t="s">
        <v>14404</v>
      </c>
      <c r="K2093" s="191" t="s">
        <v>8856</v>
      </c>
      <c r="L2093" s="99">
        <v>-0.49759999999999999</v>
      </c>
      <c r="M2093" s="99">
        <v>37.438400000000001</v>
      </c>
      <c r="N2093" s="191" t="s">
        <v>6967</v>
      </c>
      <c r="O2093" s="87">
        <v>45259</v>
      </c>
      <c r="P2093" s="87">
        <f t="shared" si="64"/>
        <v>45284</v>
      </c>
      <c r="Q2093" s="53">
        <f t="shared" si="65"/>
        <v>335</v>
      </c>
    </row>
    <row r="2094" spans="1:17" ht="16">
      <c r="A2094" s="6">
        <v>2093</v>
      </c>
      <c r="B2094" s="191" t="s">
        <v>4805</v>
      </c>
      <c r="C2094" s="191" t="s">
        <v>4806</v>
      </c>
      <c r="D2094" s="191" t="s">
        <v>14405</v>
      </c>
      <c r="E2094" s="191" t="s">
        <v>114</v>
      </c>
      <c r="F2094" s="191" t="s">
        <v>114</v>
      </c>
      <c r="G2094" s="191" t="s">
        <v>156</v>
      </c>
      <c r="H2094" s="191" t="s">
        <v>8102</v>
      </c>
      <c r="I2094" s="191" t="s">
        <v>14406</v>
      </c>
      <c r="J2094" s="191" t="s">
        <v>14407</v>
      </c>
      <c r="K2094" s="191"/>
      <c r="L2094" s="99">
        <v>0.82303000000000004</v>
      </c>
      <c r="M2094" s="99">
        <v>36.790260000000004</v>
      </c>
      <c r="N2094" s="191" t="s">
        <v>6967</v>
      </c>
      <c r="O2094" s="87">
        <v>45259</v>
      </c>
      <c r="P2094" s="87">
        <f t="shared" si="64"/>
        <v>45284</v>
      </c>
      <c r="Q2094" s="53">
        <f t="shared" si="65"/>
        <v>335</v>
      </c>
    </row>
    <row r="2095" spans="1:17" ht="16">
      <c r="A2095" s="6">
        <v>2094</v>
      </c>
      <c r="B2095" s="191" t="s">
        <v>4826</v>
      </c>
      <c r="C2095" s="191" t="s">
        <v>2255</v>
      </c>
      <c r="D2095" s="191" t="s">
        <v>14408</v>
      </c>
      <c r="E2095" s="191" t="s">
        <v>8015</v>
      </c>
      <c r="F2095" s="191" t="s">
        <v>2434</v>
      </c>
      <c r="G2095" s="191" t="s">
        <v>7481</v>
      </c>
      <c r="H2095" s="191" t="s">
        <v>14409</v>
      </c>
      <c r="I2095" s="191" t="s">
        <v>14410</v>
      </c>
      <c r="J2095" s="191" t="s">
        <v>14411</v>
      </c>
      <c r="K2095" s="191" t="s">
        <v>8856</v>
      </c>
      <c r="L2095" s="99">
        <v>-0.71117300000000006</v>
      </c>
      <c r="M2095" s="99">
        <v>37.432282999999998</v>
      </c>
      <c r="N2095" s="191" t="s">
        <v>6967</v>
      </c>
      <c r="O2095" s="87">
        <v>45259</v>
      </c>
      <c r="P2095" s="87">
        <f t="shared" si="64"/>
        <v>45284</v>
      </c>
      <c r="Q2095" s="53">
        <f t="shared" si="65"/>
        <v>335</v>
      </c>
    </row>
    <row r="2096" spans="1:17" ht="16">
      <c r="A2096" s="6">
        <v>2095</v>
      </c>
      <c r="B2096" s="191" t="s">
        <v>4858</v>
      </c>
      <c r="C2096" s="191" t="s">
        <v>2264</v>
      </c>
      <c r="D2096" s="191" t="s">
        <v>14412</v>
      </c>
      <c r="E2096" s="191" t="s">
        <v>108</v>
      </c>
      <c r="F2096" s="191" t="s">
        <v>108</v>
      </c>
      <c r="G2096" s="191" t="s">
        <v>115</v>
      </c>
      <c r="H2096" s="191" t="s">
        <v>14413</v>
      </c>
      <c r="I2096" s="191" t="s">
        <v>14414</v>
      </c>
      <c r="J2096" s="191" t="s">
        <v>14415</v>
      </c>
      <c r="K2096" s="191" t="s">
        <v>2840</v>
      </c>
      <c r="L2096" s="99">
        <v>-0.71643800000000002</v>
      </c>
      <c r="M2096" s="99">
        <v>37.145873999999999</v>
      </c>
      <c r="N2096" s="191" t="s">
        <v>6967</v>
      </c>
      <c r="O2096" s="87">
        <v>45259</v>
      </c>
      <c r="P2096" s="87">
        <f t="shared" si="64"/>
        <v>45284</v>
      </c>
      <c r="Q2096" s="53">
        <f t="shared" si="65"/>
        <v>335</v>
      </c>
    </row>
    <row r="2097" spans="1:17" ht="16">
      <c r="A2097" s="6">
        <v>2096</v>
      </c>
      <c r="B2097" s="191" t="s">
        <v>4893</v>
      </c>
      <c r="C2097" s="191" t="s">
        <v>4894</v>
      </c>
      <c r="D2097" s="191" t="s">
        <v>14416</v>
      </c>
      <c r="E2097" s="191" t="s">
        <v>114</v>
      </c>
      <c r="F2097" s="191" t="s">
        <v>114</v>
      </c>
      <c r="G2097" s="191" t="s">
        <v>160</v>
      </c>
      <c r="H2097" s="191" t="s">
        <v>14417</v>
      </c>
      <c r="I2097" s="191" t="s">
        <v>14418</v>
      </c>
      <c r="J2097" s="191"/>
      <c r="K2097" s="191" t="s">
        <v>10197</v>
      </c>
      <c r="L2097" s="99">
        <v>-0.77243300000000004</v>
      </c>
      <c r="M2097" s="99">
        <v>37.079630000000002</v>
      </c>
      <c r="N2097" s="191" t="s">
        <v>6967</v>
      </c>
      <c r="O2097" s="87">
        <v>45259</v>
      </c>
      <c r="P2097" s="87">
        <f t="shared" si="64"/>
        <v>45284</v>
      </c>
      <c r="Q2097" s="53">
        <f t="shared" si="65"/>
        <v>335</v>
      </c>
    </row>
    <row r="2098" spans="1:17" ht="16">
      <c r="A2098" s="6">
        <v>2097</v>
      </c>
      <c r="B2098" s="191" t="s">
        <v>4907</v>
      </c>
      <c r="C2098" s="191" t="s">
        <v>2277</v>
      </c>
      <c r="D2098" s="191" t="s">
        <v>14419</v>
      </c>
      <c r="E2098" s="191" t="s">
        <v>108</v>
      </c>
      <c r="F2098" s="191" t="s">
        <v>108</v>
      </c>
      <c r="G2098" s="191" t="s">
        <v>109</v>
      </c>
      <c r="H2098" s="191" t="s">
        <v>7048</v>
      </c>
      <c r="I2098" s="191" t="s">
        <v>14420</v>
      </c>
      <c r="J2098" s="191" t="s">
        <v>14421</v>
      </c>
      <c r="K2098" s="191" t="s">
        <v>6966</v>
      </c>
      <c r="L2098" s="99">
        <v>-1.04816</v>
      </c>
      <c r="M2098" s="99">
        <v>36.770760000000003</v>
      </c>
      <c r="N2098" s="191" t="s">
        <v>6967</v>
      </c>
      <c r="O2098" s="87">
        <v>45259</v>
      </c>
      <c r="P2098" s="87">
        <f t="shared" si="64"/>
        <v>45284</v>
      </c>
      <c r="Q2098" s="53">
        <f t="shared" si="65"/>
        <v>335</v>
      </c>
    </row>
    <row r="2099" spans="1:17" ht="16">
      <c r="A2099" s="6">
        <v>2098</v>
      </c>
      <c r="B2099" s="191" t="s">
        <v>4924</v>
      </c>
      <c r="C2099" s="191" t="s">
        <v>2280</v>
      </c>
      <c r="D2099" s="191" t="s">
        <v>14422</v>
      </c>
      <c r="E2099" s="191" t="s">
        <v>108</v>
      </c>
      <c r="F2099" s="191" t="s">
        <v>108</v>
      </c>
      <c r="G2099" s="191" t="s">
        <v>109</v>
      </c>
      <c r="H2099" s="191" t="s">
        <v>7048</v>
      </c>
      <c r="I2099" s="191" t="s">
        <v>14423</v>
      </c>
      <c r="J2099" s="191" t="s">
        <v>14424</v>
      </c>
      <c r="K2099" s="191" t="s">
        <v>6966</v>
      </c>
      <c r="L2099" s="99">
        <v>-1.0525420000000001</v>
      </c>
      <c r="M2099" s="99">
        <v>36.766412000000003</v>
      </c>
      <c r="N2099" s="191" t="s">
        <v>6967</v>
      </c>
      <c r="O2099" s="87">
        <v>45259</v>
      </c>
      <c r="P2099" s="87">
        <f t="shared" si="64"/>
        <v>45284</v>
      </c>
      <c r="Q2099" s="53">
        <f t="shared" si="65"/>
        <v>335</v>
      </c>
    </row>
    <row r="2100" spans="1:17" ht="16">
      <c r="A2100" s="6">
        <v>2099</v>
      </c>
      <c r="B2100" s="191" t="s">
        <v>4534</v>
      </c>
      <c r="C2100" s="191" t="s">
        <v>4535</v>
      </c>
      <c r="D2100" s="191" t="s">
        <v>14425</v>
      </c>
      <c r="E2100" s="191" t="s">
        <v>114</v>
      </c>
      <c r="F2100" s="191" t="s">
        <v>114</v>
      </c>
      <c r="G2100" s="191" t="s">
        <v>8764</v>
      </c>
      <c r="H2100" s="191" t="s">
        <v>12104</v>
      </c>
      <c r="I2100" s="191" t="s">
        <v>14426</v>
      </c>
      <c r="J2100" s="191" t="s">
        <v>14427</v>
      </c>
      <c r="K2100" s="191" t="s">
        <v>11451</v>
      </c>
      <c r="L2100" s="99">
        <v>-0.87965099999999996</v>
      </c>
      <c r="M2100" s="99">
        <v>37.151443999999998</v>
      </c>
      <c r="N2100" s="191" t="s">
        <v>6967</v>
      </c>
      <c r="O2100" s="87">
        <v>45260</v>
      </c>
      <c r="P2100" s="87">
        <f t="shared" si="64"/>
        <v>45285</v>
      </c>
      <c r="Q2100" s="53">
        <f t="shared" si="65"/>
        <v>335</v>
      </c>
    </row>
    <row r="2101" spans="1:17" ht="16">
      <c r="A2101" s="6">
        <v>2100</v>
      </c>
      <c r="B2101" s="191" t="s">
        <v>4846</v>
      </c>
      <c r="C2101" s="191" t="s">
        <v>2262</v>
      </c>
      <c r="D2101" s="191" t="s">
        <v>14428</v>
      </c>
      <c r="E2101" s="191" t="s">
        <v>108</v>
      </c>
      <c r="F2101" s="191" t="s">
        <v>108</v>
      </c>
      <c r="G2101" s="191" t="s">
        <v>175</v>
      </c>
      <c r="H2101" s="191" t="s">
        <v>10795</v>
      </c>
      <c r="I2101" s="191" t="s">
        <v>14429</v>
      </c>
      <c r="J2101" s="191" t="s">
        <v>14430</v>
      </c>
      <c r="K2101" s="191" t="s">
        <v>2840</v>
      </c>
      <c r="L2101" s="99">
        <v>-1.2920799999999999</v>
      </c>
      <c r="M2101" s="99">
        <v>36.622480000000003</v>
      </c>
      <c r="N2101" s="191" t="s">
        <v>6967</v>
      </c>
      <c r="O2101" s="87">
        <v>45260</v>
      </c>
      <c r="P2101" s="87">
        <f t="shared" si="64"/>
        <v>45285</v>
      </c>
      <c r="Q2101" s="53">
        <f t="shared" si="65"/>
        <v>335</v>
      </c>
    </row>
    <row r="2102" spans="1:17" ht="16">
      <c r="A2102" s="6">
        <v>2101</v>
      </c>
      <c r="B2102" s="191" t="s">
        <v>4888</v>
      </c>
      <c r="C2102" s="191" t="s">
        <v>4889</v>
      </c>
      <c r="D2102" s="191" t="s">
        <v>14431</v>
      </c>
      <c r="E2102" s="191" t="s">
        <v>161</v>
      </c>
      <c r="F2102" s="191" t="s">
        <v>161</v>
      </c>
      <c r="G2102" s="191" t="s">
        <v>1511</v>
      </c>
      <c r="H2102" s="191" t="s">
        <v>14432</v>
      </c>
      <c r="I2102" s="191" t="s">
        <v>14433</v>
      </c>
      <c r="J2102" s="191" t="s">
        <v>14434</v>
      </c>
      <c r="K2102" s="191" t="s">
        <v>10952</v>
      </c>
      <c r="L2102" s="99">
        <v>-0.16289999999999999</v>
      </c>
      <c r="M2102" s="99">
        <v>37.018799999999999</v>
      </c>
      <c r="N2102" s="191" t="s">
        <v>6967</v>
      </c>
      <c r="O2102" s="87">
        <v>45260</v>
      </c>
      <c r="P2102" s="87">
        <f t="shared" si="64"/>
        <v>45285</v>
      </c>
      <c r="Q2102" s="53">
        <f t="shared" si="65"/>
        <v>335</v>
      </c>
    </row>
    <row r="2103" spans="1:17" ht="16">
      <c r="A2103" s="6">
        <v>2102</v>
      </c>
      <c r="B2103" s="191" t="s">
        <v>4901</v>
      </c>
      <c r="C2103" s="191" t="s">
        <v>2275</v>
      </c>
      <c r="D2103" s="191" t="s">
        <v>14435</v>
      </c>
      <c r="E2103" s="191" t="s">
        <v>8015</v>
      </c>
      <c r="F2103" s="191" t="s">
        <v>8015</v>
      </c>
      <c r="G2103" s="191" t="s">
        <v>144</v>
      </c>
      <c r="H2103" s="191" t="s">
        <v>14436</v>
      </c>
      <c r="I2103" s="191" t="s">
        <v>14437</v>
      </c>
      <c r="J2103" s="191" t="s">
        <v>14438</v>
      </c>
      <c r="K2103" s="191" t="s">
        <v>7384</v>
      </c>
      <c r="L2103" s="99">
        <v>-0.42197899999999999</v>
      </c>
      <c r="M2103" s="99">
        <v>37.518386</v>
      </c>
      <c r="N2103" s="191" t="s">
        <v>6967</v>
      </c>
      <c r="O2103" s="87">
        <v>45260</v>
      </c>
      <c r="P2103" s="87">
        <f t="shared" si="64"/>
        <v>45285</v>
      </c>
      <c r="Q2103" s="53">
        <f t="shared" si="65"/>
        <v>335</v>
      </c>
    </row>
    <row r="2104" spans="1:17" ht="16">
      <c r="A2104" s="6">
        <v>2103</v>
      </c>
      <c r="B2104" s="191" t="s">
        <v>4931</v>
      </c>
      <c r="C2104" s="191" t="s">
        <v>2283</v>
      </c>
      <c r="D2104" s="191" t="s">
        <v>14439</v>
      </c>
      <c r="E2104" s="191" t="s">
        <v>151</v>
      </c>
      <c r="F2104" s="191" t="s">
        <v>151</v>
      </c>
      <c r="G2104" s="191" t="s">
        <v>10866</v>
      </c>
      <c r="H2104" s="191" t="s">
        <v>14440</v>
      </c>
      <c r="I2104" s="191" t="s">
        <v>14441</v>
      </c>
      <c r="J2104" s="191"/>
      <c r="K2104" s="191" t="s">
        <v>10641</v>
      </c>
      <c r="L2104" s="99">
        <v>0.1807</v>
      </c>
      <c r="M2104" s="99">
        <v>37.734499999999997</v>
      </c>
      <c r="N2104" s="191" t="s">
        <v>6967</v>
      </c>
      <c r="O2104" s="87">
        <v>45260</v>
      </c>
      <c r="P2104" s="87">
        <f t="shared" si="64"/>
        <v>45285</v>
      </c>
      <c r="Q2104" s="53">
        <f t="shared" si="65"/>
        <v>335</v>
      </c>
    </row>
    <row r="2105" spans="1:17" ht="16">
      <c r="A2105" s="6">
        <v>2104</v>
      </c>
      <c r="B2105" s="191" t="s">
        <v>4959</v>
      </c>
      <c r="C2105" s="191" t="s">
        <v>4960</v>
      </c>
      <c r="D2105" s="191" t="s">
        <v>14442</v>
      </c>
      <c r="E2105" s="191" t="s">
        <v>8015</v>
      </c>
      <c r="F2105" s="191" t="s">
        <v>8015</v>
      </c>
      <c r="G2105" s="191" t="s">
        <v>144</v>
      </c>
      <c r="H2105" s="191" t="s">
        <v>14443</v>
      </c>
      <c r="I2105" s="191" t="s">
        <v>14444</v>
      </c>
      <c r="J2105" s="191" t="s">
        <v>14445</v>
      </c>
      <c r="K2105" s="191" t="s">
        <v>7384</v>
      </c>
      <c r="L2105" s="99">
        <v>-0.3735233</v>
      </c>
      <c r="M2105" s="99">
        <v>37.562689900000002</v>
      </c>
      <c r="N2105" s="191" t="s">
        <v>6967</v>
      </c>
      <c r="O2105" s="87">
        <v>45260</v>
      </c>
      <c r="P2105" s="87">
        <f t="shared" si="64"/>
        <v>45285</v>
      </c>
      <c r="Q2105" s="53">
        <f t="shared" si="65"/>
        <v>335</v>
      </c>
    </row>
    <row r="2106" spans="1:17" ht="16">
      <c r="A2106" s="6">
        <v>2105</v>
      </c>
      <c r="B2106" s="191" t="s">
        <v>4572</v>
      </c>
      <c r="C2106" s="191" t="s">
        <v>4573</v>
      </c>
      <c r="D2106" s="191" t="s">
        <v>14446</v>
      </c>
      <c r="E2106" s="191" t="s">
        <v>114</v>
      </c>
      <c r="F2106" s="191" t="s">
        <v>114</v>
      </c>
      <c r="G2106" s="191" t="s">
        <v>160</v>
      </c>
      <c r="H2106" s="191" t="s">
        <v>14447</v>
      </c>
      <c r="I2106" s="191" t="s">
        <v>14448</v>
      </c>
      <c r="J2106" s="191"/>
      <c r="K2106" s="191" t="s">
        <v>10197</v>
      </c>
      <c r="L2106" s="99">
        <v>-1.2091392000000001</v>
      </c>
      <c r="M2106" s="99">
        <v>36.890829699999998</v>
      </c>
      <c r="N2106" s="191" t="s">
        <v>6967</v>
      </c>
      <c r="O2106" s="87">
        <v>45261</v>
      </c>
      <c r="P2106" s="87">
        <f t="shared" si="64"/>
        <v>45286</v>
      </c>
      <c r="Q2106" s="53">
        <f t="shared" si="65"/>
        <v>335</v>
      </c>
    </row>
    <row r="2107" spans="1:17" ht="16">
      <c r="A2107" s="6">
        <v>2106</v>
      </c>
      <c r="B2107" s="191" t="s">
        <v>4629</v>
      </c>
      <c r="C2107" s="191" t="s">
        <v>4630</v>
      </c>
      <c r="D2107" s="191" t="s">
        <v>14449</v>
      </c>
      <c r="E2107" s="191" t="s">
        <v>114</v>
      </c>
      <c r="F2107" s="191" t="s">
        <v>114</v>
      </c>
      <c r="G2107" s="191" t="s">
        <v>10224</v>
      </c>
      <c r="H2107" s="191" t="s">
        <v>14450</v>
      </c>
      <c r="I2107" s="191" t="s">
        <v>14451</v>
      </c>
      <c r="J2107" s="191"/>
      <c r="K2107" s="191" t="s">
        <v>10197</v>
      </c>
      <c r="L2107" s="99">
        <v>-0.65305299999999999</v>
      </c>
      <c r="M2107" s="99">
        <v>36.851427000000001</v>
      </c>
      <c r="N2107" s="191" t="s">
        <v>6967</v>
      </c>
      <c r="O2107" s="87">
        <v>45261</v>
      </c>
      <c r="P2107" s="87">
        <f t="shared" si="64"/>
        <v>45286</v>
      </c>
      <c r="Q2107" s="53">
        <f t="shared" si="65"/>
        <v>335</v>
      </c>
    </row>
    <row r="2108" spans="1:17" ht="16">
      <c r="A2108" s="6">
        <v>2107</v>
      </c>
      <c r="B2108" s="191" t="s">
        <v>2641</v>
      </c>
      <c r="C2108" s="191" t="s">
        <v>2203</v>
      </c>
      <c r="D2108" s="191" t="s">
        <v>14452</v>
      </c>
      <c r="E2108" s="191" t="s">
        <v>108</v>
      </c>
      <c r="F2108" s="191" t="s">
        <v>108</v>
      </c>
      <c r="G2108" s="191" t="s">
        <v>175</v>
      </c>
      <c r="H2108" s="191" t="s">
        <v>7455</v>
      </c>
      <c r="I2108" s="191" t="s">
        <v>14453</v>
      </c>
      <c r="J2108" s="191" t="s">
        <v>14454</v>
      </c>
      <c r="K2108" s="191" t="s">
        <v>2840</v>
      </c>
      <c r="L2108" s="99">
        <v>-1.2381599999999999</v>
      </c>
      <c r="M2108" s="99">
        <v>36.636560000000003</v>
      </c>
      <c r="N2108" s="191" t="s">
        <v>6967</v>
      </c>
      <c r="O2108" s="87">
        <v>45261</v>
      </c>
      <c r="P2108" s="87">
        <f t="shared" si="64"/>
        <v>45286</v>
      </c>
      <c r="Q2108" s="53">
        <f t="shared" si="65"/>
        <v>335</v>
      </c>
    </row>
    <row r="2109" spans="1:17" ht="16">
      <c r="A2109" s="6">
        <v>2108</v>
      </c>
      <c r="B2109" s="191" t="s">
        <v>4700</v>
      </c>
      <c r="C2109" s="191" t="s">
        <v>2208</v>
      </c>
      <c r="D2109" s="191" t="s">
        <v>14455</v>
      </c>
      <c r="E2109" s="191" t="s">
        <v>114</v>
      </c>
      <c r="F2109" s="191" t="s">
        <v>114</v>
      </c>
      <c r="G2109" s="191" t="s">
        <v>160</v>
      </c>
      <c r="H2109" s="191" t="s">
        <v>8483</v>
      </c>
      <c r="I2109" s="191" t="s">
        <v>14456</v>
      </c>
      <c r="J2109" s="191"/>
      <c r="K2109" s="191" t="s">
        <v>10197</v>
      </c>
      <c r="L2109" s="99"/>
      <c r="M2109" s="99"/>
      <c r="N2109" s="191" t="s">
        <v>6967</v>
      </c>
      <c r="O2109" s="87">
        <v>45261</v>
      </c>
      <c r="P2109" s="87">
        <f t="shared" si="64"/>
        <v>45286</v>
      </c>
      <c r="Q2109" s="53">
        <f t="shared" si="65"/>
        <v>335</v>
      </c>
    </row>
    <row r="2110" spans="1:17" ht="16">
      <c r="A2110" s="6">
        <v>2109</v>
      </c>
      <c r="B2110" s="191" t="s">
        <v>4820</v>
      </c>
      <c r="C2110" s="191" t="s">
        <v>2251</v>
      </c>
      <c r="D2110" s="191" t="s">
        <v>14457</v>
      </c>
      <c r="E2110" s="191" t="s">
        <v>161</v>
      </c>
      <c r="F2110" s="191" t="s">
        <v>161</v>
      </c>
      <c r="G2110" s="191" t="s">
        <v>10948</v>
      </c>
      <c r="H2110" s="191" t="s">
        <v>14458</v>
      </c>
      <c r="I2110" s="191" t="s">
        <v>14459</v>
      </c>
      <c r="J2110" s="191" t="s">
        <v>14460</v>
      </c>
      <c r="K2110" s="191" t="s">
        <v>10952</v>
      </c>
      <c r="L2110" s="99">
        <v>-0.4536463</v>
      </c>
      <c r="M2110" s="99">
        <v>37.147101399999997</v>
      </c>
      <c r="N2110" s="191" t="s">
        <v>6967</v>
      </c>
      <c r="O2110" s="87">
        <v>45261</v>
      </c>
      <c r="P2110" s="87">
        <f t="shared" si="64"/>
        <v>45286</v>
      </c>
      <c r="Q2110" s="53">
        <f t="shared" si="65"/>
        <v>335</v>
      </c>
    </row>
    <row r="2111" spans="1:17" ht="16">
      <c r="A2111" s="6">
        <v>2110</v>
      </c>
      <c r="B2111" s="191" t="s">
        <v>4829</v>
      </c>
      <c r="C2111" s="191" t="s">
        <v>2259</v>
      </c>
      <c r="D2111" s="191" t="s">
        <v>14461</v>
      </c>
      <c r="E2111" s="191" t="s">
        <v>161</v>
      </c>
      <c r="F2111" s="191" t="s">
        <v>161</v>
      </c>
      <c r="G2111" s="191" t="s">
        <v>13682</v>
      </c>
      <c r="H2111" s="191" t="s">
        <v>9551</v>
      </c>
      <c r="I2111" s="191" t="s">
        <v>14462</v>
      </c>
      <c r="J2111" s="191" t="s">
        <v>14463</v>
      </c>
      <c r="K2111" s="191" t="s">
        <v>10952</v>
      </c>
      <c r="L2111" s="99">
        <v>-0.45326</v>
      </c>
      <c r="M2111" s="99">
        <v>36.989796699999999</v>
      </c>
      <c r="N2111" s="191" t="s">
        <v>6967</v>
      </c>
      <c r="O2111" s="87">
        <v>45261</v>
      </c>
      <c r="P2111" s="87">
        <f t="shared" si="64"/>
        <v>45286</v>
      </c>
      <c r="Q2111" s="53">
        <f t="shared" si="65"/>
        <v>335</v>
      </c>
    </row>
    <row r="2112" spans="1:17" ht="16">
      <c r="A2112" s="6">
        <v>2111</v>
      </c>
      <c r="B2112" s="191" t="s">
        <v>4828</v>
      </c>
      <c r="C2112" s="191" t="s">
        <v>2257</v>
      </c>
      <c r="D2112" s="191" t="s">
        <v>14464</v>
      </c>
      <c r="E2112" s="191" t="s">
        <v>8015</v>
      </c>
      <c r="F2112" s="191" t="s">
        <v>8015</v>
      </c>
      <c r="G2112" s="191" t="s">
        <v>144</v>
      </c>
      <c r="H2112" s="191" t="s">
        <v>14465</v>
      </c>
      <c r="I2112" s="191" t="s">
        <v>14466</v>
      </c>
      <c r="J2112" s="191" t="s">
        <v>14467</v>
      </c>
      <c r="K2112" s="191" t="s">
        <v>7384</v>
      </c>
      <c r="L2112" s="99">
        <v>-0.47088000000000002</v>
      </c>
      <c r="M2112" s="99">
        <v>37.412788999999997</v>
      </c>
      <c r="N2112" s="191" t="s">
        <v>6967</v>
      </c>
      <c r="O2112" s="87">
        <v>45261</v>
      </c>
      <c r="P2112" s="87">
        <f t="shared" si="64"/>
        <v>45286</v>
      </c>
      <c r="Q2112" s="53">
        <f t="shared" si="65"/>
        <v>335</v>
      </c>
    </row>
    <row r="2113" spans="1:17" ht="16">
      <c r="A2113" s="6">
        <v>2112</v>
      </c>
      <c r="B2113" s="191" t="s">
        <v>4885</v>
      </c>
      <c r="C2113" s="191" t="s">
        <v>2273</v>
      </c>
      <c r="D2113" s="191" t="s">
        <v>14468</v>
      </c>
      <c r="E2113" s="191" t="s">
        <v>151</v>
      </c>
      <c r="F2113" s="191" t="s">
        <v>151</v>
      </c>
      <c r="G2113" s="191" t="s">
        <v>165</v>
      </c>
      <c r="H2113" s="191" t="s">
        <v>14469</v>
      </c>
      <c r="I2113" s="191" t="s">
        <v>14470</v>
      </c>
      <c r="J2113" s="191" t="s">
        <v>14471</v>
      </c>
      <c r="K2113" s="191" t="s">
        <v>8847</v>
      </c>
      <c r="L2113" s="99">
        <v>-0.1898</v>
      </c>
      <c r="M2113" s="99">
        <v>37.6053</v>
      </c>
      <c r="N2113" s="191" t="s">
        <v>6967</v>
      </c>
      <c r="O2113" s="87">
        <v>45261</v>
      </c>
      <c r="P2113" s="87">
        <f t="shared" si="64"/>
        <v>45286</v>
      </c>
      <c r="Q2113" s="53">
        <f t="shared" si="65"/>
        <v>335</v>
      </c>
    </row>
    <row r="2114" spans="1:17" ht="16">
      <c r="A2114" s="6">
        <v>2113</v>
      </c>
      <c r="B2114" s="191" t="s">
        <v>4584</v>
      </c>
      <c r="C2114" s="191" t="s">
        <v>2139</v>
      </c>
      <c r="D2114" s="191" t="s">
        <v>14472</v>
      </c>
      <c r="E2114" s="191" t="s">
        <v>108</v>
      </c>
      <c r="F2114" s="191" t="s">
        <v>108</v>
      </c>
      <c r="G2114" s="191" t="s">
        <v>7201</v>
      </c>
      <c r="H2114" s="191" t="s">
        <v>14473</v>
      </c>
      <c r="I2114" s="191" t="s">
        <v>14474</v>
      </c>
      <c r="J2114" s="191" t="s">
        <v>14475</v>
      </c>
      <c r="K2114" s="191" t="s">
        <v>6975</v>
      </c>
      <c r="L2114" s="99">
        <v>-1.06589</v>
      </c>
      <c r="M2114" s="99">
        <v>37.061900000000001</v>
      </c>
      <c r="N2114" s="191" t="s">
        <v>6967</v>
      </c>
      <c r="O2114" s="87">
        <v>45264</v>
      </c>
      <c r="P2114" s="87">
        <f t="shared" si="64"/>
        <v>45289</v>
      </c>
      <c r="Q2114" s="53">
        <f t="shared" si="65"/>
        <v>335</v>
      </c>
    </row>
    <row r="2115" spans="1:17" ht="16">
      <c r="A2115" s="6">
        <v>2114</v>
      </c>
      <c r="B2115" s="191" t="s">
        <v>4855</v>
      </c>
      <c r="C2115" s="191" t="s">
        <v>2263</v>
      </c>
      <c r="D2115" s="191" t="s">
        <v>14476</v>
      </c>
      <c r="E2115" s="191" t="s">
        <v>114</v>
      </c>
      <c r="F2115" s="191" t="s">
        <v>114</v>
      </c>
      <c r="G2115" s="191" t="s">
        <v>156</v>
      </c>
      <c r="H2115" s="191" t="s">
        <v>14477</v>
      </c>
      <c r="I2115" s="191" t="s">
        <v>14478</v>
      </c>
      <c r="J2115" s="191" t="s">
        <v>14479</v>
      </c>
      <c r="K2115" s="191"/>
      <c r="L2115" s="99">
        <v>-0.87453999999999998</v>
      </c>
      <c r="M2115" s="99">
        <v>36.864989999999999</v>
      </c>
      <c r="N2115" s="191" t="s">
        <v>6967</v>
      </c>
      <c r="O2115" s="87">
        <v>45264</v>
      </c>
      <c r="P2115" s="87">
        <f t="shared" ref="P2115:P2178" si="66">O2115+25</f>
        <v>45289</v>
      </c>
      <c r="Q2115" s="53">
        <f t="shared" ref="Q2115:Q2178" si="67">IF(P2115&lt;$T$2,$V$2,$U$2-P2115+1)</f>
        <v>335</v>
      </c>
    </row>
    <row r="2116" spans="1:17" ht="16">
      <c r="A2116" s="6">
        <v>2115</v>
      </c>
      <c r="B2116" s="191" t="s">
        <v>4856</v>
      </c>
      <c r="C2116" s="191" t="s">
        <v>4857</v>
      </c>
      <c r="D2116" s="191" t="s">
        <v>14480</v>
      </c>
      <c r="E2116" s="191" t="s">
        <v>114</v>
      </c>
      <c r="F2116" s="191" t="s">
        <v>114</v>
      </c>
      <c r="G2116" s="191" t="s">
        <v>156</v>
      </c>
      <c r="H2116" s="191" t="s">
        <v>14481</v>
      </c>
      <c r="I2116" s="191" t="s">
        <v>14482</v>
      </c>
      <c r="J2116" s="191" t="s">
        <v>14483</v>
      </c>
      <c r="K2116" s="191" t="s">
        <v>10197</v>
      </c>
      <c r="L2116" s="99">
        <v>-0.64982459999999997</v>
      </c>
      <c r="M2116" s="99">
        <v>37.208941899999999</v>
      </c>
      <c r="N2116" s="191" t="s">
        <v>6967</v>
      </c>
      <c r="O2116" s="87">
        <v>45264</v>
      </c>
      <c r="P2116" s="87">
        <f t="shared" si="66"/>
        <v>45289</v>
      </c>
      <c r="Q2116" s="53">
        <f t="shared" si="67"/>
        <v>335</v>
      </c>
    </row>
    <row r="2117" spans="1:17" ht="16">
      <c r="A2117" s="6">
        <v>2116</v>
      </c>
      <c r="B2117" s="191" t="s">
        <v>4871</v>
      </c>
      <c r="C2117" s="191" t="s">
        <v>2269</v>
      </c>
      <c r="D2117" s="191" t="s">
        <v>14484</v>
      </c>
      <c r="E2117" s="191" t="s">
        <v>8015</v>
      </c>
      <c r="F2117" s="191" t="s">
        <v>8015</v>
      </c>
      <c r="G2117" s="191" t="s">
        <v>142</v>
      </c>
      <c r="H2117" s="191" t="s">
        <v>13133</v>
      </c>
      <c r="I2117" s="191" t="s">
        <v>14485</v>
      </c>
      <c r="J2117" s="191" t="s">
        <v>14486</v>
      </c>
      <c r="K2117" s="191" t="s">
        <v>8856</v>
      </c>
      <c r="L2117" s="99">
        <v>-0.51398500000000003</v>
      </c>
      <c r="M2117" s="99">
        <v>37.642074999999998</v>
      </c>
      <c r="N2117" s="191" t="s">
        <v>6967</v>
      </c>
      <c r="O2117" s="87">
        <v>45264</v>
      </c>
      <c r="P2117" s="87">
        <f t="shared" si="66"/>
        <v>45289</v>
      </c>
      <c r="Q2117" s="53">
        <f t="shared" si="67"/>
        <v>335</v>
      </c>
    </row>
    <row r="2118" spans="1:17" ht="16">
      <c r="A2118" s="6">
        <v>2117</v>
      </c>
      <c r="B2118" s="191" t="s">
        <v>4872</v>
      </c>
      <c r="C2118" s="191" t="s">
        <v>2270</v>
      </c>
      <c r="D2118" s="191" t="s">
        <v>14487</v>
      </c>
      <c r="E2118" s="191" t="s">
        <v>108</v>
      </c>
      <c r="F2118" s="191" t="s">
        <v>108</v>
      </c>
      <c r="G2118" s="191" t="s">
        <v>7201</v>
      </c>
      <c r="H2118" s="191" t="s">
        <v>11628</v>
      </c>
      <c r="I2118" s="191" t="s">
        <v>14488</v>
      </c>
      <c r="J2118" s="191" t="s">
        <v>14489</v>
      </c>
      <c r="K2118" s="191" t="s">
        <v>6975</v>
      </c>
      <c r="L2118" s="99">
        <v>-1.10395</v>
      </c>
      <c r="M2118" s="99">
        <v>36.944220000000001</v>
      </c>
      <c r="N2118" s="191" t="s">
        <v>6967</v>
      </c>
      <c r="O2118" s="87">
        <v>45264</v>
      </c>
      <c r="P2118" s="87">
        <f t="shared" si="66"/>
        <v>45289</v>
      </c>
      <c r="Q2118" s="53">
        <f t="shared" si="67"/>
        <v>335</v>
      </c>
    </row>
    <row r="2119" spans="1:17" ht="16">
      <c r="A2119" s="6">
        <v>2118</v>
      </c>
      <c r="B2119" s="191" t="s">
        <v>4877</v>
      </c>
      <c r="C2119" s="191" t="s">
        <v>2271</v>
      </c>
      <c r="D2119" s="191" t="s">
        <v>14490</v>
      </c>
      <c r="E2119" s="191" t="s">
        <v>151</v>
      </c>
      <c r="F2119" s="191" t="s">
        <v>151</v>
      </c>
      <c r="G2119" s="191" t="s">
        <v>165</v>
      </c>
      <c r="H2119" s="191" t="s">
        <v>14491</v>
      </c>
      <c r="I2119" s="191" t="s">
        <v>14492</v>
      </c>
      <c r="J2119" s="191" t="s">
        <v>14493</v>
      </c>
      <c r="K2119" s="191" t="s">
        <v>8847</v>
      </c>
      <c r="L2119" s="99">
        <v>-0.183</v>
      </c>
      <c r="M2119" s="99">
        <v>37.628</v>
      </c>
      <c r="N2119" s="191" t="s">
        <v>6967</v>
      </c>
      <c r="O2119" s="87">
        <v>45264</v>
      </c>
      <c r="P2119" s="87">
        <f t="shared" si="66"/>
        <v>45289</v>
      </c>
      <c r="Q2119" s="53">
        <f t="shared" si="67"/>
        <v>335</v>
      </c>
    </row>
    <row r="2120" spans="1:17" ht="16">
      <c r="A2120" s="6">
        <v>2119</v>
      </c>
      <c r="B2120" s="191" t="s">
        <v>4881</v>
      </c>
      <c r="C2120" s="191" t="s">
        <v>4882</v>
      </c>
      <c r="D2120" s="191" t="s">
        <v>14494</v>
      </c>
      <c r="E2120" s="191" t="s">
        <v>151</v>
      </c>
      <c r="F2120" s="191" t="s">
        <v>151</v>
      </c>
      <c r="G2120" s="191" t="s">
        <v>222</v>
      </c>
      <c r="H2120" s="191" t="s">
        <v>13048</v>
      </c>
      <c r="I2120" s="191" t="s">
        <v>14495</v>
      </c>
      <c r="J2120" s="191" t="s">
        <v>14496</v>
      </c>
      <c r="K2120" s="191" t="s">
        <v>8758</v>
      </c>
      <c r="L2120" s="99">
        <v>-5.5300000000000002E-2</v>
      </c>
      <c r="M2120" s="99">
        <v>37.6873</v>
      </c>
      <c r="N2120" s="191" t="s">
        <v>6967</v>
      </c>
      <c r="O2120" s="87">
        <v>45264</v>
      </c>
      <c r="P2120" s="87">
        <f t="shared" si="66"/>
        <v>45289</v>
      </c>
      <c r="Q2120" s="53">
        <f t="shared" si="67"/>
        <v>335</v>
      </c>
    </row>
    <row r="2121" spans="1:17" ht="16">
      <c r="A2121" s="6">
        <v>2120</v>
      </c>
      <c r="B2121" s="191" t="s">
        <v>4891</v>
      </c>
      <c r="C2121" s="191" t="s">
        <v>4892</v>
      </c>
      <c r="D2121" s="191" t="s">
        <v>14497</v>
      </c>
      <c r="E2121" s="191" t="s">
        <v>114</v>
      </c>
      <c r="F2121" s="191" t="s">
        <v>114</v>
      </c>
      <c r="G2121" s="191" t="s">
        <v>156</v>
      </c>
      <c r="H2121" s="191" t="s">
        <v>9008</v>
      </c>
      <c r="I2121" s="191" t="s">
        <v>14498</v>
      </c>
      <c r="J2121" s="191" t="s">
        <v>14499</v>
      </c>
      <c r="K2121" s="191" t="s">
        <v>11451</v>
      </c>
      <c r="L2121" s="99">
        <v>-0.86961500000000003</v>
      </c>
      <c r="M2121" s="99">
        <v>36.883070099999998</v>
      </c>
      <c r="N2121" s="191" t="s">
        <v>6967</v>
      </c>
      <c r="O2121" s="87">
        <v>45264</v>
      </c>
      <c r="P2121" s="87">
        <f t="shared" si="66"/>
        <v>45289</v>
      </c>
      <c r="Q2121" s="53">
        <f t="shared" si="67"/>
        <v>335</v>
      </c>
    </row>
    <row r="2122" spans="1:17" ht="32">
      <c r="A2122" s="6">
        <v>2121</v>
      </c>
      <c r="B2122" s="191" t="s">
        <v>4951</v>
      </c>
      <c r="C2122" s="191" t="s">
        <v>4952</v>
      </c>
      <c r="D2122" s="191" t="s">
        <v>14500</v>
      </c>
      <c r="E2122" s="191" t="s">
        <v>108</v>
      </c>
      <c r="F2122" s="191" t="s">
        <v>108</v>
      </c>
      <c r="G2122" s="191" t="s">
        <v>109</v>
      </c>
      <c r="H2122" s="191" t="s">
        <v>14501</v>
      </c>
      <c r="I2122" s="191" t="s">
        <v>14502</v>
      </c>
      <c r="J2122" s="191" t="s">
        <v>14503</v>
      </c>
      <c r="K2122" s="191" t="s">
        <v>6966</v>
      </c>
      <c r="L2122" s="99">
        <v>-1.0925400000000001</v>
      </c>
      <c r="M2122" s="99">
        <v>36.83473</v>
      </c>
      <c r="N2122" s="191" t="s">
        <v>6967</v>
      </c>
      <c r="O2122" s="87">
        <v>45264</v>
      </c>
      <c r="P2122" s="87">
        <f t="shared" si="66"/>
        <v>45289</v>
      </c>
      <c r="Q2122" s="53">
        <f t="shared" si="67"/>
        <v>335</v>
      </c>
    </row>
    <row r="2123" spans="1:17" ht="16">
      <c r="A2123" s="6">
        <v>2122</v>
      </c>
      <c r="B2123" s="191" t="s">
        <v>14504</v>
      </c>
      <c r="C2123" s="191" t="s">
        <v>4989</v>
      </c>
      <c r="D2123" s="191" t="s">
        <v>14505</v>
      </c>
      <c r="E2123" s="191" t="s">
        <v>114</v>
      </c>
      <c r="F2123" s="191" t="s">
        <v>114</v>
      </c>
      <c r="G2123" s="191" t="s">
        <v>168</v>
      </c>
      <c r="H2123" s="191" t="s">
        <v>14506</v>
      </c>
      <c r="I2123" s="191" t="s">
        <v>14507</v>
      </c>
      <c r="J2123" s="191" t="s">
        <v>14508</v>
      </c>
      <c r="K2123" s="191" t="s">
        <v>10197</v>
      </c>
      <c r="L2123" s="99">
        <v>-0.821774</v>
      </c>
      <c r="M2123" s="99">
        <v>36.887881999999998</v>
      </c>
      <c r="N2123" s="191" t="s">
        <v>6967</v>
      </c>
      <c r="O2123" s="87">
        <v>45264</v>
      </c>
      <c r="P2123" s="87">
        <f t="shared" si="66"/>
        <v>45289</v>
      </c>
      <c r="Q2123" s="53">
        <f t="shared" si="67"/>
        <v>335</v>
      </c>
    </row>
    <row r="2124" spans="1:17" ht="16">
      <c r="A2124" s="6">
        <v>2123</v>
      </c>
      <c r="B2124" s="191" t="s">
        <v>4683</v>
      </c>
      <c r="C2124" s="191" t="s">
        <v>4684</v>
      </c>
      <c r="D2124" s="191" t="s">
        <v>14509</v>
      </c>
      <c r="E2124" s="191" t="s">
        <v>151</v>
      </c>
      <c r="F2124" s="191" t="s">
        <v>151</v>
      </c>
      <c r="G2124" s="191" t="s">
        <v>152</v>
      </c>
      <c r="H2124" s="191" t="s">
        <v>14510</v>
      </c>
      <c r="I2124" s="191" t="s">
        <v>14511</v>
      </c>
      <c r="J2124" s="191" t="s">
        <v>14512</v>
      </c>
      <c r="K2124" s="191" t="s">
        <v>10554</v>
      </c>
      <c r="L2124" s="99">
        <v>6.5989999999999993E-2</v>
      </c>
      <c r="M2124" s="99">
        <v>37.577026799999999</v>
      </c>
      <c r="N2124" s="191" t="s">
        <v>6967</v>
      </c>
      <c r="O2124" s="87">
        <v>45265</v>
      </c>
      <c r="P2124" s="87">
        <f t="shared" si="66"/>
        <v>45290</v>
      </c>
      <c r="Q2124" s="53">
        <f t="shared" si="67"/>
        <v>335</v>
      </c>
    </row>
    <row r="2125" spans="1:17" ht="16">
      <c r="A2125" s="6">
        <v>2124</v>
      </c>
      <c r="B2125" s="191" t="s">
        <v>4699</v>
      </c>
      <c r="C2125" s="191" t="s">
        <v>2207</v>
      </c>
      <c r="D2125" s="191" t="s">
        <v>14513</v>
      </c>
      <c r="E2125" s="191" t="s">
        <v>8015</v>
      </c>
      <c r="F2125" s="191" t="s">
        <v>2434</v>
      </c>
      <c r="G2125" s="191" t="s">
        <v>9255</v>
      </c>
      <c r="H2125" s="191" t="s">
        <v>11420</v>
      </c>
      <c r="I2125" s="191" t="s">
        <v>14514</v>
      </c>
      <c r="J2125" s="191" t="s">
        <v>14515</v>
      </c>
      <c r="K2125" s="191" t="s">
        <v>8335</v>
      </c>
      <c r="L2125" s="99">
        <v>-0.44958100000000001</v>
      </c>
      <c r="M2125" s="99">
        <v>37.387563999999998</v>
      </c>
      <c r="N2125" s="191" t="s">
        <v>6967</v>
      </c>
      <c r="O2125" s="87">
        <v>45265</v>
      </c>
      <c r="P2125" s="87">
        <f t="shared" si="66"/>
        <v>45290</v>
      </c>
      <c r="Q2125" s="53">
        <f t="shared" si="67"/>
        <v>335</v>
      </c>
    </row>
    <row r="2126" spans="1:17" ht="16">
      <c r="A2126" s="6">
        <v>2125</v>
      </c>
      <c r="B2126" s="191" t="s">
        <v>14516</v>
      </c>
      <c r="C2126" s="191" t="s">
        <v>4733</v>
      </c>
      <c r="D2126" s="191" t="s">
        <v>14517</v>
      </c>
      <c r="E2126" s="191" t="s">
        <v>108</v>
      </c>
      <c r="F2126" s="191" t="s">
        <v>108</v>
      </c>
      <c r="G2126" s="191" t="s">
        <v>6972</v>
      </c>
      <c r="H2126" s="191" t="s">
        <v>14518</v>
      </c>
      <c r="I2126" s="191" t="s">
        <v>14519</v>
      </c>
      <c r="J2126" s="191" t="s">
        <v>14520</v>
      </c>
      <c r="K2126" s="191" t="s">
        <v>6975</v>
      </c>
      <c r="L2126" s="99">
        <v>-1.049731</v>
      </c>
      <c r="M2126" s="99">
        <v>36.912826000000003</v>
      </c>
      <c r="N2126" s="191" t="s">
        <v>6967</v>
      </c>
      <c r="O2126" s="87">
        <v>45265</v>
      </c>
      <c r="P2126" s="87">
        <f t="shared" si="66"/>
        <v>45290</v>
      </c>
      <c r="Q2126" s="53">
        <f t="shared" si="67"/>
        <v>335</v>
      </c>
    </row>
    <row r="2127" spans="1:17" ht="16">
      <c r="A2127" s="6">
        <v>2126</v>
      </c>
      <c r="B2127" s="191" t="s">
        <v>4867</v>
      </c>
      <c r="C2127" s="191" t="s">
        <v>2267</v>
      </c>
      <c r="D2127" s="191" t="s">
        <v>14521</v>
      </c>
      <c r="E2127" s="191" t="s">
        <v>8015</v>
      </c>
      <c r="F2127" s="191" t="s">
        <v>10898</v>
      </c>
      <c r="G2127" s="191" t="s">
        <v>1578</v>
      </c>
      <c r="H2127" s="191" t="s">
        <v>14522</v>
      </c>
      <c r="I2127" s="191" t="s">
        <v>14523</v>
      </c>
      <c r="J2127" s="191" t="s">
        <v>14524</v>
      </c>
      <c r="K2127" s="191" t="s">
        <v>11533</v>
      </c>
      <c r="L2127" s="99">
        <v>-0.23960000000000001</v>
      </c>
      <c r="M2127" s="99">
        <v>37.6066</v>
      </c>
      <c r="N2127" s="191" t="s">
        <v>6967</v>
      </c>
      <c r="O2127" s="87">
        <v>45265</v>
      </c>
      <c r="P2127" s="87">
        <f t="shared" si="66"/>
        <v>45290</v>
      </c>
      <c r="Q2127" s="53">
        <f t="shared" si="67"/>
        <v>335</v>
      </c>
    </row>
    <row r="2128" spans="1:17" ht="16">
      <c r="A2128" s="6">
        <v>2127</v>
      </c>
      <c r="B2128" s="191" t="s">
        <v>4912</v>
      </c>
      <c r="C2128" s="191" t="s">
        <v>2278</v>
      </c>
      <c r="D2128" s="191" t="s">
        <v>14525</v>
      </c>
      <c r="E2128" s="191" t="s">
        <v>114</v>
      </c>
      <c r="F2128" s="191" t="s">
        <v>114</v>
      </c>
      <c r="G2128" s="191" t="s">
        <v>10224</v>
      </c>
      <c r="H2128" s="191" t="s">
        <v>14526</v>
      </c>
      <c r="I2128" s="191" t="s">
        <v>14527</v>
      </c>
      <c r="J2128" s="191" t="s">
        <v>14528</v>
      </c>
      <c r="K2128" s="191" t="s">
        <v>10197</v>
      </c>
      <c r="L2128" s="99">
        <v>-0.70977100000000004</v>
      </c>
      <c r="M2128" s="99">
        <v>36.841050000000003</v>
      </c>
      <c r="N2128" s="191" t="s">
        <v>6967</v>
      </c>
      <c r="O2128" s="87">
        <v>45265</v>
      </c>
      <c r="P2128" s="87">
        <f t="shared" si="66"/>
        <v>45290</v>
      </c>
      <c r="Q2128" s="53">
        <f t="shared" si="67"/>
        <v>335</v>
      </c>
    </row>
    <row r="2129" spans="1:17" ht="16">
      <c r="A2129" s="6">
        <v>2128</v>
      </c>
      <c r="B2129" s="191" t="s">
        <v>4913</v>
      </c>
      <c r="C2129" s="191" t="s">
        <v>4914</v>
      </c>
      <c r="D2129" s="191" t="s">
        <v>14529</v>
      </c>
      <c r="E2129" s="191" t="s">
        <v>114</v>
      </c>
      <c r="F2129" s="191" t="s">
        <v>114</v>
      </c>
      <c r="G2129" s="191" t="s">
        <v>158</v>
      </c>
      <c r="H2129" s="191" t="s">
        <v>14530</v>
      </c>
      <c r="I2129" s="191" t="s">
        <v>14531</v>
      </c>
      <c r="J2129" s="191" t="s">
        <v>14532</v>
      </c>
      <c r="K2129" s="191"/>
      <c r="L2129" s="99">
        <v>-0.86219999999999997</v>
      </c>
      <c r="M2129" s="99">
        <v>37.079700000000003</v>
      </c>
      <c r="N2129" s="191" t="s">
        <v>6967</v>
      </c>
      <c r="O2129" s="87">
        <v>45265</v>
      </c>
      <c r="P2129" s="87">
        <f t="shared" si="66"/>
        <v>45290</v>
      </c>
      <c r="Q2129" s="53">
        <f t="shared" si="67"/>
        <v>335</v>
      </c>
    </row>
    <row r="2130" spans="1:17" ht="16">
      <c r="A2130" s="6">
        <v>2129</v>
      </c>
      <c r="B2130" s="191" t="s">
        <v>4925</v>
      </c>
      <c r="C2130" s="191" t="s">
        <v>2281</v>
      </c>
      <c r="D2130" s="191" t="s">
        <v>14533</v>
      </c>
      <c r="E2130" s="191" t="s">
        <v>108</v>
      </c>
      <c r="F2130" s="191" t="s">
        <v>108</v>
      </c>
      <c r="G2130" s="191" t="s">
        <v>115</v>
      </c>
      <c r="H2130" s="191" t="s">
        <v>10710</v>
      </c>
      <c r="I2130" s="191" t="s">
        <v>14534</v>
      </c>
      <c r="J2130" s="191" t="s">
        <v>14535</v>
      </c>
      <c r="K2130" s="191" t="s">
        <v>2840</v>
      </c>
      <c r="L2130" s="99">
        <v>-1.2247300000000001</v>
      </c>
      <c r="M2130" s="99">
        <v>36.723370000000003</v>
      </c>
      <c r="N2130" s="191" t="s">
        <v>6967</v>
      </c>
      <c r="O2130" s="87">
        <v>45265</v>
      </c>
      <c r="P2130" s="87">
        <f t="shared" si="66"/>
        <v>45290</v>
      </c>
      <c r="Q2130" s="53">
        <f t="shared" si="67"/>
        <v>335</v>
      </c>
    </row>
    <row r="2131" spans="1:17" ht="16">
      <c r="A2131" s="6">
        <v>2130</v>
      </c>
      <c r="B2131" s="191" t="s">
        <v>4928</v>
      </c>
      <c r="C2131" s="191" t="s">
        <v>4929</v>
      </c>
      <c r="D2131" s="191" t="s">
        <v>14536</v>
      </c>
      <c r="E2131" s="191" t="s">
        <v>114</v>
      </c>
      <c r="F2131" s="191" t="s">
        <v>114</v>
      </c>
      <c r="G2131" s="191" t="s">
        <v>158</v>
      </c>
      <c r="H2131" s="191" t="s">
        <v>14537</v>
      </c>
      <c r="I2131" s="191" t="s">
        <v>14538</v>
      </c>
      <c r="J2131" s="191" t="s">
        <v>14539</v>
      </c>
      <c r="K2131" s="191" t="s">
        <v>4928</v>
      </c>
      <c r="L2131" s="99"/>
      <c r="M2131" s="99"/>
      <c r="N2131" s="191" t="s">
        <v>6967</v>
      </c>
      <c r="O2131" s="87">
        <v>45265</v>
      </c>
      <c r="P2131" s="87">
        <f t="shared" si="66"/>
        <v>45290</v>
      </c>
      <c r="Q2131" s="53">
        <f t="shared" si="67"/>
        <v>335</v>
      </c>
    </row>
    <row r="2132" spans="1:17" ht="16">
      <c r="A2132" s="6">
        <v>2131</v>
      </c>
      <c r="B2132" s="191" t="s">
        <v>4930</v>
      </c>
      <c r="C2132" s="191" t="s">
        <v>2282</v>
      </c>
      <c r="D2132" s="191" t="s">
        <v>14540</v>
      </c>
      <c r="E2132" s="191" t="s">
        <v>151</v>
      </c>
      <c r="F2132" s="191" t="s">
        <v>151</v>
      </c>
      <c r="G2132" s="191" t="s">
        <v>173</v>
      </c>
      <c r="H2132" s="191" t="s">
        <v>14541</v>
      </c>
      <c r="I2132" s="191" t="s">
        <v>14542</v>
      </c>
      <c r="J2132" s="191" t="s">
        <v>14543</v>
      </c>
      <c r="K2132" s="191" t="s">
        <v>8847</v>
      </c>
      <c r="L2132" s="99">
        <v>-5.7200000000000001E-2</v>
      </c>
      <c r="M2132" s="99">
        <v>37.677999999999997</v>
      </c>
      <c r="N2132" s="191" t="s">
        <v>6967</v>
      </c>
      <c r="O2132" s="87">
        <v>45265</v>
      </c>
      <c r="P2132" s="87">
        <f t="shared" si="66"/>
        <v>45290</v>
      </c>
      <c r="Q2132" s="53">
        <f t="shared" si="67"/>
        <v>335</v>
      </c>
    </row>
    <row r="2133" spans="1:17" ht="16">
      <c r="A2133" s="6">
        <v>2132</v>
      </c>
      <c r="B2133" s="191" t="s">
        <v>4932</v>
      </c>
      <c r="C2133" s="191" t="s">
        <v>4933</v>
      </c>
      <c r="D2133" s="191" t="s">
        <v>14544</v>
      </c>
      <c r="E2133" s="191" t="s">
        <v>151</v>
      </c>
      <c r="F2133" s="191" t="s">
        <v>151</v>
      </c>
      <c r="G2133" s="191" t="s">
        <v>173</v>
      </c>
      <c r="H2133" s="191" t="s">
        <v>14545</v>
      </c>
      <c r="I2133" s="191" t="s">
        <v>14546</v>
      </c>
      <c r="J2133" s="191" t="s">
        <v>14547</v>
      </c>
      <c r="K2133" s="191" t="s">
        <v>10106</v>
      </c>
      <c r="L2133" s="99">
        <v>5.4100000000000002E-2</v>
      </c>
      <c r="M2133" s="99">
        <v>37.668500000000002</v>
      </c>
      <c r="N2133" s="191" t="s">
        <v>6967</v>
      </c>
      <c r="O2133" s="87">
        <v>45265</v>
      </c>
      <c r="P2133" s="87">
        <f t="shared" si="66"/>
        <v>45290</v>
      </c>
      <c r="Q2133" s="53">
        <f t="shared" si="67"/>
        <v>335</v>
      </c>
    </row>
    <row r="2134" spans="1:17" ht="16">
      <c r="A2134" s="6">
        <v>2133</v>
      </c>
      <c r="B2134" s="191" t="s">
        <v>4946</v>
      </c>
      <c r="C2134" s="191" t="s">
        <v>2284</v>
      </c>
      <c r="D2134" s="191" t="s">
        <v>14548</v>
      </c>
      <c r="E2134" s="191" t="s">
        <v>108</v>
      </c>
      <c r="F2134" s="191" t="s">
        <v>108</v>
      </c>
      <c r="G2134" s="191" t="s">
        <v>7023</v>
      </c>
      <c r="H2134" s="191" t="s">
        <v>9676</v>
      </c>
      <c r="I2134" s="191" t="s">
        <v>14549</v>
      </c>
      <c r="J2134" s="191"/>
      <c r="K2134" s="191" t="s">
        <v>7449</v>
      </c>
      <c r="L2134" s="99">
        <v>-1.1702433000000001</v>
      </c>
      <c r="M2134" s="99">
        <v>36.657018000000001</v>
      </c>
      <c r="N2134" s="191" t="s">
        <v>6967</v>
      </c>
      <c r="O2134" s="87">
        <v>45265</v>
      </c>
      <c r="P2134" s="87">
        <f t="shared" si="66"/>
        <v>45290</v>
      </c>
      <c r="Q2134" s="53">
        <f t="shared" si="67"/>
        <v>335</v>
      </c>
    </row>
    <row r="2135" spans="1:17" ht="16">
      <c r="A2135" s="6">
        <v>2134</v>
      </c>
      <c r="B2135" s="191" t="s">
        <v>4754</v>
      </c>
      <c r="C2135" s="191" t="s">
        <v>2230</v>
      </c>
      <c r="D2135" s="191" t="s">
        <v>14550</v>
      </c>
      <c r="E2135" s="191" t="s">
        <v>151</v>
      </c>
      <c r="F2135" s="191" t="s">
        <v>151</v>
      </c>
      <c r="G2135" s="191" t="s">
        <v>152</v>
      </c>
      <c r="H2135" s="191" t="s">
        <v>14120</v>
      </c>
      <c r="I2135" s="191" t="s">
        <v>14551</v>
      </c>
      <c r="J2135" s="191" t="s">
        <v>14552</v>
      </c>
      <c r="K2135" s="191" t="s">
        <v>10554</v>
      </c>
      <c r="L2135" s="99">
        <v>9.7799999999999998E-2</v>
      </c>
      <c r="M2135" s="99">
        <v>37.556399999999996</v>
      </c>
      <c r="N2135" s="191" t="s">
        <v>6967</v>
      </c>
      <c r="O2135" s="87">
        <v>45266</v>
      </c>
      <c r="P2135" s="87">
        <f t="shared" si="66"/>
        <v>45291</v>
      </c>
      <c r="Q2135" s="53">
        <f t="shared" si="67"/>
        <v>335</v>
      </c>
    </row>
    <row r="2136" spans="1:17" ht="16">
      <c r="A2136" s="6">
        <v>2135</v>
      </c>
      <c r="B2136" s="191" t="s">
        <v>4851</v>
      </c>
      <c r="C2136" s="191" t="s">
        <v>4852</v>
      </c>
      <c r="D2136" s="191" t="s">
        <v>14553</v>
      </c>
      <c r="E2136" s="191" t="s">
        <v>114</v>
      </c>
      <c r="F2136" s="191" t="s">
        <v>114</v>
      </c>
      <c r="G2136" s="191" t="s">
        <v>160</v>
      </c>
      <c r="H2136" s="191" t="s">
        <v>14554</v>
      </c>
      <c r="I2136" s="191" t="s">
        <v>14555</v>
      </c>
      <c r="J2136" s="191" t="s">
        <v>14556</v>
      </c>
      <c r="K2136" s="191" t="s">
        <v>10197</v>
      </c>
      <c r="L2136" s="99">
        <v>-0.70978799999999997</v>
      </c>
      <c r="M2136" s="99">
        <v>36.989884000000004</v>
      </c>
      <c r="N2136" s="191" t="s">
        <v>6967</v>
      </c>
      <c r="O2136" s="87">
        <v>45266</v>
      </c>
      <c r="P2136" s="87">
        <f t="shared" si="66"/>
        <v>45291</v>
      </c>
      <c r="Q2136" s="53">
        <f t="shared" si="67"/>
        <v>335</v>
      </c>
    </row>
    <row r="2137" spans="1:17" ht="16">
      <c r="A2137" s="6">
        <v>2136</v>
      </c>
      <c r="B2137" s="191" t="s">
        <v>4859</v>
      </c>
      <c r="C2137" s="191" t="s">
        <v>2265</v>
      </c>
      <c r="D2137" s="191" t="s">
        <v>14557</v>
      </c>
      <c r="E2137" s="191" t="s">
        <v>108</v>
      </c>
      <c r="F2137" s="191" t="s">
        <v>108</v>
      </c>
      <c r="G2137" s="191" t="s">
        <v>7081</v>
      </c>
      <c r="H2137" s="191" t="s">
        <v>8954</v>
      </c>
      <c r="I2137" s="191" t="s">
        <v>14558</v>
      </c>
      <c r="J2137" s="191" t="s">
        <v>14559</v>
      </c>
      <c r="K2137" s="191" t="s">
        <v>6975</v>
      </c>
      <c r="L2137" s="99">
        <v>-0.95245999999999997</v>
      </c>
      <c r="M2137" s="99">
        <v>36.902410000000003</v>
      </c>
      <c r="N2137" s="191" t="s">
        <v>6967</v>
      </c>
      <c r="O2137" s="87">
        <v>45266</v>
      </c>
      <c r="P2137" s="87">
        <f t="shared" si="66"/>
        <v>45291</v>
      </c>
      <c r="Q2137" s="53">
        <f t="shared" si="67"/>
        <v>335</v>
      </c>
    </row>
    <row r="2138" spans="1:17" ht="16">
      <c r="A2138" s="6">
        <v>2137</v>
      </c>
      <c r="B2138" s="191" t="s">
        <v>4870</v>
      </c>
      <c r="C2138" s="191" t="s">
        <v>2268</v>
      </c>
      <c r="D2138" s="191" t="s">
        <v>14560</v>
      </c>
      <c r="E2138" s="191" t="s">
        <v>8015</v>
      </c>
      <c r="F2138" s="191" t="s">
        <v>2434</v>
      </c>
      <c r="G2138" s="191" t="s">
        <v>9255</v>
      </c>
      <c r="H2138" s="191" t="s">
        <v>13854</v>
      </c>
      <c r="I2138" s="191" t="s">
        <v>14561</v>
      </c>
      <c r="J2138" s="191"/>
      <c r="K2138" s="191" t="s">
        <v>8335</v>
      </c>
      <c r="L2138" s="99">
        <v>-0.484765</v>
      </c>
      <c r="M2138" s="99">
        <v>37.403682000000003</v>
      </c>
      <c r="N2138" s="191" t="s">
        <v>6967</v>
      </c>
      <c r="O2138" s="87">
        <v>45266</v>
      </c>
      <c r="P2138" s="87">
        <f t="shared" si="66"/>
        <v>45291</v>
      </c>
      <c r="Q2138" s="53">
        <f t="shared" si="67"/>
        <v>335</v>
      </c>
    </row>
    <row r="2139" spans="1:17" ht="16">
      <c r="A2139" s="6">
        <v>2138</v>
      </c>
      <c r="B2139" s="191" t="s">
        <v>4883</v>
      </c>
      <c r="C2139" s="191" t="s">
        <v>4884</v>
      </c>
      <c r="D2139" s="191" t="s">
        <v>14562</v>
      </c>
      <c r="E2139" s="191" t="s">
        <v>151</v>
      </c>
      <c r="F2139" s="191" t="s">
        <v>151</v>
      </c>
      <c r="G2139" s="191" t="s">
        <v>222</v>
      </c>
      <c r="H2139" s="191" t="s">
        <v>14563</v>
      </c>
      <c r="I2139" s="191" t="s">
        <v>14564</v>
      </c>
      <c r="J2139" s="191" t="s">
        <v>14565</v>
      </c>
      <c r="K2139" s="191" t="s">
        <v>10106</v>
      </c>
      <c r="L2139" s="99">
        <v>2.3300000000000001E-2</v>
      </c>
      <c r="M2139" s="99">
        <v>37.582999999999998</v>
      </c>
      <c r="N2139" s="191" t="s">
        <v>6967</v>
      </c>
      <c r="O2139" s="87">
        <v>45266</v>
      </c>
      <c r="P2139" s="87">
        <f t="shared" si="66"/>
        <v>45291</v>
      </c>
      <c r="Q2139" s="53">
        <f t="shared" si="67"/>
        <v>335</v>
      </c>
    </row>
    <row r="2140" spans="1:17" ht="16">
      <c r="A2140" s="6">
        <v>2139</v>
      </c>
      <c r="B2140" s="191" t="s">
        <v>4906</v>
      </c>
      <c r="C2140" s="191" t="s">
        <v>2276</v>
      </c>
      <c r="D2140" s="191" t="s">
        <v>14566</v>
      </c>
      <c r="E2140" s="191" t="s">
        <v>108</v>
      </c>
      <c r="F2140" s="191" t="s">
        <v>108</v>
      </c>
      <c r="G2140" s="191" t="s">
        <v>175</v>
      </c>
      <c r="H2140" s="191" t="s">
        <v>14567</v>
      </c>
      <c r="I2140" s="191" t="s">
        <v>14568</v>
      </c>
      <c r="J2140" s="191" t="s">
        <v>14569</v>
      </c>
      <c r="K2140" s="191" t="s">
        <v>2840</v>
      </c>
      <c r="L2140" s="99">
        <v>-1.2686299999999999</v>
      </c>
      <c r="M2140" s="99">
        <v>36.679879999999997</v>
      </c>
      <c r="N2140" s="191" t="s">
        <v>6967</v>
      </c>
      <c r="O2140" s="87">
        <v>45266</v>
      </c>
      <c r="P2140" s="87">
        <f t="shared" si="66"/>
        <v>45291</v>
      </c>
      <c r="Q2140" s="53">
        <f t="shared" si="67"/>
        <v>335</v>
      </c>
    </row>
    <row r="2141" spans="1:17" ht="16">
      <c r="A2141" s="6">
        <v>2140</v>
      </c>
      <c r="B2141" s="191" t="s">
        <v>4919</v>
      </c>
      <c r="C2141" s="191" t="s">
        <v>2279</v>
      </c>
      <c r="D2141" s="191" t="s">
        <v>14570</v>
      </c>
      <c r="E2141" s="191" t="s">
        <v>151</v>
      </c>
      <c r="F2141" s="191" t="s">
        <v>151</v>
      </c>
      <c r="G2141" s="191" t="s">
        <v>165</v>
      </c>
      <c r="H2141" s="191" t="s">
        <v>14571</v>
      </c>
      <c r="I2141" s="191" t="s">
        <v>14572</v>
      </c>
      <c r="J2141" s="191" t="s">
        <v>14573</v>
      </c>
      <c r="K2141" s="191" t="s">
        <v>8847</v>
      </c>
      <c r="L2141" s="99">
        <v>-3.8800000000000001E-2</v>
      </c>
      <c r="M2141" s="99">
        <v>37.614199999999997</v>
      </c>
      <c r="N2141" s="191" t="s">
        <v>6967</v>
      </c>
      <c r="O2141" s="87">
        <v>45266</v>
      </c>
      <c r="P2141" s="87">
        <f t="shared" si="66"/>
        <v>45291</v>
      </c>
      <c r="Q2141" s="53">
        <f t="shared" si="67"/>
        <v>335</v>
      </c>
    </row>
    <row r="2142" spans="1:17" ht="16">
      <c r="A2142" s="6">
        <v>2141</v>
      </c>
      <c r="B2142" s="191" t="s">
        <v>4942</v>
      </c>
      <c r="C2142" s="191" t="s">
        <v>4943</v>
      </c>
      <c r="D2142" s="191" t="s">
        <v>14574</v>
      </c>
      <c r="E2142" s="191" t="s">
        <v>151</v>
      </c>
      <c r="F2142" s="191" t="s">
        <v>151</v>
      </c>
      <c r="G2142" s="191" t="s">
        <v>173</v>
      </c>
      <c r="H2142" s="191" t="s">
        <v>11985</v>
      </c>
      <c r="I2142" s="191" t="s">
        <v>14575</v>
      </c>
      <c r="J2142" s="191" t="s">
        <v>14576</v>
      </c>
      <c r="K2142" s="191" t="s">
        <v>8758</v>
      </c>
      <c r="L2142" s="99">
        <v>4.19683E-2</v>
      </c>
      <c r="M2142" s="99">
        <v>37.597985899999998</v>
      </c>
      <c r="N2142" s="191" t="s">
        <v>6967</v>
      </c>
      <c r="O2142" s="87">
        <v>45266</v>
      </c>
      <c r="P2142" s="87">
        <f t="shared" si="66"/>
        <v>45291</v>
      </c>
      <c r="Q2142" s="53">
        <f t="shared" si="67"/>
        <v>335</v>
      </c>
    </row>
    <row r="2143" spans="1:17" ht="16">
      <c r="A2143" s="6">
        <v>2142</v>
      </c>
      <c r="B2143" s="191" t="s">
        <v>4975</v>
      </c>
      <c r="C2143" s="191" t="s">
        <v>2285</v>
      </c>
      <c r="D2143" s="191" t="s">
        <v>14577</v>
      </c>
      <c r="E2143" s="191" t="s">
        <v>8015</v>
      </c>
      <c r="F2143" s="191" t="s">
        <v>10898</v>
      </c>
      <c r="G2143" s="191" t="s">
        <v>12503</v>
      </c>
      <c r="H2143" s="191" t="s">
        <v>14578</v>
      </c>
      <c r="I2143" s="191" t="s">
        <v>14579</v>
      </c>
      <c r="J2143" s="191" t="s">
        <v>14580</v>
      </c>
      <c r="K2143" s="191" t="s">
        <v>11533</v>
      </c>
      <c r="L2143" s="99">
        <v>-0.32500000000000001</v>
      </c>
      <c r="M2143" s="99">
        <v>37.634900000000002</v>
      </c>
      <c r="N2143" s="191" t="s">
        <v>6967</v>
      </c>
      <c r="O2143" s="87">
        <v>45267</v>
      </c>
      <c r="P2143" s="87">
        <f t="shared" si="66"/>
        <v>45292</v>
      </c>
      <c r="Q2143" s="53">
        <f t="shared" si="67"/>
        <v>335</v>
      </c>
    </row>
    <row r="2144" spans="1:17" ht="16">
      <c r="A2144" s="6">
        <v>2143</v>
      </c>
      <c r="B2144" s="191" t="s">
        <v>1577</v>
      </c>
      <c r="C2144" s="191" t="s">
        <v>2286</v>
      </c>
      <c r="D2144" s="191" t="s">
        <v>14581</v>
      </c>
      <c r="E2144" s="191" t="s">
        <v>8015</v>
      </c>
      <c r="F2144" s="191" t="s">
        <v>10898</v>
      </c>
      <c r="G2144" s="191" t="s">
        <v>1578</v>
      </c>
      <c r="H2144" s="191" t="s">
        <v>13970</v>
      </c>
      <c r="I2144" s="191" t="s">
        <v>14582</v>
      </c>
      <c r="J2144" s="191"/>
      <c r="K2144" s="191" t="s">
        <v>11533</v>
      </c>
      <c r="L2144" s="99">
        <v>-0.2445</v>
      </c>
      <c r="M2144" s="99">
        <v>37.598799999999997</v>
      </c>
      <c r="N2144" s="191" t="s">
        <v>6967</v>
      </c>
      <c r="O2144" s="87">
        <v>45267</v>
      </c>
      <c r="P2144" s="87">
        <f t="shared" si="66"/>
        <v>45292</v>
      </c>
      <c r="Q2144" s="53">
        <f t="shared" si="67"/>
        <v>335</v>
      </c>
    </row>
    <row r="2145" spans="1:17" ht="16">
      <c r="A2145" s="6">
        <v>2144</v>
      </c>
      <c r="B2145" s="191" t="s">
        <v>4809</v>
      </c>
      <c r="C2145" s="191" t="s">
        <v>4810</v>
      </c>
      <c r="D2145" s="191" t="s">
        <v>14583</v>
      </c>
      <c r="E2145" s="191" t="s">
        <v>114</v>
      </c>
      <c r="F2145" s="191" t="s">
        <v>114</v>
      </c>
      <c r="G2145" s="191" t="s">
        <v>163</v>
      </c>
      <c r="H2145" s="191" t="s">
        <v>14584</v>
      </c>
      <c r="I2145" s="191" t="s">
        <v>14585</v>
      </c>
      <c r="J2145" s="191" t="s">
        <v>14586</v>
      </c>
      <c r="K2145" s="191" t="s">
        <v>10197</v>
      </c>
      <c r="L2145" s="99">
        <v>-0.62951999999999997</v>
      </c>
      <c r="M2145" s="99">
        <v>36.884900000000002</v>
      </c>
      <c r="N2145" s="191" t="s">
        <v>6967</v>
      </c>
      <c r="O2145" s="87">
        <v>45268</v>
      </c>
      <c r="P2145" s="87">
        <f t="shared" si="66"/>
        <v>45293</v>
      </c>
      <c r="Q2145" s="53">
        <f t="shared" si="67"/>
        <v>334</v>
      </c>
    </row>
    <row r="2146" spans="1:17" ht="16">
      <c r="A2146" s="6">
        <v>2145</v>
      </c>
      <c r="B2146" s="191" t="s">
        <v>4967</v>
      </c>
      <c r="C2146" s="191" t="s">
        <v>4968</v>
      </c>
      <c r="D2146" s="191" t="s">
        <v>14587</v>
      </c>
      <c r="E2146" s="191" t="s">
        <v>108</v>
      </c>
      <c r="F2146" s="191" t="s">
        <v>108</v>
      </c>
      <c r="G2146" s="191" t="s">
        <v>7081</v>
      </c>
      <c r="H2146" s="191" t="s">
        <v>12203</v>
      </c>
      <c r="I2146" s="191"/>
      <c r="J2146" s="191" t="s">
        <v>14588</v>
      </c>
      <c r="K2146" s="191" t="s">
        <v>6975</v>
      </c>
      <c r="L2146" s="99">
        <v>-0.93145</v>
      </c>
      <c r="M2146" s="99">
        <v>36.911189999999998</v>
      </c>
      <c r="N2146" s="191" t="s">
        <v>6967</v>
      </c>
      <c r="O2146" s="87">
        <v>45270</v>
      </c>
      <c r="P2146" s="87">
        <f t="shared" si="66"/>
        <v>45295</v>
      </c>
      <c r="Q2146" s="53">
        <f t="shared" si="67"/>
        <v>332</v>
      </c>
    </row>
    <row r="2147" spans="1:17" ht="16">
      <c r="A2147" s="6">
        <v>2146</v>
      </c>
      <c r="B2147" s="191" t="s">
        <v>5012</v>
      </c>
      <c r="C2147" s="191" t="s">
        <v>5013</v>
      </c>
      <c r="D2147" s="191" t="s">
        <v>14589</v>
      </c>
      <c r="E2147" s="191" t="s">
        <v>108</v>
      </c>
      <c r="F2147" s="191" t="s">
        <v>108</v>
      </c>
      <c r="G2147" s="191" t="s">
        <v>7201</v>
      </c>
      <c r="H2147" s="191" t="s">
        <v>14590</v>
      </c>
      <c r="I2147" s="191" t="s">
        <v>14591</v>
      </c>
      <c r="J2147" s="191"/>
      <c r="K2147" s="191" t="s">
        <v>6975</v>
      </c>
      <c r="L2147" s="99">
        <v>-1.1143099999999999</v>
      </c>
      <c r="M2147" s="99">
        <v>36.961640000000003</v>
      </c>
      <c r="N2147" s="191" t="s">
        <v>6967</v>
      </c>
      <c r="O2147" s="87">
        <v>45270</v>
      </c>
      <c r="P2147" s="87">
        <f t="shared" si="66"/>
        <v>45295</v>
      </c>
      <c r="Q2147" s="53">
        <f t="shared" si="67"/>
        <v>332</v>
      </c>
    </row>
    <row r="2148" spans="1:17" ht="16">
      <c r="A2148" s="6">
        <v>2147</v>
      </c>
      <c r="B2148" s="191" t="s">
        <v>4760</v>
      </c>
      <c r="C2148" s="191" t="s">
        <v>4761</v>
      </c>
      <c r="D2148" s="191" t="s">
        <v>14592</v>
      </c>
      <c r="E2148" s="191" t="s">
        <v>114</v>
      </c>
      <c r="F2148" s="191" t="s">
        <v>114</v>
      </c>
      <c r="G2148" s="191" t="s">
        <v>8764</v>
      </c>
      <c r="H2148" s="191" t="s">
        <v>14593</v>
      </c>
      <c r="I2148" s="191" t="s">
        <v>14594</v>
      </c>
      <c r="J2148" s="191" t="s">
        <v>14595</v>
      </c>
      <c r="K2148" s="191" t="s">
        <v>11451</v>
      </c>
      <c r="L2148" s="99">
        <v>-0.87646109999999999</v>
      </c>
      <c r="M2148" s="99">
        <v>37.220684200000001</v>
      </c>
      <c r="N2148" s="191" t="s">
        <v>6967</v>
      </c>
      <c r="O2148" s="87">
        <v>45273</v>
      </c>
      <c r="P2148" s="87">
        <f t="shared" si="66"/>
        <v>45298</v>
      </c>
      <c r="Q2148" s="53">
        <f t="shared" si="67"/>
        <v>329</v>
      </c>
    </row>
    <row r="2149" spans="1:17" ht="16">
      <c r="A2149" s="6">
        <v>2148</v>
      </c>
      <c r="B2149" s="191" t="s">
        <v>4803</v>
      </c>
      <c r="C2149" s="191" t="s">
        <v>4804</v>
      </c>
      <c r="D2149" s="191" t="s">
        <v>14596</v>
      </c>
      <c r="E2149" s="191" t="s">
        <v>114</v>
      </c>
      <c r="F2149" s="191" t="s">
        <v>114</v>
      </c>
      <c r="G2149" s="191" t="s">
        <v>168</v>
      </c>
      <c r="H2149" s="191" t="s">
        <v>14597</v>
      </c>
      <c r="I2149" s="191" t="s">
        <v>14598</v>
      </c>
      <c r="J2149" s="191"/>
      <c r="K2149" s="191" t="s">
        <v>11451</v>
      </c>
      <c r="L2149" s="99">
        <v>-0.89000449999999998</v>
      </c>
      <c r="M2149" s="99">
        <v>36.9612962</v>
      </c>
      <c r="N2149" s="191" t="s">
        <v>6967</v>
      </c>
      <c r="O2149" s="87">
        <v>45279</v>
      </c>
      <c r="P2149" s="87">
        <f t="shared" si="66"/>
        <v>45304</v>
      </c>
      <c r="Q2149" s="53">
        <f t="shared" si="67"/>
        <v>323</v>
      </c>
    </row>
    <row r="2150" spans="1:17" ht="16">
      <c r="A2150" s="6">
        <v>2149</v>
      </c>
      <c r="B2150" s="191" t="s">
        <v>4908</v>
      </c>
      <c r="C2150" s="191" t="s">
        <v>4909</v>
      </c>
      <c r="D2150" s="191" t="s">
        <v>14599</v>
      </c>
      <c r="E2150" s="191" t="s">
        <v>108</v>
      </c>
      <c r="F2150" s="191" t="s">
        <v>108</v>
      </c>
      <c r="G2150" s="191" t="s">
        <v>111</v>
      </c>
      <c r="H2150" s="191" t="s">
        <v>12297</v>
      </c>
      <c r="I2150" s="191" t="s">
        <v>14600</v>
      </c>
      <c r="J2150" s="191"/>
      <c r="K2150" s="191" t="s">
        <v>6966</v>
      </c>
      <c r="L2150" s="99">
        <v>-0.98502000000000001</v>
      </c>
      <c r="M2150" s="99">
        <v>36.69885</v>
      </c>
      <c r="N2150" s="191" t="s">
        <v>6967</v>
      </c>
      <c r="O2150" s="87">
        <v>45279</v>
      </c>
      <c r="P2150" s="87">
        <f t="shared" si="66"/>
        <v>45304</v>
      </c>
      <c r="Q2150" s="53">
        <f t="shared" si="67"/>
        <v>323</v>
      </c>
    </row>
    <row r="2151" spans="1:17" ht="16">
      <c r="A2151" s="6">
        <v>2150</v>
      </c>
      <c r="B2151" s="191" t="s">
        <v>4944</v>
      </c>
      <c r="C2151" s="191" t="s">
        <v>4945</v>
      </c>
      <c r="D2151" s="191" t="s">
        <v>14601</v>
      </c>
      <c r="E2151" s="191" t="s">
        <v>151</v>
      </c>
      <c r="F2151" s="191" t="s">
        <v>151</v>
      </c>
      <c r="G2151" s="191" t="s">
        <v>152</v>
      </c>
      <c r="H2151" s="191" t="s">
        <v>14602</v>
      </c>
      <c r="I2151" s="191" t="s">
        <v>14603</v>
      </c>
      <c r="J2151" s="191" t="s">
        <v>14604</v>
      </c>
      <c r="K2151" s="191" t="s">
        <v>10090</v>
      </c>
      <c r="L2151" s="99">
        <v>0.103023</v>
      </c>
      <c r="M2151" s="99">
        <v>37.604300000000002</v>
      </c>
      <c r="N2151" s="191" t="s">
        <v>6967</v>
      </c>
      <c r="O2151" s="87">
        <v>45279</v>
      </c>
      <c r="P2151" s="87">
        <f t="shared" si="66"/>
        <v>45304</v>
      </c>
      <c r="Q2151" s="53">
        <f t="shared" si="67"/>
        <v>323</v>
      </c>
    </row>
    <row r="2152" spans="1:17" ht="16">
      <c r="A2152" s="6">
        <v>2151</v>
      </c>
      <c r="B2152" s="191" t="s">
        <v>4953</v>
      </c>
      <c r="C2152" s="191" t="s">
        <v>4954</v>
      </c>
      <c r="D2152" s="191" t="s">
        <v>14605</v>
      </c>
      <c r="E2152" s="191" t="s">
        <v>108</v>
      </c>
      <c r="F2152" s="191" t="s">
        <v>108</v>
      </c>
      <c r="G2152" s="191" t="s">
        <v>111</v>
      </c>
      <c r="H2152" s="191" t="s">
        <v>6989</v>
      </c>
      <c r="I2152" s="191" t="s">
        <v>14606</v>
      </c>
      <c r="J2152" s="191" t="s">
        <v>14607</v>
      </c>
      <c r="K2152" s="191" t="s">
        <v>6966</v>
      </c>
      <c r="L2152" s="99">
        <v>-1.0213319999999999</v>
      </c>
      <c r="M2152" s="99">
        <v>36.758499999999998</v>
      </c>
      <c r="N2152" s="191" t="s">
        <v>6967</v>
      </c>
      <c r="O2152" s="87">
        <v>45279</v>
      </c>
      <c r="P2152" s="87">
        <f t="shared" si="66"/>
        <v>45304</v>
      </c>
      <c r="Q2152" s="53">
        <f t="shared" si="67"/>
        <v>323</v>
      </c>
    </row>
    <row r="2153" spans="1:17" ht="16">
      <c r="A2153" s="6">
        <v>2152</v>
      </c>
      <c r="B2153" s="191" t="s">
        <v>5004</v>
      </c>
      <c r="C2153" s="191" t="s">
        <v>5005</v>
      </c>
      <c r="D2153" s="191" t="s">
        <v>14608</v>
      </c>
      <c r="E2153" s="191" t="s">
        <v>151</v>
      </c>
      <c r="F2153" s="191" t="s">
        <v>151</v>
      </c>
      <c r="G2153" s="191" t="s">
        <v>222</v>
      </c>
      <c r="H2153" s="191" t="s">
        <v>14609</v>
      </c>
      <c r="I2153" s="191" t="s">
        <v>14610</v>
      </c>
      <c r="J2153" s="191" t="s">
        <v>14611</v>
      </c>
      <c r="K2153" s="191" t="s">
        <v>8758</v>
      </c>
      <c r="L2153" s="99">
        <v>-5.79E-2</v>
      </c>
      <c r="M2153" s="99">
        <v>37.714799999999997</v>
      </c>
      <c r="N2153" s="191" t="s">
        <v>6967</v>
      </c>
      <c r="O2153" s="87">
        <v>45279</v>
      </c>
      <c r="P2153" s="87">
        <f t="shared" si="66"/>
        <v>45304</v>
      </c>
      <c r="Q2153" s="53">
        <f t="shared" si="67"/>
        <v>323</v>
      </c>
    </row>
    <row r="2154" spans="1:17" ht="16">
      <c r="A2154" s="6">
        <v>2153</v>
      </c>
      <c r="B2154" s="191" t="s">
        <v>5029</v>
      </c>
      <c r="C2154" s="191" t="s">
        <v>5030</v>
      </c>
      <c r="D2154" s="191" t="s">
        <v>14612</v>
      </c>
      <c r="E2154" s="191" t="s">
        <v>108</v>
      </c>
      <c r="F2154" s="191" t="s">
        <v>108</v>
      </c>
      <c r="G2154" s="191" t="s">
        <v>6972</v>
      </c>
      <c r="H2154" s="191" t="s">
        <v>9330</v>
      </c>
      <c r="I2154" s="191" t="s">
        <v>14613</v>
      </c>
      <c r="J2154" s="191" t="s">
        <v>14614</v>
      </c>
      <c r="K2154" s="191" t="s">
        <v>6975</v>
      </c>
      <c r="L2154" s="99">
        <v>-1.002</v>
      </c>
      <c r="M2154" s="99">
        <v>36.878500000000003</v>
      </c>
      <c r="N2154" s="191" t="s">
        <v>6967</v>
      </c>
      <c r="O2154" s="87">
        <v>45279</v>
      </c>
      <c r="P2154" s="87">
        <f t="shared" si="66"/>
        <v>45304</v>
      </c>
      <c r="Q2154" s="53">
        <f t="shared" si="67"/>
        <v>323</v>
      </c>
    </row>
    <row r="2155" spans="1:17" ht="16">
      <c r="A2155" s="6">
        <v>2154</v>
      </c>
      <c r="B2155" s="191" t="s">
        <v>5027</v>
      </c>
      <c r="C2155" s="191" t="s">
        <v>5028</v>
      </c>
      <c r="D2155" s="191" t="s">
        <v>14615</v>
      </c>
      <c r="E2155" s="191" t="s">
        <v>108</v>
      </c>
      <c r="F2155" s="191" t="s">
        <v>108</v>
      </c>
      <c r="G2155" s="191" t="s">
        <v>6972</v>
      </c>
      <c r="H2155" s="191" t="s">
        <v>12411</v>
      </c>
      <c r="I2155" s="191" t="s">
        <v>14616</v>
      </c>
      <c r="J2155" s="191" t="s">
        <v>14617</v>
      </c>
      <c r="K2155" s="191" t="s">
        <v>6975</v>
      </c>
      <c r="L2155" s="99">
        <v>-0.97157700000000002</v>
      </c>
      <c r="M2155" s="99">
        <v>36.864336999999999</v>
      </c>
      <c r="N2155" s="191" t="s">
        <v>6967</v>
      </c>
      <c r="O2155" s="87">
        <v>45279</v>
      </c>
      <c r="P2155" s="87">
        <f t="shared" si="66"/>
        <v>45304</v>
      </c>
      <c r="Q2155" s="53">
        <f t="shared" si="67"/>
        <v>323</v>
      </c>
    </row>
    <row r="2156" spans="1:17" ht="16">
      <c r="A2156" s="6">
        <v>2155</v>
      </c>
      <c r="B2156" s="191" t="s">
        <v>5057</v>
      </c>
      <c r="C2156" s="191" t="s">
        <v>5058</v>
      </c>
      <c r="D2156" s="191" t="s">
        <v>14618</v>
      </c>
      <c r="E2156" s="191" t="s">
        <v>151</v>
      </c>
      <c r="F2156" s="191" t="s">
        <v>151</v>
      </c>
      <c r="G2156" s="191" t="s">
        <v>173</v>
      </c>
      <c r="H2156" s="191" t="s">
        <v>14619</v>
      </c>
      <c r="I2156" s="191" t="s">
        <v>14620</v>
      </c>
      <c r="J2156" s="191" t="s">
        <v>14621</v>
      </c>
      <c r="K2156" s="191" t="s">
        <v>8758</v>
      </c>
      <c r="L2156" s="99">
        <v>9.9299999999999999E-2</v>
      </c>
      <c r="M2156" s="99">
        <v>37.666400000000003</v>
      </c>
      <c r="N2156" s="191" t="s">
        <v>6967</v>
      </c>
      <c r="O2156" s="87">
        <v>45279</v>
      </c>
      <c r="P2156" s="87">
        <f t="shared" si="66"/>
        <v>45304</v>
      </c>
      <c r="Q2156" s="53">
        <f t="shared" si="67"/>
        <v>323</v>
      </c>
    </row>
    <row r="2157" spans="1:17" ht="16">
      <c r="A2157" s="6">
        <v>2156</v>
      </c>
      <c r="B2157" s="191" t="s">
        <v>5076</v>
      </c>
      <c r="C2157" s="191" t="s">
        <v>5077</v>
      </c>
      <c r="D2157" s="191" t="s">
        <v>14622</v>
      </c>
      <c r="E2157" s="191" t="s">
        <v>8015</v>
      </c>
      <c r="F2157" s="191" t="s">
        <v>8015</v>
      </c>
      <c r="G2157" s="191" t="s">
        <v>9292</v>
      </c>
      <c r="H2157" s="191" t="s">
        <v>14623</v>
      </c>
      <c r="I2157" s="191" t="s">
        <v>14624</v>
      </c>
      <c r="J2157" s="191" t="s">
        <v>14624</v>
      </c>
      <c r="K2157" s="191" t="s">
        <v>7384</v>
      </c>
      <c r="L2157" s="99">
        <v>-0.59240000000000004</v>
      </c>
      <c r="M2157" s="99">
        <v>37.561</v>
      </c>
      <c r="N2157" s="191" t="s">
        <v>6967</v>
      </c>
      <c r="O2157" s="87">
        <v>45279</v>
      </c>
      <c r="P2157" s="87">
        <f t="shared" si="66"/>
        <v>45304</v>
      </c>
      <c r="Q2157" s="53">
        <f t="shared" si="67"/>
        <v>323</v>
      </c>
    </row>
    <row r="2158" spans="1:17" ht="16">
      <c r="A2158" s="6">
        <v>2157</v>
      </c>
      <c r="B2158" s="191" t="s">
        <v>2657</v>
      </c>
      <c r="C2158" s="191" t="s">
        <v>2658</v>
      </c>
      <c r="D2158" s="191" t="s">
        <v>14625</v>
      </c>
      <c r="E2158" s="191" t="s">
        <v>114</v>
      </c>
      <c r="F2158" s="191" t="s">
        <v>114</v>
      </c>
      <c r="G2158" s="191" t="s">
        <v>168</v>
      </c>
      <c r="H2158" s="191" t="s">
        <v>14626</v>
      </c>
      <c r="I2158" s="191" t="s">
        <v>14627</v>
      </c>
      <c r="J2158" s="191" t="s">
        <v>14628</v>
      </c>
      <c r="K2158" s="191" t="s">
        <v>11451</v>
      </c>
      <c r="L2158" s="99">
        <v>-0.81100000000000005</v>
      </c>
      <c r="M2158" s="99">
        <v>36.932299999999998</v>
      </c>
      <c r="N2158" s="191" t="s">
        <v>6967</v>
      </c>
      <c r="O2158" s="87">
        <v>45279</v>
      </c>
      <c r="P2158" s="87">
        <f t="shared" si="66"/>
        <v>45304</v>
      </c>
      <c r="Q2158" s="53">
        <f t="shared" si="67"/>
        <v>323</v>
      </c>
    </row>
    <row r="2159" spans="1:17" ht="16">
      <c r="A2159" s="6">
        <v>2158</v>
      </c>
      <c r="B2159" s="191" t="s">
        <v>5107</v>
      </c>
      <c r="C2159" s="191" t="s">
        <v>5108</v>
      </c>
      <c r="D2159" s="191" t="s">
        <v>14629</v>
      </c>
      <c r="E2159" s="191" t="s">
        <v>114</v>
      </c>
      <c r="F2159" s="191" t="s">
        <v>114</v>
      </c>
      <c r="G2159" s="191" t="s">
        <v>168</v>
      </c>
      <c r="H2159" s="191" t="s">
        <v>14630</v>
      </c>
      <c r="I2159" s="191" t="s">
        <v>14631</v>
      </c>
      <c r="J2159" s="191" t="s">
        <v>14632</v>
      </c>
      <c r="K2159" s="191" t="s">
        <v>7337</v>
      </c>
      <c r="L2159" s="99">
        <v>-0.81580330000000001</v>
      </c>
      <c r="M2159" s="99">
        <v>36.929510999999998</v>
      </c>
      <c r="N2159" s="191" t="s">
        <v>6967</v>
      </c>
      <c r="O2159" s="87">
        <v>45279</v>
      </c>
      <c r="P2159" s="87">
        <f t="shared" si="66"/>
        <v>45304</v>
      </c>
      <c r="Q2159" s="53">
        <f t="shared" si="67"/>
        <v>323</v>
      </c>
    </row>
    <row r="2160" spans="1:17" ht="16">
      <c r="A2160" s="6">
        <v>2159</v>
      </c>
      <c r="B2160" s="191" t="s">
        <v>4771</v>
      </c>
      <c r="C2160" s="191" t="s">
        <v>4772</v>
      </c>
      <c r="D2160" s="191" t="s">
        <v>14633</v>
      </c>
      <c r="E2160" s="191" t="s">
        <v>151</v>
      </c>
      <c r="F2160" s="191" t="s">
        <v>151</v>
      </c>
      <c r="G2160" s="191" t="s">
        <v>165</v>
      </c>
      <c r="H2160" s="191" t="s">
        <v>14634</v>
      </c>
      <c r="I2160" s="191" t="s">
        <v>14635</v>
      </c>
      <c r="J2160" s="191" t="s">
        <v>14636</v>
      </c>
      <c r="K2160" s="191" t="s">
        <v>10106</v>
      </c>
      <c r="L2160" s="99">
        <v>-5.1799999999999999E-2</v>
      </c>
      <c r="M2160" s="99">
        <v>37.616</v>
      </c>
      <c r="N2160" s="191" t="s">
        <v>6967</v>
      </c>
      <c r="O2160" s="87">
        <v>45280</v>
      </c>
      <c r="P2160" s="87">
        <f t="shared" si="66"/>
        <v>45305</v>
      </c>
      <c r="Q2160" s="53">
        <f t="shared" si="67"/>
        <v>322</v>
      </c>
    </row>
    <row r="2161" spans="1:17" ht="16">
      <c r="A2161" s="6">
        <v>2160</v>
      </c>
      <c r="B2161" s="191" t="s">
        <v>4811</v>
      </c>
      <c r="C2161" s="191" t="s">
        <v>4812</v>
      </c>
      <c r="D2161" s="191" t="s">
        <v>14637</v>
      </c>
      <c r="E2161" s="191" t="s">
        <v>114</v>
      </c>
      <c r="F2161" s="191" t="s">
        <v>114</v>
      </c>
      <c r="G2161" s="191" t="s">
        <v>8764</v>
      </c>
      <c r="H2161" s="191" t="s">
        <v>14638</v>
      </c>
      <c r="I2161" s="191" t="s">
        <v>14639</v>
      </c>
      <c r="J2161" s="191"/>
      <c r="K2161" s="191" t="s">
        <v>11451</v>
      </c>
      <c r="L2161" s="99">
        <v>-0.7886746</v>
      </c>
      <c r="M2161" s="99">
        <v>37.251282500000002</v>
      </c>
      <c r="N2161" s="191" t="s">
        <v>6967</v>
      </c>
      <c r="O2161" s="87">
        <v>45280</v>
      </c>
      <c r="P2161" s="87">
        <f t="shared" si="66"/>
        <v>45305</v>
      </c>
      <c r="Q2161" s="53">
        <f t="shared" si="67"/>
        <v>322</v>
      </c>
    </row>
    <row r="2162" spans="1:17" ht="16">
      <c r="A2162" s="6">
        <v>2161</v>
      </c>
      <c r="B2162" s="191" t="s">
        <v>4821</v>
      </c>
      <c r="C2162" s="191" t="s">
        <v>4822</v>
      </c>
      <c r="D2162" s="191" t="s">
        <v>14640</v>
      </c>
      <c r="E2162" s="191" t="s">
        <v>8015</v>
      </c>
      <c r="F2162" s="191" t="s">
        <v>8015</v>
      </c>
      <c r="G2162" s="191" t="s">
        <v>144</v>
      </c>
      <c r="H2162" s="191" t="s">
        <v>14034</v>
      </c>
      <c r="I2162" s="191" t="s">
        <v>14641</v>
      </c>
      <c r="J2162" s="191" t="s">
        <v>14642</v>
      </c>
      <c r="K2162" s="191" t="s">
        <v>7384</v>
      </c>
      <c r="L2162" s="99">
        <v>-0.4204</v>
      </c>
      <c r="M2162" s="99">
        <v>37.505299999999998</v>
      </c>
      <c r="N2162" s="191" t="s">
        <v>6967</v>
      </c>
      <c r="O2162" s="87">
        <v>45280</v>
      </c>
      <c r="P2162" s="87">
        <f t="shared" si="66"/>
        <v>45305</v>
      </c>
      <c r="Q2162" s="53">
        <f t="shared" si="67"/>
        <v>322</v>
      </c>
    </row>
    <row r="2163" spans="1:17" ht="16">
      <c r="A2163" s="6">
        <v>2162</v>
      </c>
      <c r="B2163" s="191" t="s">
        <v>4844</v>
      </c>
      <c r="C2163" s="191" t="s">
        <v>4845</v>
      </c>
      <c r="D2163" s="191" t="s">
        <v>14643</v>
      </c>
      <c r="E2163" s="191" t="s">
        <v>8015</v>
      </c>
      <c r="F2163" s="191" t="s">
        <v>8015</v>
      </c>
      <c r="G2163" s="191" t="s">
        <v>144</v>
      </c>
      <c r="H2163" s="191" t="s">
        <v>14644</v>
      </c>
      <c r="I2163" s="191" t="s">
        <v>14645</v>
      </c>
      <c r="J2163" s="191" t="s">
        <v>14646</v>
      </c>
      <c r="K2163" s="191" t="s">
        <v>7384</v>
      </c>
      <c r="L2163" s="99">
        <v>-0.40689999999999998</v>
      </c>
      <c r="M2163" s="99">
        <v>37.533999999999999</v>
      </c>
      <c r="N2163" s="191" t="s">
        <v>6967</v>
      </c>
      <c r="O2163" s="87">
        <v>45280</v>
      </c>
      <c r="P2163" s="87">
        <f t="shared" si="66"/>
        <v>45305</v>
      </c>
      <c r="Q2163" s="53">
        <f t="shared" si="67"/>
        <v>322</v>
      </c>
    </row>
    <row r="2164" spans="1:17" ht="16">
      <c r="A2164" s="6">
        <v>2163</v>
      </c>
      <c r="B2164" s="191" t="s">
        <v>4873</v>
      </c>
      <c r="C2164" s="191" t="s">
        <v>4874</v>
      </c>
      <c r="D2164" s="191" t="s">
        <v>14647</v>
      </c>
      <c r="E2164" s="191" t="s">
        <v>151</v>
      </c>
      <c r="F2164" s="191" t="s">
        <v>151</v>
      </c>
      <c r="G2164" s="191" t="s">
        <v>222</v>
      </c>
      <c r="H2164" s="191" t="s">
        <v>13932</v>
      </c>
      <c r="I2164" s="191" t="s">
        <v>14648</v>
      </c>
      <c r="J2164" s="191" t="s">
        <v>14649</v>
      </c>
      <c r="K2164" s="191" t="s">
        <v>10106</v>
      </c>
      <c r="L2164" s="99">
        <v>3.1399999999999997E-2</v>
      </c>
      <c r="M2164" s="99">
        <v>37.592500000000001</v>
      </c>
      <c r="N2164" s="191" t="s">
        <v>6967</v>
      </c>
      <c r="O2164" s="87">
        <v>45280</v>
      </c>
      <c r="P2164" s="87">
        <f t="shared" si="66"/>
        <v>45305</v>
      </c>
      <c r="Q2164" s="53">
        <f t="shared" si="67"/>
        <v>322</v>
      </c>
    </row>
    <row r="2165" spans="1:17" ht="16">
      <c r="A2165" s="6">
        <v>2164</v>
      </c>
      <c r="B2165" s="191" t="s">
        <v>4878</v>
      </c>
      <c r="C2165" s="191" t="s">
        <v>4879</v>
      </c>
      <c r="D2165" s="191" t="s">
        <v>14650</v>
      </c>
      <c r="E2165" s="191" t="s">
        <v>151</v>
      </c>
      <c r="F2165" s="191" t="s">
        <v>151</v>
      </c>
      <c r="G2165" s="191" t="s">
        <v>152</v>
      </c>
      <c r="H2165" s="191" t="s">
        <v>10753</v>
      </c>
      <c r="I2165" s="191" t="s">
        <v>14651</v>
      </c>
      <c r="J2165" s="191" t="s">
        <v>14652</v>
      </c>
      <c r="K2165" s="191" t="s">
        <v>10554</v>
      </c>
      <c r="L2165" s="99"/>
      <c r="M2165" s="99"/>
      <c r="N2165" s="191" t="s">
        <v>6967</v>
      </c>
      <c r="O2165" s="87">
        <v>45280</v>
      </c>
      <c r="P2165" s="87">
        <f t="shared" si="66"/>
        <v>45305</v>
      </c>
      <c r="Q2165" s="53">
        <f t="shared" si="67"/>
        <v>322</v>
      </c>
    </row>
    <row r="2166" spans="1:17" ht="16">
      <c r="A2166" s="6">
        <v>2165</v>
      </c>
      <c r="B2166" s="191" t="s">
        <v>4899</v>
      </c>
      <c r="C2166" s="191" t="s">
        <v>4900</v>
      </c>
      <c r="D2166" s="191" t="s">
        <v>14653</v>
      </c>
      <c r="E2166" s="191" t="s">
        <v>151</v>
      </c>
      <c r="F2166" s="191" t="s">
        <v>151</v>
      </c>
      <c r="G2166" s="191" t="s">
        <v>152</v>
      </c>
      <c r="H2166" s="191" t="s">
        <v>14654</v>
      </c>
      <c r="I2166" s="191" t="s">
        <v>14655</v>
      </c>
      <c r="J2166" s="191" t="s">
        <v>14656</v>
      </c>
      <c r="K2166" s="191" t="s">
        <v>10554</v>
      </c>
      <c r="L2166" s="99">
        <v>0.95599999999999996</v>
      </c>
      <c r="M2166" s="99">
        <v>37.505600000000001</v>
      </c>
      <c r="N2166" s="191" t="s">
        <v>6967</v>
      </c>
      <c r="O2166" s="87">
        <v>45280</v>
      </c>
      <c r="P2166" s="87">
        <f t="shared" si="66"/>
        <v>45305</v>
      </c>
      <c r="Q2166" s="53">
        <f t="shared" si="67"/>
        <v>322</v>
      </c>
    </row>
    <row r="2167" spans="1:17" ht="16">
      <c r="A2167" s="6">
        <v>2166</v>
      </c>
      <c r="B2167" s="191" t="s">
        <v>4949</v>
      </c>
      <c r="C2167" s="191" t="s">
        <v>4950</v>
      </c>
      <c r="D2167" s="191" t="s">
        <v>14657</v>
      </c>
      <c r="E2167" s="191" t="s">
        <v>108</v>
      </c>
      <c r="F2167" s="191" t="s">
        <v>108</v>
      </c>
      <c r="G2167" s="191" t="s">
        <v>175</v>
      </c>
      <c r="H2167" s="191" t="s">
        <v>14658</v>
      </c>
      <c r="I2167" s="191" t="s">
        <v>14659</v>
      </c>
      <c r="J2167" s="191" t="s">
        <v>14660</v>
      </c>
      <c r="K2167" s="191" t="s">
        <v>2840</v>
      </c>
      <c r="L2167" s="99">
        <v>-1.2014800000000001</v>
      </c>
      <c r="M2167" s="99">
        <v>36.643839999999997</v>
      </c>
      <c r="N2167" s="191" t="s">
        <v>6967</v>
      </c>
      <c r="O2167" s="87">
        <v>45280</v>
      </c>
      <c r="P2167" s="87">
        <f t="shared" si="66"/>
        <v>45305</v>
      </c>
      <c r="Q2167" s="53">
        <f t="shared" si="67"/>
        <v>322</v>
      </c>
    </row>
    <row r="2168" spans="1:17" ht="16">
      <c r="A2168" s="6">
        <v>2167</v>
      </c>
      <c r="B2168" s="191" t="s">
        <v>4963</v>
      </c>
      <c r="C2168" s="191" t="s">
        <v>4964</v>
      </c>
      <c r="D2168" s="191" t="s">
        <v>14661</v>
      </c>
      <c r="E2168" s="191" t="s">
        <v>161</v>
      </c>
      <c r="F2168" s="191" t="s">
        <v>161</v>
      </c>
      <c r="G2168" s="191" t="s">
        <v>13682</v>
      </c>
      <c r="H2168" s="191" t="s">
        <v>9965</v>
      </c>
      <c r="I2168" s="191" t="s">
        <v>14662</v>
      </c>
      <c r="J2168" s="191" t="s">
        <v>14663</v>
      </c>
      <c r="K2168" s="191" t="s">
        <v>10952</v>
      </c>
      <c r="L2168" s="99">
        <v>-0.44947239999999999</v>
      </c>
      <c r="M2168" s="99">
        <v>37.039560600000002</v>
      </c>
      <c r="N2168" s="191" t="s">
        <v>6967</v>
      </c>
      <c r="O2168" s="87">
        <v>45280</v>
      </c>
      <c r="P2168" s="87">
        <f t="shared" si="66"/>
        <v>45305</v>
      </c>
      <c r="Q2168" s="53">
        <f t="shared" si="67"/>
        <v>322</v>
      </c>
    </row>
    <row r="2169" spans="1:17" ht="16">
      <c r="A2169" s="6">
        <v>2168</v>
      </c>
      <c r="B2169" s="191" t="s">
        <v>4971</v>
      </c>
      <c r="C2169" s="191" t="s">
        <v>4972</v>
      </c>
      <c r="D2169" s="191" t="s">
        <v>14664</v>
      </c>
      <c r="E2169" s="191" t="s">
        <v>8015</v>
      </c>
      <c r="F2169" s="191" t="s">
        <v>10898</v>
      </c>
      <c r="G2169" s="191" t="s">
        <v>1578</v>
      </c>
      <c r="H2169" s="191" t="s">
        <v>9813</v>
      </c>
      <c r="I2169" s="191" t="s">
        <v>14665</v>
      </c>
      <c r="J2169" s="191" t="s">
        <v>14666</v>
      </c>
      <c r="K2169" s="191" t="s">
        <v>11533</v>
      </c>
      <c r="L2169" s="99">
        <v>0.27396340000000002</v>
      </c>
      <c r="M2169" s="99">
        <v>37.638950000000001</v>
      </c>
      <c r="N2169" s="191" t="s">
        <v>6967</v>
      </c>
      <c r="O2169" s="87">
        <v>45280</v>
      </c>
      <c r="P2169" s="87">
        <f t="shared" si="66"/>
        <v>45305</v>
      </c>
      <c r="Q2169" s="53">
        <f t="shared" si="67"/>
        <v>322</v>
      </c>
    </row>
    <row r="2170" spans="1:17" ht="16">
      <c r="A2170" s="6">
        <v>2169</v>
      </c>
      <c r="B2170" s="191" t="s">
        <v>4973</v>
      </c>
      <c r="C2170" s="191" t="s">
        <v>4974</v>
      </c>
      <c r="D2170" s="191" t="s">
        <v>14667</v>
      </c>
      <c r="E2170" s="191" t="s">
        <v>8015</v>
      </c>
      <c r="F2170" s="191" t="s">
        <v>10898</v>
      </c>
      <c r="G2170" s="191" t="s">
        <v>12503</v>
      </c>
      <c r="H2170" s="191" t="s">
        <v>14050</v>
      </c>
      <c r="I2170" s="191" t="s">
        <v>14668</v>
      </c>
      <c r="J2170" s="191" t="s">
        <v>14669</v>
      </c>
      <c r="K2170" s="191" t="s">
        <v>11533</v>
      </c>
      <c r="L2170" s="99">
        <v>-0.31695000000000001</v>
      </c>
      <c r="M2170" s="99">
        <v>37.6616</v>
      </c>
      <c r="N2170" s="191" t="s">
        <v>6967</v>
      </c>
      <c r="O2170" s="87">
        <v>45280</v>
      </c>
      <c r="P2170" s="87">
        <f t="shared" si="66"/>
        <v>45305</v>
      </c>
      <c r="Q2170" s="53">
        <f t="shared" si="67"/>
        <v>322</v>
      </c>
    </row>
    <row r="2171" spans="1:17" ht="16">
      <c r="A2171" s="6">
        <v>2170</v>
      </c>
      <c r="B2171" s="191" t="s">
        <v>4985</v>
      </c>
      <c r="C2171" s="191" t="s">
        <v>4986</v>
      </c>
      <c r="D2171" s="191" t="s">
        <v>14670</v>
      </c>
      <c r="E2171" s="191" t="s">
        <v>161</v>
      </c>
      <c r="F2171" s="191" t="s">
        <v>161</v>
      </c>
      <c r="G2171" s="191" t="s">
        <v>12316</v>
      </c>
      <c r="H2171" s="191" t="s">
        <v>14671</v>
      </c>
      <c r="I2171" s="191" t="s">
        <v>14672</v>
      </c>
      <c r="J2171" s="191"/>
      <c r="K2171" s="191" t="s">
        <v>10952</v>
      </c>
      <c r="L2171" s="99">
        <v>-0.57930000000000004</v>
      </c>
      <c r="M2171" s="99">
        <v>36.921599999999998</v>
      </c>
      <c r="N2171" s="191" t="s">
        <v>6967</v>
      </c>
      <c r="O2171" s="87">
        <v>45280</v>
      </c>
      <c r="P2171" s="87">
        <f t="shared" si="66"/>
        <v>45305</v>
      </c>
      <c r="Q2171" s="53">
        <f t="shared" si="67"/>
        <v>322</v>
      </c>
    </row>
    <row r="2172" spans="1:17" ht="16">
      <c r="A2172" s="6">
        <v>2171</v>
      </c>
      <c r="B2172" s="191" t="s">
        <v>4987</v>
      </c>
      <c r="C2172" s="191" t="s">
        <v>4988</v>
      </c>
      <c r="D2172" s="191" t="s">
        <v>14673</v>
      </c>
      <c r="E2172" s="191" t="s">
        <v>114</v>
      </c>
      <c r="F2172" s="191" t="s">
        <v>114</v>
      </c>
      <c r="G2172" s="191" t="s">
        <v>160</v>
      </c>
      <c r="H2172" s="191" t="s">
        <v>14554</v>
      </c>
      <c r="I2172" s="191" t="s">
        <v>14674</v>
      </c>
      <c r="J2172" s="191" t="s">
        <v>14675</v>
      </c>
      <c r="K2172" s="191" t="s">
        <v>10197</v>
      </c>
      <c r="L2172" s="99">
        <v>-1.2091392000000001</v>
      </c>
      <c r="M2172" s="99">
        <v>36.890829699999998</v>
      </c>
      <c r="N2172" s="191" t="s">
        <v>6967</v>
      </c>
      <c r="O2172" s="87">
        <v>45280</v>
      </c>
      <c r="P2172" s="87">
        <f t="shared" si="66"/>
        <v>45305</v>
      </c>
      <c r="Q2172" s="53">
        <f t="shared" si="67"/>
        <v>322</v>
      </c>
    </row>
    <row r="2173" spans="1:17" ht="16">
      <c r="A2173" s="6">
        <v>2172</v>
      </c>
      <c r="B2173" s="191" t="s">
        <v>4998</v>
      </c>
      <c r="C2173" s="191" t="s">
        <v>4999</v>
      </c>
      <c r="D2173" s="191" t="s">
        <v>14676</v>
      </c>
      <c r="E2173" s="191" t="s">
        <v>151</v>
      </c>
      <c r="F2173" s="191" t="s">
        <v>151</v>
      </c>
      <c r="G2173" s="191" t="s">
        <v>165</v>
      </c>
      <c r="H2173" s="191" t="s">
        <v>14677</v>
      </c>
      <c r="I2173" s="191" t="s">
        <v>14678</v>
      </c>
      <c r="J2173" s="191" t="s">
        <v>14679</v>
      </c>
      <c r="K2173" s="191" t="s">
        <v>10106</v>
      </c>
      <c r="L2173" s="99">
        <v>-0.172625</v>
      </c>
      <c r="M2173" s="99">
        <v>37.617794000000004</v>
      </c>
      <c r="N2173" s="191" t="s">
        <v>6967</v>
      </c>
      <c r="O2173" s="87">
        <v>45280</v>
      </c>
      <c r="P2173" s="87">
        <f t="shared" si="66"/>
        <v>45305</v>
      </c>
      <c r="Q2173" s="53">
        <f t="shared" si="67"/>
        <v>322</v>
      </c>
    </row>
    <row r="2174" spans="1:17" ht="16">
      <c r="A2174" s="6">
        <v>2173</v>
      </c>
      <c r="B2174" s="191" t="s">
        <v>14680</v>
      </c>
      <c r="C2174" s="191" t="s">
        <v>5042</v>
      </c>
      <c r="D2174" s="191" t="s">
        <v>14681</v>
      </c>
      <c r="E2174" s="191" t="s">
        <v>151</v>
      </c>
      <c r="F2174" s="191" t="s">
        <v>151</v>
      </c>
      <c r="G2174" s="191" t="s">
        <v>165</v>
      </c>
      <c r="H2174" s="191" t="s">
        <v>14682</v>
      </c>
      <c r="I2174" s="191" t="s">
        <v>14683</v>
      </c>
      <c r="J2174" s="191" t="s">
        <v>14684</v>
      </c>
      <c r="K2174" s="191" t="s">
        <v>8847</v>
      </c>
      <c r="L2174" s="99">
        <v>-8.8700000000000001E-2</v>
      </c>
      <c r="M2174" s="99">
        <v>37.601500000000001</v>
      </c>
      <c r="N2174" s="191" t="s">
        <v>6967</v>
      </c>
      <c r="O2174" s="87">
        <v>45280</v>
      </c>
      <c r="P2174" s="87">
        <f t="shared" si="66"/>
        <v>45305</v>
      </c>
      <c r="Q2174" s="53">
        <f t="shared" si="67"/>
        <v>322</v>
      </c>
    </row>
    <row r="2175" spans="1:17" ht="16">
      <c r="A2175" s="6">
        <v>2174</v>
      </c>
      <c r="B2175" s="191" t="s">
        <v>5049</v>
      </c>
      <c r="C2175" s="191" t="s">
        <v>5050</v>
      </c>
      <c r="D2175" s="191" t="s">
        <v>14685</v>
      </c>
      <c r="E2175" s="191" t="s">
        <v>108</v>
      </c>
      <c r="F2175" s="191" t="s">
        <v>108</v>
      </c>
      <c r="G2175" s="191" t="s">
        <v>7023</v>
      </c>
      <c r="H2175" s="191" t="s">
        <v>14686</v>
      </c>
      <c r="I2175" s="191" t="s">
        <v>14687</v>
      </c>
      <c r="J2175" s="191" t="s">
        <v>14688</v>
      </c>
      <c r="K2175" s="191" t="s">
        <v>7449</v>
      </c>
      <c r="L2175" s="99">
        <v>-1.1809449999999999</v>
      </c>
      <c r="M2175" s="99">
        <v>36.608775000000001</v>
      </c>
      <c r="N2175" s="191" t="s">
        <v>6967</v>
      </c>
      <c r="O2175" s="87">
        <v>45280</v>
      </c>
      <c r="P2175" s="87">
        <f t="shared" si="66"/>
        <v>45305</v>
      </c>
      <c r="Q2175" s="53">
        <f t="shared" si="67"/>
        <v>322</v>
      </c>
    </row>
    <row r="2176" spans="1:17" ht="16">
      <c r="A2176" s="6">
        <v>2175</v>
      </c>
      <c r="B2176" s="191" t="s">
        <v>5070</v>
      </c>
      <c r="C2176" s="191" t="s">
        <v>5071</v>
      </c>
      <c r="D2176" s="191" t="s">
        <v>14689</v>
      </c>
      <c r="E2176" s="191" t="s">
        <v>114</v>
      </c>
      <c r="F2176" s="191" t="s">
        <v>114</v>
      </c>
      <c r="G2176" s="191" t="s">
        <v>8764</v>
      </c>
      <c r="H2176" s="191" t="s">
        <v>14690</v>
      </c>
      <c r="I2176" s="191" t="s">
        <v>14691</v>
      </c>
      <c r="J2176" s="191" t="s">
        <v>14692</v>
      </c>
      <c r="K2176" s="191" t="s">
        <v>11451</v>
      </c>
      <c r="L2176" s="99">
        <v>-0.88022199999999995</v>
      </c>
      <c r="M2176" s="99">
        <v>37.125472000000002</v>
      </c>
      <c r="N2176" s="191" t="s">
        <v>6967</v>
      </c>
      <c r="O2176" s="87">
        <v>45280</v>
      </c>
      <c r="P2176" s="87">
        <f t="shared" si="66"/>
        <v>45305</v>
      </c>
      <c r="Q2176" s="53">
        <f t="shared" si="67"/>
        <v>322</v>
      </c>
    </row>
    <row r="2177" spans="1:17" ht="16">
      <c r="A2177" s="6">
        <v>2176</v>
      </c>
      <c r="B2177" s="191" t="s">
        <v>5099</v>
      </c>
      <c r="C2177" s="191" t="s">
        <v>5100</v>
      </c>
      <c r="D2177" s="191" t="s">
        <v>14693</v>
      </c>
      <c r="E2177" s="191" t="s">
        <v>108</v>
      </c>
      <c r="F2177" s="191" t="s">
        <v>108</v>
      </c>
      <c r="G2177" s="191" t="s">
        <v>226</v>
      </c>
      <c r="H2177" s="191" t="s">
        <v>14694</v>
      </c>
      <c r="I2177" s="191" t="s">
        <v>14695</v>
      </c>
      <c r="J2177" s="191" t="s">
        <v>14696</v>
      </c>
      <c r="K2177" s="191" t="s">
        <v>7449</v>
      </c>
      <c r="L2177" s="99">
        <v>-1.173082</v>
      </c>
      <c r="M2177" s="99">
        <v>36.737701999999999</v>
      </c>
      <c r="N2177" s="191" t="s">
        <v>6967</v>
      </c>
      <c r="O2177" s="87">
        <v>45280</v>
      </c>
      <c r="P2177" s="87">
        <f t="shared" si="66"/>
        <v>45305</v>
      </c>
      <c r="Q2177" s="53">
        <f t="shared" si="67"/>
        <v>322</v>
      </c>
    </row>
    <row r="2178" spans="1:17" ht="16">
      <c r="A2178" s="6">
        <v>2177</v>
      </c>
      <c r="B2178" s="191" t="s">
        <v>1525</v>
      </c>
      <c r="C2178" s="191" t="s">
        <v>4061</v>
      </c>
      <c r="D2178" s="191" t="s">
        <v>14697</v>
      </c>
      <c r="E2178" s="191" t="s">
        <v>161</v>
      </c>
      <c r="F2178" s="191" t="s">
        <v>161</v>
      </c>
      <c r="G2178" s="191" t="s">
        <v>1511</v>
      </c>
      <c r="H2178" s="191" t="s">
        <v>12015</v>
      </c>
      <c r="I2178" s="191" t="s">
        <v>14698</v>
      </c>
      <c r="J2178" s="191" t="s">
        <v>14699</v>
      </c>
      <c r="K2178" s="191" t="s">
        <v>10952</v>
      </c>
      <c r="L2178" s="99">
        <v>-0.23976</v>
      </c>
      <c r="M2178" s="99">
        <v>37.069679999999998</v>
      </c>
      <c r="N2178" s="191" t="s">
        <v>6967</v>
      </c>
      <c r="O2178" s="87">
        <v>45281</v>
      </c>
      <c r="P2178" s="87">
        <f t="shared" si="66"/>
        <v>45306</v>
      </c>
      <c r="Q2178" s="53">
        <f t="shared" si="67"/>
        <v>321</v>
      </c>
    </row>
    <row r="2179" spans="1:17" ht="16">
      <c r="A2179" s="6">
        <v>2178</v>
      </c>
      <c r="B2179" s="191" t="s">
        <v>4389</v>
      </c>
      <c r="C2179" s="191" t="s">
        <v>4390</v>
      </c>
      <c r="D2179" s="191" t="s">
        <v>14700</v>
      </c>
      <c r="E2179" s="191" t="s">
        <v>8015</v>
      </c>
      <c r="F2179" s="191" t="s">
        <v>8015</v>
      </c>
      <c r="G2179" s="191" t="s">
        <v>142</v>
      </c>
      <c r="H2179" s="191" t="s">
        <v>13899</v>
      </c>
      <c r="I2179" s="191" t="s">
        <v>14701</v>
      </c>
      <c r="J2179" s="191" t="s">
        <v>14702</v>
      </c>
      <c r="K2179" s="191" t="s">
        <v>8856</v>
      </c>
      <c r="L2179" s="99">
        <v>-0.448882</v>
      </c>
      <c r="M2179" s="99">
        <v>37.487724999999998</v>
      </c>
      <c r="N2179" s="191" t="s">
        <v>6967</v>
      </c>
      <c r="O2179" s="87">
        <v>45281</v>
      </c>
      <c r="P2179" s="87">
        <f t="shared" ref="P2179:P2242" si="68">O2179+25</f>
        <v>45306</v>
      </c>
      <c r="Q2179" s="53">
        <f t="shared" ref="Q2179:Q2242" si="69">IF(P2179&lt;$T$2,$V$2,$U$2-P2179+1)</f>
        <v>321</v>
      </c>
    </row>
    <row r="2180" spans="1:17" ht="16">
      <c r="A2180" s="6">
        <v>2179</v>
      </c>
      <c r="B2180" s="191" t="s">
        <v>4801</v>
      </c>
      <c r="C2180" s="191" t="s">
        <v>4802</v>
      </c>
      <c r="D2180" s="191" t="s">
        <v>14703</v>
      </c>
      <c r="E2180" s="191" t="s">
        <v>114</v>
      </c>
      <c r="F2180" s="191" t="s">
        <v>114</v>
      </c>
      <c r="G2180" s="191" t="s">
        <v>156</v>
      </c>
      <c r="H2180" s="191" t="s">
        <v>8102</v>
      </c>
      <c r="I2180" s="191" t="s">
        <v>14704</v>
      </c>
      <c r="J2180" s="191" t="s">
        <v>14705</v>
      </c>
      <c r="K2180" s="191"/>
      <c r="L2180" s="99">
        <v>-0.82460999999999995</v>
      </c>
      <c r="M2180" s="99">
        <v>36.79224</v>
      </c>
      <c r="N2180" s="191" t="s">
        <v>6967</v>
      </c>
      <c r="O2180" s="87">
        <v>45281</v>
      </c>
      <c r="P2180" s="87">
        <f t="shared" si="68"/>
        <v>45306</v>
      </c>
      <c r="Q2180" s="53">
        <f t="shared" si="69"/>
        <v>321</v>
      </c>
    </row>
    <row r="2181" spans="1:17" ht="16">
      <c r="A2181" s="6">
        <v>2180</v>
      </c>
      <c r="B2181" s="191" t="s">
        <v>4849</v>
      </c>
      <c r="C2181" s="191" t="s">
        <v>4850</v>
      </c>
      <c r="D2181" s="191" t="s">
        <v>14706</v>
      </c>
      <c r="E2181" s="191" t="s">
        <v>8015</v>
      </c>
      <c r="F2181" s="191" t="s">
        <v>10898</v>
      </c>
      <c r="G2181" s="191" t="s">
        <v>1578</v>
      </c>
      <c r="H2181" s="191" t="s">
        <v>7250</v>
      </c>
      <c r="I2181" s="191" t="s">
        <v>14707</v>
      </c>
      <c r="J2181" s="191" t="s">
        <v>14708</v>
      </c>
      <c r="K2181" s="191" t="s">
        <v>11533</v>
      </c>
      <c r="L2181" s="99">
        <v>-0.2364</v>
      </c>
      <c r="M2181" s="99">
        <v>37.601300000000002</v>
      </c>
      <c r="N2181" s="191" t="s">
        <v>6967</v>
      </c>
      <c r="O2181" s="87">
        <v>45281</v>
      </c>
      <c r="P2181" s="87">
        <f t="shared" si="68"/>
        <v>45306</v>
      </c>
      <c r="Q2181" s="53">
        <f t="shared" si="69"/>
        <v>321</v>
      </c>
    </row>
    <row r="2182" spans="1:17" ht="16">
      <c r="A2182" s="6">
        <v>2181</v>
      </c>
      <c r="B2182" s="191" t="s">
        <v>4917</v>
      </c>
      <c r="C2182" s="191" t="s">
        <v>4918</v>
      </c>
      <c r="D2182" s="191" t="s">
        <v>14709</v>
      </c>
      <c r="E2182" s="191" t="s">
        <v>151</v>
      </c>
      <c r="F2182" s="191" t="s">
        <v>151</v>
      </c>
      <c r="G2182" s="191" t="s">
        <v>222</v>
      </c>
      <c r="H2182" s="191" t="s">
        <v>14710</v>
      </c>
      <c r="I2182" s="191" t="s">
        <v>14711</v>
      </c>
      <c r="J2182" s="191" t="s">
        <v>14712</v>
      </c>
      <c r="K2182" s="191" t="s">
        <v>10106</v>
      </c>
      <c r="L2182" s="99">
        <v>3.3300000000000003E-2</v>
      </c>
      <c r="M2182" s="99">
        <v>37.570700000000002</v>
      </c>
      <c r="N2182" s="191" t="s">
        <v>6967</v>
      </c>
      <c r="O2182" s="87">
        <v>45281</v>
      </c>
      <c r="P2182" s="87">
        <f t="shared" si="68"/>
        <v>45306</v>
      </c>
      <c r="Q2182" s="53">
        <f t="shared" si="69"/>
        <v>321</v>
      </c>
    </row>
    <row r="2183" spans="1:17" ht="16">
      <c r="A2183" s="6">
        <v>2182</v>
      </c>
      <c r="B2183" s="191" t="s">
        <v>4934</v>
      </c>
      <c r="C2183" s="191" t="s">
        <v>4935</v>
      </c>
      <c r="D2183" s="191" t="s">
        <v>14713</v>
      </c>
      <c r="E2183" s="191" t="s">
        <v>151</v>
      </c>
      <c r="F2183" s="191" t="s">
        <v>151</v>
      </c>
      <c r="G2183" s="191" t="s">
        <v>10204</v>
      </c>
      <c r="H2183" s="191" t="s">
        <v>14714</v>
      </c>
      <c r="I2183" s="191" t="s">
        <v>14715</v>
      </c>
      <c r="J2183" s="191"/>
      <c r="K2183" s="191" t="s">
        <v>10641</v>
      </c>
      <c r="L2183" s="99">
        <v>0.25269999999999998</v>
      </c>
      <c r="M2183" s="99">
        <v>37.8673</v>
      </c>
      <c r="N2183" s="191" t="s">
        <v>6967</v>
      </c>
      <c r="O2183" s="87">
        <v>45281</v>
      </c>
      <c r="P2183" s="87">
        <f t="shared" si="68"/>
        <v>45306</v>
      </c>
      <c r="Q2183" s="53">
        <f t="shared" si="69"/>
        <v>321</v>
      </c>
    </row>
    <row r="2184" spans="1:17" ht="16">
      <c r="A2184" s="6">
        <v>2183</v>
      </c>
      <c r="B2184" s="191" t="s">
        <v>4955</v>
      </c>
      <c r="C2184" s="191" t="s">
        <v>4956</v>
      </c>
      <c r="D2184" s="191" t="s">
        <v>14716</v>
      </c>
      <c r="E2184" s="191" t="s">
        <v>8015</v>
      </c>
      <c r="F2184" s="191" t="s">
        <v>8015</v>
      </c>
      <c r="G2184" s="191" t="s">
        <v>142</v>
      </c>
      <c r="H2184" s="191" t="s">
        <v>14717</v>
      </c>
      <c r="I2184" s="191" t="s">
        <v>14718</v>
      </c>
      <c r="J2184" s="191" t="s">
        <v>14719</v>
      </c>
      <c r="K2184" s="191" t="s">
        <v>8856</v>
      </c>
      <c r="L2184" s="99">
        <v>-0.47666799999999998</v>
      </c>
      <c r="M2184" s="99">
        <v>37.449266999999999</v>
      </c>
      <c r="N2184" s="191" t="s">
        <v>6967</v>
      </c>
      <c r="O2184" s="87">
        <v>45281</v>
      </c>
      <c r="P2184" s="87">
        <f t="shared" si="68"/>
        <v>45306</v>
      </c>
      <c r="Q2184" s="53">
        <f t="shared" si="69"/>
        <v>321</v>
      </c>
    </row>
    <row r="2185" spans="1:17" ht="16">
      <c r="A2185" s="6">
        <v>2184</v>
      </c>
      <c r="B2185" s="191" t="s">
        <v>4976</v>
      </c>
      <c r="C2185" s="191" t="s">
        <v>4977</v>
      </c>
      <c r="D2185" s="191" t="s">
        <v>14720</v>
      </c>
      <c r="E2185" s="191" t="s">
        <v>161</v>
      </c>
      <c r="F2185" s="191" t="s">
        <v>161</v>
      </c>
      <c r="G2185" s="191" t="s">
        <v>1511</v>
      </c>
      <c r="H2185" s="191" t="s">
        <v>14721</v>
      </c>
      <c r="I2185" s="191" t="s">
        <v>14722</v>
      </c>
      <c r="J2185" s="191" t="s">
        <v>14723</v>
      </c>
      <c r="K2185" s="191" t="s">
        <v>10952</v>
      </c>
      <c r="L2185" s="99">
        <v>-4.1756799999999997E-2</v>
      </c>
      <c r="M2185" s="99">
        <v>37.080159799999997</v>
      </c>
      <c r="N2185" s="191" t="s">
        <v>6967</v>
      </c>
      <c r="O2185" s="87">
        <v>45281</v>
      </c>
      <c r="P2185" s="87">
        <f t="shared" si="68"/>
        <v>45306</v>
      </c>
      <c r="Q2185" s="53">
        <f t="shared" si="69"/>
        <v>321</v>
      </c>
    </row>
    <row r="2186" spans="1:17" ht="16">
      <c r="A2186" s="6">
        <v>2185</v>
      </c>
      <c r="B2186" s="191" t="s">
        <v>4996</v>
      </c>
      <c r="C2186" s="191" t="s">
        <v>4997</v>
      </c>
      <c r="D2186" s="191" t="s">
        <v>14724</v>
      </c>
      <c r="E2186" s="191" t="s">
        <v>151</v>
      </c>
      <c r="F2186" s="191" t="s">
        <v>151</v>
      </c>
      <c r="G2186" s="191" t="s">
        <v>612</v>
      </c>
      <c r="H2186" s="191" t="s">
        <v>10574</v>
      </c>
      <c r="I2186" s="191" t="s">
        <v>14725</v>
      </c>
      <c r="J2186" s="191"/>
      <c r="K2186" s="191" t="s">
        <v>10641</v>
      </c>
      <c r="L2186" s="99">
        <v>0.24249999999999999</v>
      </c>
      <c r="M2186" s="99">
        <v>37.830100000000002</v>
      </c>
      <c r="N2186" s="191" t="s">
        <v>6967</v>
      </c>
      <c r="O2186" s="87">
        <v>45281</v>
      </c>
      <c r="P2186" s="87">
        <f t="shared" si="68"/>
        <v>45306</v>
      </c>
      <c r="Q2186" s="53">
        <f t="shared" si="69"/>
        <v>321</v>
      </c>
    </row>
    <row r="2187" spans="1:17" ht="16">
      <c r="A2187" s="6">
        <v>2186</v>
      </c>
      <c r="B2187" s="191" t="s">
        <v>5010</v>
      </c>
      <c r="C2187" s="191" t="s">
        <v>5011</v>
      </c>
      <c r="D2187" s="191" t="s">
        <v>14726</v>
      </c>
      <c r="E2187" s="191" t="s">
        <v>108</v>
      </c>
      <c r="F2187" s="191" t="s">
        <v>108</v>
      </c>
      <c r="G2187" s="191" t="s">
        <v>7201</v>
      </c>
      <c r="H2187" s="191" t="s">
        <v>8517</v>
      </c>
      <c r="I2187" s="191" t="s">
        <v>14727</v>
      </c>
      <c r="J2187" s="191" t="s">
        <v>14728</v>
      </c>
      <c r="K2187" s="191" t="s">
        <v>6975</v>
      </c>
      <c r="L2187" s="99">
        <v>-1.05464</v>
      </c>
      <c r="M2187" s="99">
        <v>37.007109999999997</v>
      </c>
      <c r="N2187" s="191" t="s">
        <v>6967</v>
      </c>
      <c r="O2187" s="87">
        <v>45281</v>
      </c>
      <c r="P2187" s="87">
        <f t="shared" si="68"/>
        <v>45306</v>
      </c>
      <c r="Q2187" s="53">
        <f t="shared" si="69"/>
        <v>321</v>
      </c>
    </row>
    <row r="2188" spans="1:17" ht="16">
      <c r="A2188" s="6">
        <v>2187</v>
      </c>
      <c r="B2188" s="191" t="s">
        <v>5022</v>
      </c>
      <c r="C2188" s="191" t="s">
        <v>5023</v>
      </c>
      <c r="D2188" s="191" t="s">
        <v>14729</v>
      </c>
      <c r="E2188" s="191" t="s">
        <v>108</v>
      </c>
      <c r="F2188" s="191" t="s">
        <v>108</v>
      </c>
      <c r="G2188" s="191" t="s">
        <v>7201</v>
      </c>
      <c r="H2188" s="191" t="s">
        <v>14730</v>
      </c>
      <c r="I2188" s="191" t="s">
        <v>14731</v>
      </c>
      <c r="J2188" s="191" t="s">
        <v>14732</v>
      </c>
      <c r="K2188" s="191" t="s">
        <v>7449</v>
      </c>
      <c r="L2188" s="99">
        <v>-1.0646100000000001</v>
      </c>
      <c r="M2188" s="99">
        <v>36.982579999999999</v>
      </c>
      <c r="N2188" s="191" t="s">
        <v>6967</v>
      </c>
      <c r="O2188" s="87">
        <v>45281</v>
      </c>
      <c r="P2188" s="87">
        <f t="shared" si="68"/>
        <v>45306</v>
      </c>
      <c r="Q2188" s="53">
        <f t="shared" si="69"/>
        <v>321</v>
      </c>
    </row>
    <row r="2189" spans="1:17" ht="16">
      <c r="A2189" s="6">
        <v>2188</v>
      </c>
      <c r="B2189" s="191" t="s">
        <v>5040</v>
      </c>
      <c r="C2189" s="191" t="s">
        <v>5041</v>
      </c>
      <c r="D2189" s="191" t="s">
        <v>14733</v>
      </c>
      <c r="E2189" s="191" t="s">
        <v>151</v>
      </c>
      <c r="F2189" s="191" t="s">
        <v>151</v>
      </c>
      <c r="G2189" s="191" t="s">
        <v>165</v>
      </c>
      <c r="H2189" s="191" t="s">
        <v>9490</v>
      </c>
      <c r="I2189" s="191" t="s">
        <v>14734</v>
      </c>
      <c r="J2189" s="191" t="s">
        <v>14735</v>
      </c>
      <c r="K2189" s="191" t="s">
        <v>8758</v>
      </c>
      <c r="L2189" s="99">
        <v>-8.8400000000000006E-2</v>
      </c>
      <c r="M2189" s="99">
        <v>37.6492</v>
      </c>
      <c r="N2189" s="191" t="s">
        <v>6967</v>
      </c>
      <c r="O2189" s="87">
        <v>45281</v>
      </c>
      <c r="P2189" s="87">
        <f t="shared" si="68"/>
        <v>45306</v>
      </c>
      <c r="Q2189" s="53">
        <f t="shared" si="69"/>
        <v>321</v>
      </c>
    </row>
    <row r="2190" spans="1:17" ht="16">
      <c r="A2190" s="6">
        <v>2189</v>
      </c>
      <c r="B2190" s="191" t="s">
        <v>2563</v>
      </c>
      <c r="C2190" s="191" t="s">
        <v>2656</v>
      </c>
      <c r="D2190" s="191" t="s">
        <v>14736</v>
      </c>
      <c r="E2190" s="191" t="s">
        <v>108</v>
      </c>
      <c r="F2190" s="191" t="s">
        <v>108</v>
      </c>
      <c r="G2190" s="191" t="s">
        <v>108</v>
      </c>
      <c r="H2190" s="191" t="s">
        <v>2564</v>
      </c>
      <c r="I2190" s="191" t="s">
        <v>14737</v>
      </c>
      <c r="J2190" s="191" t="s">
        <v>14738</v>
      </c>
      <c r="K2190" s="191" t="s">
        <v>6975</v>
      </c>
      <c r="L2190" s="99">
        <v>-3.1884999999999997E-2</v>
      </c>
      <c r="M2190" s="99">
        <v>37.614722999999998</v>
      </c>
      <c r="N2190" s="191" t="s">
        <v>6967</v>
      </c>
      <c r="O2190" s="87">
        <v>45281</v>
      </c>
      <c r="P2190" s="87">
        <f t="shared" si="68"/>
        <v>45306</v>
      </c>
      <c r="Q2190" s="53">
        <f t="shared" si="69"/>
        <v>321</v>
      </c>
    </row>
    <row r="2191" spans="1:17" ht="16">
      <c r="A2191" s="6">
        <v>2190</v>
      </c>
      <c r="B2191" s="191" t="s">
        <v>5045</v>
      </c>
      <c r="C2191" s="191" t="s">
        <v>5046</v>
      </c>
      <c r="D2191" s="191" t="s">
        <v>14739</v>
      </c>
      <c r="E2191" s="191" t="s">
        <v>108</v>
      </c>
      <c r="F2191" s="191" t="s">
        <v>108</v>
      </c>
      <c r="G2191" s="191" t="s">
        <v>7201</v>
      </c>
      <c r="H2191" s="191" t="s">
        <v>2564</v>
      </c>
      <c r="I2191" s="191" t="s">
        <v>14740</v>
      </c>
      <c r="J2191" s="191" t="s">
        <v>14741</v>
      </c>
      <c r="K2191" s="191" t="s">
        <v>6975</v>
      </c>
      <c r="L2191" s="99">
        <v>-1.1969000000000001</v>
      </c>
      <c r="M2191" s="99">
        <v>36.912199999999999</v>
      </c>
      <c r="N2191" s="191" t="s">
        <v>6967</v>
      </c>
      <c r="O2191" s="87">
        <v>45281</v>
      </c>
      <c r="P2191" s="87">
        <f t="shared" si="68"/>
        <v>45306</v>
      </c>
      <c r="Q2191" s="53">
        <f t="shared" si="69"/>
        <v>321</v>
      </c>
    </row>
    <row r="2192" spans="1:17" ht="16">
      <c r="A2192" s="6">
        <v>2191</v>
      </c>
      <c r="B2192" s="191" t="s">
        <v>5080</v>
      </c>
      <c r="C2192" s="191" t="s">
        <v>5081</v>
      </c>
      <c r="D2192" s="191" t="s">
        <v>14742</v>
      </c>
      <c r="E2192" s="191" t="s">
        <v>151</v>
      </c>
      <c r="F2192" s="191" t="s">
        <v>10898</v>
      </c>
      <c r="G2192" s="191" t="s">
        <v>1578</v>
      </c>
      <c r="H2192" s="191" t="s">
        <v>13970</v>
      </c>
      <c r="I2192" s="191" t="s">
        <v>14743</v>
      </c>
      <c r="J2192" s="191" t="s">
        <v>14744</v>
      </c>
      <c r="K2192" s="191" t="s">
        <v>11533</v>
      </c>
      <c r="L2192" s="99">
        <v>-0.2465</v>
      </c>
      <c r="M2192" s="99">
        <v>37.6006</v>
      </c>
      <c r="N2192" s="191" t="s">
        <v>6967</v>
      </c>
      <c r="O2192" s="87">
        <v>45281</v>
      </c>
      <c r="P2192" s="87">
        <f t="shared" si="68"/>
        <v>45306</v>
      </c>
      <c r="Q2192" s="53">
        <f t="shared" si="69"/>
        <v>321</v>
      </c>
    </row>
    <row r="2193" spans="1:17" ht="16">
      <c r="A2193" s="6">
        <v>2192</v>
      </c>
      <c r="B2193" s="191" t="s">
        <v>5101</v>
      </c>
      <c r="C2193" s="191" t="s">
        <v>5102</v>
      </c>
      <c r="D2193" s="191" t="s">
        <v>14745</v>
      </c>
      <c r="E2193" s="191" t="s">
        <v>114</v>
      </c>
      <c r="F2193" s="191" t="s">
        <v>114</v>
      </c>
      <c r="G2193" s="191" t="s">
        <v>158</v>
      </c>
      <c r="H2193" s="191" t="s">
        <v>14746</v>
      </c>
      <c r="I2193" s="191" t="s">
        <v>14747</v>
      </c>
      <c r="J2193" s="191" t="s">
        <v>14748</v>
      </c>
      <c r="K2193" s="191"/>
      <c r="L2193" s="99">
        <v>-0.77910000000000001</v>
      </c>
      <c r="M2193" s="99">
        <v>36.842700000000001</v>
      </c>
      <c r="N2193" s="191" t="s">
        <v>6967</v>
      </c>
      <c r="O2193" s="87">
        <v>45281</v>
      </c>
      <c r="P2193" s="87">
        <f t="shared" si="68"/>
        <v>45306</v>
      </c>
      <c r="Q2193" s="53">
        <f t="shared" si="69"/>
        <v>321</v>
      </c>
    </row>
    <row r="2194" spans="1:17" ht="16">
      <c r="A2194" s="6">
        <v>2193</v>
      </c>
      <c r="B2194" s="191" t="s">
        <v>4437</v>
      </c>
      <c r="C2194" s="191" t="s">
        <v>4438</v>
      </c>
      <c r="D2194" s="191" t="s">
        <v>14749</v>
      </c>
      <c r="E2194" s="191" t="s">
        <v>161</v>
      </c>
      <c r="F2194" s="191" t="s">
        <v>161</v>
      </c>
      <c r="G2194" s="191" t="s">
        <v>10948</v>
      </c>
      <c r="H2194" s="191" t="s">
        <v>14750</v>
      </c>
      <c r="I2194" s="191" t="s">
        <v>14751</v>
      </c>
      <c r="J2194" s="191"/>
      <c r="K2194" s="191" t="s">
        <v>10952</v>
      </c>
      <c r="L2194" s="99">
        <v>-0.56326699999999996</v>
      </c>
      <c r="M2194" s="99">
        <v>37.147730000000003</v>
      </c>
      <c r="N2194" s="191" t="s">
        <v>6967</v>
      </c>
      <c r="O2194" s="87">
        <v>45282</v>
      </c>
      <c r="P2194" s="87">
        <f t="shared" si="68"/>
        <v>45307</v>
      </c>
      <c r="Q2194" s="53">
        <f t="shared" si="69"/>
        <v>320</v>
      </c>
    </row>
    <row r="2195" spans="1:17" ht="16">
      <c r="A2195" s="6">
        <v>2194</v>
      </c>
      <c r="B2195" s="191" t="s">
        <v>4756</v>
      </c>
      <c r="C2195" s="191" t="s">
        <v>4757</v>
      </c>
      <c r="D2195" s="191" t="s">
        <v>14752</v>
      </c>
      <c r="E2195" s="191" t="s">
        <v>151</v>
      </c>
      <c r="F2195" s="191" t="s">
        <v>151</v>
      </c>
      <c r="G2195" s="191" t="s">
        <v>152</v>
      </c>
      <c r="H2195" s="191" t="s">
        <v>14120</v>
      </c>
      <c r="I2195" s="191" t="s">
        <v>14753</v>
      </c>
      <c r="J2195" s="191" t="s">
        <v>14754</v>
      </c>
      <c r="K2195" s="191" t="s">
        <v>10554</v>
      </c>
      <c r="L2195" s="99">
        <v>0.1075</v>
      </c>
      <c r="M2195" s="99">
        <v>37.558799999999998</v>
      </c>
      <c r="N2195" s="191" t="s">
        <v>6967</v>
      </c>
      <c r="O2195" s="87">
        <v>45282</v>
      </c>
      <c r="P2195" s="87">
        <f t="shared" si="68"/>
        <v>45307</v>
      </c>
      <c r="Q2195" s="53">
        <f t="shared" si="69"/>
        <v>320</v>
      </c>
    </row>
    <row r="2196" spans="1:17" ht="16">
      <c r="A2196" s="6">
        <v>2195</v>
      </c>
      <c r="B2196" s="191" t="s">
        <v>4816</v>
      </c>
      <c r="C2196" s="191" t="s">
        <v>4817</v>
      </c>
      <c r="D2196" s="191" t="s">
        <v>14755</v>
      </c>
      <c r="E2196" s="191" t="s">
        <v>151</v>
      </c>
      <c r="F2196" s="191" t="s">
        <v>11402</v>
      </c>
      <c r="G2196" s="191" t="s">
        <v>11403</v>
      </c>
      <c r="H2196" s="191" t="s">
        <v>14756</v>
      </c>
      <c r="I2196" s="191" t="s">
        <v>14757</v>
      </c>
      <c r="J2196" s="191"/>
      <c r="K2196" s="191" t="s">
        <v>10641</v>
      </c>
      <c r="L2196" s="99">
        <v>4.4400000000000002E-2</v>
      </c>
      <c r="M2196" s="99">
        <v>37.077300000000001</v>
      </c>
      <c r="N2196" s="191" t="s">
        <v>6967</v>
      </c>
      <c r="O2196" s="87">
        <v>45282</v>
      </c>
      <c r="P2196" s="87">
        <f t="shared" si="68"/>
        <v>45307</v>
      </c>
      <c r="Q2196" s="53">
        <f t="shared" si="69"/>
        <v>320</v>
      </c>
    </row>
    <row r="2197" spans="1:17" ht="16">
      <c r="A2197" s="6">
        <v>2196</v>
      </c>
      <c r="B2197" s="191" t="s">
        <v>4897</v>
      </c>
      <c r="C2197" s="191" t="s">
        <v>4898</v>
      </c>
      <c r="D2197" s="191" t="s">
        <v>14758</v>
      </c>
      <c r="E2197" s="191" t="s">
        <v>151</v>
      </c>
      <c r="F2197" s="191" t="s">
        <v>151</v>
      </c>
      <c r="G2197" s="191" t="s">
        <v>165</v>
      </c>
      <c r="H2197" s="191" t="s">
        <v>11052</v>
      </c>
      <c r="I2197" s="191" t="s">
        <v>14759</v>
      </c>
      <c r="J2197" s="191"/>
      <c r="K2197" s="191" t="s">
        <v>8758</v>
      </c>
      <c r="L2197" s="99">
        <v>-0.19839999999999999</v>
      </c>
      <c r="M2197" s="99">
        <v>37.673099999999998</v>
      </c>
      <c r="N2197" s="191" t="s">
        <v>6967</v>
      </c>
      <c r="O2197" s="87">
        <v>45282</v>
      </c>
      <c r="P2197" s="87">
        <f t="shared" si="68"/>
        <v>45307</v>
      </c>
      <c r="Q2197" s="53">
        <f t="shared" si="69"/>
        <v>320</v>
      </c>
    </row>
    <row r="2198" spans="1:17" ht="16">
      <c r="A2198" s="6">
        <v>2197</v>
      </c>
      <c r="B2198" s="191" t="s">
        <v>4910</v>
      </c>
      <c r="C2198" s="191" t="s">
        <v>4911</v>
      </c>
      <c r="D2198" s="191" t="s">
        <v>14760</v>
      </c>
      <c r="E2198" s="191" t="s">
        <v>108</v>
      </c>
      <c r="F2198" s="191" t="s">
        <v>108</v>
      </c>
      <c r="G2198" s="191" t="s">
        <v>7023</v>
      </c>
      <c r="H2198" s="191" t="s">
        <v>14761</v>
      </c>
      <c r="I2198" s="191" t="s">
        <v>14762</v>
      </c>
      <c r="J2198" s="191" t="s">
        <v>14763</v>
      </c>
      <c r="K2198" s="191" t="s">
        <v>7449</v>
      </c>
      <c r="L2198" s="99">
        <v>-1.122932</v>
      </c>
      <c r="M2198" s="99">
        <v>36.711452600000001</v>
      </c>
      <c r="N2198" s="191" t="s">
        <v>6967</v>
      </c>
      <c r="O2198" s="87">
        <v>45282</v>
      </c>
      <c r="P2198" s="87">
        <f t="shared" si="68"/>
        <v>45307</v>
      </c>
      <c r="Q2198" s="53">
        <f t="shared" si="69"/>
        <v>320</v>
      </c>
    </row>
    <row r="2199" spans="1:17" ht="16">
      <c r="A2199" s="6">
        <v>2198</v>
      </c>
      <c r="B2199" s="191" t="s">
        <v>4983</v>
      </c>
      <c r="C2199" s="191" t="s">
        <v>4984</v>
      </c>
      <c r="D2199" s="191" t="s">
        <v>14764</v>
      </c>
      <c r="E2199" s="191" t="s">
        <v>161</v>
      </c>
      <c r="F2199" s="191" t="s">
        <v>161</v>
      </c>
      <c r="G2199" s="191" t="s">
        <v>11424</v>
      </c>
      <c r="H2199" s="191" t="s">
        <v>12515</v>
      </c>
      <c r="I2199" s="191" t="s">
        <v>14765</v>
      </c>
      <c r="J2199" s="191" t="s">
        <v>14766</v>
      </c>
      <c r="K2199" s="191" t="s">
        <v>10952</v>
      </c>
      <c r="L2199" s="99">
        <v>-0.547898</v>
      </c>
      <c r="M2199" s="99">
        <v>37.017232999999997</v>
      </c>
      <c r="N2199" s="191" t="s">
        <v>6967</v>
      </c>
      <c r="O2199" s="87">
        <v>45282</v>
      </c>
      <c r="P2199" s="87">
        <f t="shared" si="68"/>
        <v>45307</v>
      </c>
      <c r="Q2199" s="53">
        <f t="shared" si="69"/>
        <v>320</v>
      </c>
    </row>
    <row r="2200" spans="1:17" ht="16">
      <c r="A2200" s="6">
        <v>2199</v>
      </c>
      <c r="B2200" s="191" t="s">
        <v>5002</v>
      </c>
      <c r="C2200" s="191" t="s">
        <v>5003</v>
      </c>
      <c r="D2200" s="191" t="s">
        <v>14767</v>
      </c>
      <c r="E2200" s="191" t="s">
        <v>151</v>
      </c>
      <c r="F2200" s="191" t="s">
        <v>151</v>
      </c>
      <c r="G2200" s="191" t="s">
        <v>152</v>
      </c>
      <c r="H2200" s="191" t="s">
        <v>13706</v>
      </c>
      <c r="I2200" s="191" t="s">
        <v>14768</v>
      </c>
      <c r="J2200" s="191"/>
      <c r="K2200" s="191" t="s">
        <v>8847</v>
      </c>
      <c r="L2200" s="99">
        <v>-2.0939999999999999E-3</v>
      </c>
      <c r="M2200" s="99">
        <v>37.151330000000002</v>
      </c>
      <c r="N2200" s="191" t="s">
        <v>6967</v>
      </c>
      <c r="O2200" s="87">
        <v>45282</v>
      </c>
      <c r="P2200" s="87">
        <f t="shared" si="68"/>
        <v>45307</v>
      </c>
      <c r="Q2200" s="53">
        <f t="shared" si="69"/>
        <v>320</v>
      </c>
    </row>
    <row r="2201" spans="1:17" ht="16">
      <c r="A2201" s="6">
        <v>2200</v>
      </c>
      <c r="B2201" s="191" t="s">
        <v>5006</v>
      </c>
      <c r="C2201" s="191" t="s">
        <v>5007</v>
      </c>
      <c r="D2201" s="191" t="s">
        <v>14769</v>
      </c>
      <c r="E2201" s="191" t="s">
        <v>108</v>
      </c>
      <c r="F2201" s="191" t="s">
        <v>108</v>
      </c>
      <c r="G2201" s="191" t="s">
        <v>7023</v>
      </c>
      <c r="H2201" s="191" t="s">
        <v>14770</v>
      </c>
      <c r="I2201" s="191" t="s">
        <v>14771</v>
      </c>
      <c r="J2201" s="191" t="s">
        <v>14772</v>
      </c>
      <c r="K2201" s="191" t="s">
        <v>7449</v>
      </c>
      <c r="L2201" s="99">
        <v>-1.1678265000000001</v>
      </c>
      <c r="M2201" s="99">
        <v>36.677220900000002</v>
      </c>
      <c r="N2201" s="191" t="s">
        <v>6967</v>
      </c>
      <c r="O2201" s="87">
        <v>45282</v>
      </c>
      <c r="P2201" s="87">
        <f t="shared" si="68"/>
        <v>45307</v>
      </c>
      <c r="Q2201" s="53">
        <f t="shared" si="69"/>
        <v>320</v>
      </c>
    </row>
    <row r="2202" spans="1:17" ht="16">
      <c r="A2202" s="6">
        <v>2201</v>
      </c>
      <c r="B2202" s="191" t="s">
        <v>5014</v>
      </c>
      <c r="C2202" s="191" t="s">
        <v>5015</v>
      </c>
      <c r="D2202" s="191" t="s">
        <v>14773</v>
      </c>
      <c r="E2202" s="191" t="s">
        <v>108</v>
      </c>
      <c r="F2202" s="191" t="s">
        <v>108</v>
      </c>
      <c r="G2202" s="191" t="s">
        <v>111</v>
      </c>
      <c r="H2202" s="191" t="s">
        <v>12751</v>
      </c>
      <c r="I2202" s="191" t="s">
        <v>14774</v>
      </c>
      <c r="J2202" s="191"/>
      <c r="K2202" s="191" t="s">
        <v>6966</v>
      </c>
      <c r="L2202" s="99">
        <v>-0.98809999999999998</v>
      </c>
      <c r="M2202" s="99">
        <v>36.724559999999997</v>
      </c>
      <c r="N2202" s="191" t="s">
        <v>6967</v>
      </c>
      <c r="O2202" s="87">
        <v>45282</v>
      </c>
      <c r="P2202" s="87">
        <f t="shared" si="68"/>
        <v>45307</v>
      </c>
      <c r="Q2202" s="53">
        <f t="shared" si="69"/>
        <v>320</v>
      </c>
    </row>
    <row r="2203" spans="1:17" ht="16">
      <c r="A2203" s="6">
        <v>2202</v>
      </c>
      <c r="B2203" s="191" t="s">
        <v>5031</v>
      </c>
      <c r="C2203" s="191" t="s">
        <v>5032</v>
      </c>
      <c r="D2203" s="191" t="s">
        <v>14775</v>
      </c>
      <c r="E2203" s="191" t="s">
        <v>151</v>
      </c>
      <c r="F2203" s="191" t="s">
        <v>151</v>
      </c>
      <c r="G2203" s="191" t="s">
        <v>152</v>
      </c>
      <c r="H2203" s="191" t="s">
        <v>11919</v>
      </c>
      <c r="I2203" s="191" t="s">
        <v>14776</v>
      </c>
      <c r="J2203" s="191"/>
      <c r="K2203" s="191" t="s">
        <v>10554</v>
      </c>
      <c r="L2203" s="99">
        <v>0.15051500000000001</v>
      </c>
      <c r="M2203" s="99">
        <v>37.518700000000003</v>
      </c>
      <c r="N2203" s="191" t="s">
        <v>6967</v>
      </c>
      <c r="O2203" s="87">
        <v>45282</v>
      </c>
      <c r="P2203" s="87">
        <f t="shared" si="68"/>
        <v>45307</v>
      </c>
      <c r="Q2203" s="53">
        <f t="shared" si="69"/>
        <v>320</v>
      </c>
    </row>
    <row r="2204" spans="1:17" ht="16">
      <c r="A2204" s="6">
        <v>2203</v>
      </c>
      <c r="B2204" s="191" t="s">
        <v>5036</v>
      </c>
      <c r="C2204" s="191" t="s">
        <v>5037</v>
      </c>
      <c r="D2204" s="191" t="s">
        <v>14777</v>
      </c>
      <c r="E2204" s="191" t="s">
        <v>151</v>
      </c>
      <c r="F2204" s="191" t="s">
        <v>151</v>
      </c>
      <c r="G2204" s="191" t="s">
        <v>165</v>
      </c>
      <c r="H2204" s="191" t="s">
        <v>14778</v>
      </c>
      <c r="I2204" s="191" t="s">
        <v>14779</v>
      </c>
      <c r="J2204" s="191" t="s">
        <v>14780</v>
      </c>
      <c r="K2204" s="191" t="s">
        <v>10106</v>
      </c>
      <c r="L2204" s="99">
        <v>-0.17460000000000001</v>
      </c>
      <c r="M2204" s="99">
        <v>37.6128</v>
      </c>
      <c r="N2204" s="191" t="s">
        <v>6967</v>
      </c>
      <c r="O2204" s="87">
        <v>45282</v>
      </c>
      <c r="P2204" s="87">
        <f t="shared" si="68"/>
        <v>45307</v>
      </c>
      <c r="Q2204" s="53">
        <f t="shared" si="69"/>
        <v>320</v>
      </c>
    </row>
    <row r="2205" spans="1:17" ht="16">
      <c r="A2205" s="6">
        <v>2204</v>
      </c>
      <c r="B2205" s="191" t="s">
        <v>5043</v>
      </c>
      <c r="C2205" s="191" t="s">
        <v>5044</v>
      </c>
      <c r="D2205" s="191" t="s">
        <v>14781</v>
      </c>
      <c r="E2205" s="191" t="s">
        <v>108</v>
      </c>
      <c r="F2205" s="191" t="s">
        <v>108</v>
      </c>
      <c r="G2205" s="191" t="s">
        <v>6972</v>
      </c>
      <c r="H2205" s="191" t="s">
        <v>9323</v>
      </c>
      <c r="I2205" s="191" t="s">
        <v>14782</v>
      </c>
      <c r="J2205" s="191" t="s">
        <v>14783</v>
      </c>
      <c r="K2205" s="191" t="s">
        <v>6975</v>
      </c>
      <c r="L2205" s="99">
        <v>-0.95974000000000004</v>
      </c>
      <c r="M2205" s="99">
        <v>36.853529999999999</v>
      </c>
      <c r="N2205" s="191" t="s">
        <v>6967</v>
      </c>
      <c r="O2205" s="87">
        <v>45282</v>
      </c>
      <c r="P2205" s="87">
        <f t="shared" si="68"/>
        <v>45307</v>
      </c>
      <c r="Q2205" s="53">
        <f t="shared" si="69"/>
        <v>320</v>
      </c>
    </row>
    <row r="2206" spans="1:17" ht="16">
      <c r="A2206" s="6">
        <v>2205</v>
      </c>
      <c r="B2206" s="191" t="s">
        <v>3086</v>
      </c>
      <c r="C2206" s="191" t="s">
        <v>5063</v>
      </c>
      <c r="D2206" s="191" t="s">
        <v>14784</v>
      </c>
      <c r="E2206" s="191" t="s">
        <v>114</v>
      </c>
      <c r="F2206" s="191" t="s">
        <v>114</v>
      </c>
      <c r="G2206" s="191" t="s">
        <v>160</v>
      </c>
      <c r="H2206" s="191" t="s">
        <v>14785</v>
      </c>
      <c r="I2206" s="191" t="s">
        <v>14786</v>
      </c>
      <c r="J2206" s="191"/>
      <c r="K2206" s="191" t="s">
        <v>10197</v>
      </c>
      <c r="L2206" s="99">
        <v>-0.76615500000000003</v>
      </c>
      <c r="M2206" s="99">
        <v>36.922690000000003</v>
      </c>
      <c r="N2206" s="191" t="s">
        <v>6967</v>
      </c>
      <c r="O2206" s="87">
        <v>45282</v>
      </c>
      <c r="P2206" s="87">
        <f t="shared" si="68"/>
        <v>45307</v>
      </c>
      <c r="Q2206" s="53">
        <f t="shared" si="69"/>
        <v>320</v>
      </c>
    </row>
    <row r="2207" spans="1:17" ht="16">
      <c r="A2207" s="6">
        <v>2206</v>
      </c>
      <c r="B2207" s="191" t="s">
        <v>5074</v>
      </c>
      <c r="C2207" s="191" t="s">
        <v>5075</v>
      </c>
      <c r="D2207" s="191" t="s">
        <v>14787</v>
      </c>
      <c r="E2207" s="191" t="s">
        <v>8015</v>
      </c>
      <c r="F2207" s="191" t="s">
        <v>8015</v>
      </c>
      <c r="G2207" s="191" t="s">
        <v>142</v>
      </c>
      <c r="H2207" s="191" t="s">
        <v>9111</v>
      </c>
      <c r="I2207" s="191" t="s">
        <v>14788</v>
      </c>
      <c r="J2207" s="191" t="s">
        <v>14789</v>
      </c>
      <c r="K2207" s="191" t="s">
        <v>7384</v>
      </c>
      <c r="L2207" s="99">
        <v>-0.40439999999999998</v>
      </c>
      <c r="M2207" s="99">
        <v>37.448700000000002</v>
      </c>
      <c r="N2207" s="191" t="s">
        <v>6967</v>
      </c>
      <c r="O2207" s="87">
        <v>45282</v>
      </c>
      <c r="P2207" s="87">
        <f t="shared" si="68"/>
        <v>45307</v>
      </c>
      <c r="Q2207" s="53">
        <f t="shared" si="69"/>
        <v>320</v>
      </c>
    </row>
    <row r="2208" spans="1:17" ht="16">
      <c r="A2208" s="6">
        <v>2207</v>
      </c>
      <c r="B2208" s="191" t="s">
        <v>5133</v>
      </c>
      <c r="C2208" s="191" t="s">
        <v>5134</v>
      </c>
      <c r="D2208" s="191" t="s">
        <v>14790</v>
      </c>
      <c r="E2208" s="191" t="s">
        <v>8015</v>
      </c>
      <c r="F2208" s="191" t="s">
        <v>8015</v>
      </c>
      <c r="G2208" s="191" t="s">
        <v>9292</v>
      </c>
      <c r="H2208" s="191" t="s">
        <v>13240</v>
      </c>
      <c r="I2208" s="191" t="s">
        <v>14791</v>
      </c>
      <c r="J2208" s="191" t="s">
        <v>14792</v>
      </c>
      <c r="K2208" s="191" t="s">
        <v>7384</v>
      </c>
      <c r="L2208" s="99">
        <v>-0.58379999999999999</v>
      </c>
      <c r="M2208" s="99">
        <v>37.528199999999998</v>
      </c>
      <c r="N2208" s="191" t="s">
        <v>6967</v>
      </c>
      <c r="O2208" s="87">
        <v>45282</v>
      </c>
      <c r="P2208" s="87">
        <f t="shared" si="68"/>
        <v>45307</v>
      </c>
      <c r="Q2208" s="53">
        <f t="shared" si="69"/>
        <v>320</v>
      </c>
    </row>
    <row r="2209" spans="1:17" ht="16">
      <c r="A2209" s="6">
        <v>2208</v>
      </c>
      <c r="B2209" s="191" t="s">
        <v>4741</v>
      </c>
      <c r="C2209" s="191" t="s">
        <v>4742</v>
      </c>
      <c r="D2209" s="191" t="s">
        <v>14793</v>
      </c>
      <c r="E2209" s="191" t="s">
        <v>151</v>
      </c>
      <c r="F2209" s="191" t="s">
        <v>151</v>
      </c>
      <c r="G2209" s="191" t="s">
        <v>152</v>
      </c>
      <c r="H2209" s="191" t="s">
        <v>14120</v>
      </c>
      <c r="I2209" s="191" t="s">
        <v>14794</v>
      </c>
      <c r="J2209" s="191" t="s">
        <v>14795</v>
      </c>
      <c r="K2209" s="191" t="s">
        <v>10554</v>
      </c>
      <c r="L2209" s="99">
        <v>0.1072</v>
      </c>
      <c r="M2209" s="99">
        <v>37.556899999999999</v>
      </c>
      <c r="N2209" s="191" t="s">
        <v>6967</v>
      </c>
      <c r="O2209" s="87">
        <v>45283</v>
      </c>
      <c r="P2209" s="87">
        <f t="shared" si="68"/>
        <v>45308</v>
      </c>
      <c r="Q2209" s="53">
        <f t="shared" si="69"/>
        <v>319</v>
      </c>
    </row>
    <row r="2210" spans="1:17" ht="16">
      <c r="A2210" s="6">
        <v>2209</v>
      </c>
      <c r="B2210" s="191" t="s">
        <v>4745</v>
      </c>
      <c r="C2210" s="191" t="s">
        <v>4746</v>
      </c>
      <c r="D2210" s="191" t="s">
        <v>14796</v>
      </c>
      <c r="E2210" s="191" t="s">
        <v>151</v>
      </c>
      <c r="F2210" s="191" t="s">
        <v>151</v>
      </c>
      <c r="G2210" s="191" t="s">
        <v>152</v>
      </c>
      <c r="H2210" s="191" t="s">
        <v>14120</v>
      </c>
      <c r="I2210" s="191" t="s">
        <v>14797</v>
      </c>
      <c r="J2210" s="191" t="s">
        <v>14798</v>
      </c>
      <c r="K2210" s="191" t="s">
        <v>10554</v>
      </c>
      <c r="L2210" s="99">
        <v>0.11310000000000001</v>
      </c>
      <c r="M2210" s="99">
        <v>37.563600000000001</v>
      </c>
      <c r="N2210" s="191" t="s">
        <v>6967</v>
      </c>
      <c r="O2210" s="87">
        <v>45283</v>
      </c>
      <c r="P2210" s="87">
        <f t="shared" si="68"/>
        <v>45308</v>
      </c>
      <c r="Q2210" s="53">
        <f t="shared" si="69"/>
        <v>319</v>
      </c>
    </row>
    <row r="2211" spans="1:17" ht="16">
      <c r="A2211" s="6">
        <v>2210</v>
      </c>
      <c r="B2211" s="191" t="s">
        <v>2650</v>
      </c>
      <c r="C2211" s="191" t="s">
        <v>2651</v>
      </c>
      <c r="D2211" s="191" t="s">
        <v>14799</v>
      </c>
      <c r="E2211" s="191" t="s">
        <v>108</v>
      </c>
      <c r="F2211" s="191" t="s">
        <v>108</v>
      </c>
      <c r="G2211" s="191" t="s">
        <v>6972</v>
      </c>
      <c r="H2211" s="191" t="s">
        <v>14800</v>
      </c>
      <c r="I2211" s="191" t="s">
        <v>14801</v>
      </c>
      <c r="J2211" s="191"/>
      <c r="K2211" s="191" t="s">
        <v>6975</v>
      </c>
      <c r="L2211" s="99">
        <v>-1.2091392000000001</v>
      </c>
      <c r="M2211" s="99">
        <v>36.890829699999998</v>
      </c>
      <c r="N2211" s="191" t="s">
        <v>6967</v>
      </c>
      <c r="O2211" s="87">
        <v>45283</v>
      </c>
      <c r="P2211" s="87">
        <f t="shared" si="68"/>
        <v>45308</v>
      </c>
      <c r="Q2211" s="53">
        <f t="shared" si="69"/>
        <v>319</v>
      </c>
    </row>
    <row r="2212" spans="1:17" ht="16">
      <c r="A2212" s="6">
        <v>2211</v>
      </c>
      <c r="B2212" s="191" t="s">
        <v>4860</v>
      </c>
      <c r="C2212" s="191" t="s">
        <v>4861</v>
      </c>
      <c r="D2212" s="191" t="s">
        <v>14802</v>
      </c>
      <c r="E2212" s="191" t="s">
        <v>108</v>
      </c>
      <c r="F2212" s="191" t="s">
        <v>108</v>
      </c>
      <c r="G2212" s="191" t="s">
        <v>7081</v>
      </c>
      <c r="H2212" s="191" t="s">
        <v>8061</v>
      </c>
      <c r="I2212" s="191" t="s">
        <v>14803</v>
      </c>
      <c r="J2212" s="191" t="s">
        <v>14804</v>
      </c>
      <c r="K2212" s="191" t="s">
        <v>6975</v>
      </c>
      <c r="L2212" s="99">
        <v>-0.9748</v>
      </c>
      <c r="M2212" s="99">
        <v>36.574219999999997</v>
      </c>
      <c r="N2212" s="191" t="s">
        <v>6967</v>
      </c>
      <c r="O2212" s="87">
        <v>45283</v>
      </c>
      <c r="P2212" s="87">
        <f t="shared" si="68"/>
        <v>45308</v>
      </c>
      <c r="Q2212" s="53">
        <f t="shared" si="69"/>
        <v>319</v>
      </c>
    </row>
    <row r="2213" spans="1:17" ht="16">
      <c r="A2213" s="6">
        <v>2212</v>
      </c>
      <c r="B2213" s="191" t="s">
        <v>4947</v>
      </c>
      <c r="C2213" s="191" t="s">
        <v>4948</v>
      </c>
      <c r="D2213" s="191" t="s">
        <v>14805</v>
      </c>
      <c r="E2213" s="191" t="s">
        <v>108</v>
      </c>
      <c r="F2213" s="191" t="s">
        <v>108</v>
      </c>
      <c r="G2213" s="191" t="s">
        <v>6972</v>
      </c>
      <c r="H2213" s="191" t="s">
        <v>14806</v>
      </c>
      <c r="I2213" s="191" t="s">
        <v>14807</v>
      </c>
      <c r="J2213" s="191" t="s">
        <v>14808</v>
      </c>
      <c r="K2213" s="191" t="s">
        <v>6975</v>
      </c>
      <c r="L2213" s="99">
        <v>-0.94840000000000002</v>
      </c>
      <c r="M2213" s="99">
        <v>36.7864</v>
      </c>
      <c r="N2213" s="191" t="s">
        <v>6967</v>
      </c>
      <c r="O2213" s="87">
        <v>45283</v>
      </c>
      <c r="P2213" s="87">
        <f t="shared" si="68"/>
        <v>45308</v>
      </c>
      <c r="Q2213" s="53">
        <f t="shared" si="69"/>
        <v>319</v>
      </c>
    </row>
    <row r="2214" spans="1:17" ht="16">
      <c r="A2214" s="6">
        <v>2213</v>
      </c>
      <c r="B2214" s="191" t="s">
        <v>4994</v>
      </c>
      <c r="C2214" s="191" t="s">
        <v>4995</v>
      </c>
      <c r="D2214" s="191" t="s">
        <v>14809</v>
      </c>
      <c r="E2214" s="191" t="s">
        <v>151</v>
      </c>
      <c r="F2214" s="191" t="s">
        <v>151</v>
      </c>
      <c r="G2214" s="191" t="s">
        <v>531</v>
      </c>
      <c r="H2214" s="191" t="s">
        <v>14810</v>
      </c>
      <c r="I2214" s="191" t="s">
        <v>14811</v>
      </c>
      <c r="J2214" s="191"/>
      <c r="K2214" s="191" t="s">
        <v>8758</v>
      </c>
      <c r="L2214" s="99">
        <v>0.28029999999999999</v>
      </c>
      <c r="M2214" s="99">
        <v>37.902200000000001</v>
      </c>
      <c r="N2214" s="191" t="s">
        <v>6967</v>
      </c>
      <c r="O2214" s="87">
        <v>45283</v>
      </c>
      <c r="P2214" s="87">
        <f t="shared" si="68"/>
        <v>45308</v>
      </c>
      <c r="Q2214" s="53">
        <f t="shared" si="69"/>
        <v>319</v>
      </c>
    </row>
    <row r="2215" spans="1:17" ht="16">
      <c r="A2215" s="6">
        <v>2214</v>
      </c>
      <c r="B2215" s="191" t="s">
        <v>5000</v>
      </c>
      <c r="C2215" s="191" t="s">
        <v>5001</v>
      </c>
      <c r="D2215" s="191" t="s">
        <v>14812</v>
      </c>
      <c r="E2215" s="191" t="s">
        <v>151</v>
      </c>
      <c r="F2215" s="191" t="s">
        <v>151</v>
      </c>
      <c r="G2215" s="191" t="s">
        <v>10866</v>
      </c>
      <c r="H2215" s="191" t="s">
        <v>14813</v>
      </c>
      <c r="I2215" s="191" t="s">
        <v>14814</v>
      </c>
      <c r="J2215" s="191"/>
      <c r="K2215" s="191" t="s">
        <v>10641</v>
      </c>
      <c r="L2215" s="99">
        <v>0.155</v>
      </c>
      <c r="M2215" s="99">
        <v>37.713799999999999</v>
      </c>
      <c r="N2215" s="191" t="s">
        <v>6967</v>
      </c>
      <c r="O2215" s="87">
        <v>45283</v>
      </c>
      <c r="P2215" s="87">
        <f t="shared" si="68"/>
        <v>45308</v>
      </c>
      <c r="Q2215" s="53">
        <f t="shared" si="69"/>
        <v>319</v>
      </c>
    </row>
    <row r="2216" spans="1:17" ht="16">
      <c r="A2216" s="6">
        <v>2215</v>
      </c>
      <c r="B2216" s="191" t="s">
        <v>5094</v>
      </c>
      <c r="C2216" s="191" t="s">
        <v>5095</v>
      </c>
      <c r="D2216" s="191" t="s">
        <v>14815</v>
      </c>
      <c r="E2216" s="191" t="s">
        <v>151</v>
      </c>
      <c r="F2216" s="191" t="s">
        <v>151</v>
      </c>
      <c r="G2216" s="191" t="s">
        <v>222</v>
      </c>
      <c r="H2216" s="191" t="s">
        <v>14816</v>
      </c>
      <c r="I2216" s="191" t="s">
        <v>14817</v>
      </c>
      <c r="J2216" s="191" t="s">
        <v>14818</v>
      </c>
      <c r="K2216" s="191" t="s">
        <v>8758</v>
      </c>
      <c r="L2216" s="99">
        <v>-1.2999999999999999E-3</v>
      </c>
      <c r="M2216" s="99">
        <v>37.581499999999998</v>
      </c>
      <c r="N2216" s="191" t="s">
        <v>6967</v>
      </c>
      <c r="O2216" s="87">
        <v>45283</v>
      </c>
      <c r="P2216" s="87">
        <f t="shared" si="68"/>
        <v>45308</v>
      </c>
      <c r="Q2216" s="53">
        <f t="shared" si="69"/>
        <v>319</v>
      </c>
    </row>
    <row r="2217" spans="1:17" ht="16">
      <c r="A2217" s="6">
        <v>2216</v>
      </c>
      <c r="B2217" s="191" t="s">
        <v>5165</v>
      </c>
      <c r="C2217" s="191" t="s">
        <v>5166</v>
      </c>
      <c r="D2217" s="191" t="s">
        <v>14819</v>
      </c>
      <c r="E2217" s="191" t="s">
        <v>108</v>
      </c>
      <c r="F2217" s="191" t="s">
        <v>108</v>
      </c>
      <c r="G2217" s="191" t="s">
        <v>7023</v>
      </c>
      <c r="H2217" s="191" t="s">
        <v>14820</v>
      </c>
      <c r="I2217" s="191" t="s">
        <v>14821</v>
      </c>
      <c r="J2217" s="191" t="s">
        <v>14822</v>
      </c>
      <c r="K2217" s="191" t="s">
        <v>7449</v>
      </c>
      <c r="L2217" s="99">
        <v>-1.1223216</v>
      </c>
      <c r="M2217" s="99">
        <v>36.636398499999999</v>
      </c>
      <c r="N2217" s="191" t="s">
        <v>6967</v>
      </c>
      <c r="O2217" s="87">
        <v>45283</v>
      </c>
      <c r="P2217" s="87">
        <f t="shared" si="68"/>
        <v>45308</v>
      </c>
      <c r="Q2217" s="53">
        <f t="shared" si="69"/>
        <v>319</v>
      </c>
    </row>
    <row r="2218" spans="1:17" ht="32">
      <c r="A2218" s="6">
        <v>2217</v>
      </c>
      <c r="B2218" s="191" t="s">
        <v>4902</v>
      </c>
      <c r="C2218" s="191" t="s">
        <v>4903</v>
      </c>
      <c r="D2218" s="191" t="s">
        <v>14823</v>
      </c>
      <c r="E2218" s="191" t="s">
        <v>108</v>
      </c>
      <c r="F2218" s="191" t="s">
        <v>108</v>
      </c>
      <c r="G2218" s="191" t="s">
        <v>7201</v>
      </c>
      <c r="H2218" s="191" t="s">
        <v>14824</v>
      </c>
      <c r="I2218" s="191" t="s">
        <v>14825</v>
      </c>
      <c r="J2218" s="191"/>
      <c r="K2218" s="191" t="s">
        <v>6975</v>
      </c>
      <c r="L2218" s="99">
        <v>-1.16561</v>
      </c>
      <c r="M2218" s="99">
        <v>37.042290000000001</v>
      </c>
      <c r="N2218" s="191" t="s">
        <v>6967</v>
      </c>
      <c r="O2218" s="87">
        <v>45299</v>
      </c>
      <c r="P2218" s="87">
        <f t="shared" si="68"/>
        <v>45324</v>
      </c>
      <c r="Q2218" s="53">
        <f t="shared" si="69"/>
        <v>303</v>
      </c>
    </row>
    <row r="2219" spans="1:17" ht="16">
      <c r="A2219" s="6">
        <v>2218</v>
      </c>
      <c r="B2219" s="191" t="s">
        <v>4938</v>
      </c>
      <c r="C2219" s="191" t="s">
        <v>4939</v>
      </c>
      <c r="D2219" s="191" t="s">
        <v>14826</v>
      </c>
      <c r="E2219" s="191" t="s">
        <v>151</v>
      </c>
      <c r="F2219" s="191" t="s">
        <v>10898</v>
      </c>
      <c r="G2219" s="191" t="s">
        <v>1578</v>
      </c>
      <c r="H2219" s="191" t="s">
        <v>14827</v>
      </c>
      <c r="I2219" s="191" t="s">
        <v>14828</v>
      </c>
      <c r="J2219" s="191" t="s">
        <v>14829</v>
      </c>
      <c r="K2219" s="191" t="s">
        <v>10106</v>
      </c>
      <c r="L2219" s="99">
        <v>-2.7600639999999999E-2</v>
      </c>
      <c r="M2219" s="99">
        <v>37.661722900000001</v>
      </c>
      <c r="N2219" s="191" t="s">
        <v>6967</v>
      </c>
      <c r="O2219" s="87">
        <v>45299</v>
      </c>
      <c r="P2219" s="87">
        <f t="shared" si="68"/>
        <v>45324</v>
      </c>
      <c r="Q2219" s="53">
        <f t="shared" si="69"/>
        <v>303</v>
      </c>
    </row>
    <row r="2220" spans="1:17" ht="16">
      <c r="A2220" s="6">
        <v>2219</v>
      </c>
      <c r="B2220" s="191" t="s">
        <v>14830</v>
      </c>
      <c r="C2220" s="191" t="s">
        <v>5033</v>
      </c>
      <c r="D2220" s="191" t="s">
        <v>14831</v>
      </c>
      <c r="E2220" s="191" t="s">
        <v>151</v>
      </c>
      <c r="F2220" s="191" t="s">
        <v>151</v>
      </c>
      <c r="G2220" s="191" t="s">
        <v>165</v>
      </c>
      <c r="H2220" s="191" t="s">
        <v>14832</v>
      </c>
      <c r="I2220" s="191" t="s">
        <v>14833</v>
      </c>
      <c r="J2220" s="191"/>
      <c r="K2220" s="191" t="s">
        <v>10106</v>
      </c>
      <c r="L2220" s="99">
        <v>5.8416999999999997E-2</v>
      </c>
      <c r="M2220" s="99">
        <v>37.636560000000003</v>
      </c>
      <c r="N2220" s="191" t="s">
        <v>6967</v>
      </c>
      <c r="O2220" s="87">
        <v>45299</v>
      </c>
      <c r="P2220" s="87">
        <f t="shared" si="68"/>
        <v>45324</v>
      </c>
      <c r="Q2220" s="53">
        <f t="shared" si="69"/>
        <v>303</v>
      </c>
    </row>
    <row r="2221" spans="1:17" ht="16">
      <c r="A2221" s="6">
        <v>2220</v>
      </c>
      <c r="B2221" s="191" t="s">
        <v>5051</v>
      </c>
      <c r="C2221" s="191" t="s">
        <v>5052</v>
      </c>
      <c r="D2221" s="191" t="s">
        <v>14834</v>
      </c>
      <c r="E2221" s="191" t="s">
        <v>108</v>
      </c>
      <c r="F2221" s="191" t="s">
        <v>108</v>
      </c>
      <c r="G2221" s="191" t="s">
        <v>175</v>
      </c>
      <c r="H2221" s="191" t="s">
        <v>11175</v>
      </c>
      <c r="I2221" s="191" t="s">
        <v>14835</v>
      </c>
      <c r="J2221" s="191" t="s">
        <v>14836</v>
      </c>
      <c r="K2221" s="191" t="s">
        <v>2840</v>
      </c>
      <c r="L2221" s="99">
        <v>-1.1891</v>
      </c>
      <c r="M2221" s="99">
        <v>36.620041000000001</v>
      </c>
      <c r="N2221" s="191" t="s">
        <v>6967</v>
      </c>
      <c r="O2221" s="87">
        <v>45299</v>
      </c>
      <c r="P2221" s="87">
        <f t="shared" si="68"/>
        <v>45324</v>
      </c>
      <c r="Q2221" s="53">
        <f t="shared" si="69"/>
        <v>303</v>
      </c>
    </row>
    <row r="2222" spans="1:17" ht="16">
      <c r="A2222" s="6">
        <v>2221</v>
      </c>
      <c r="B2222" s="191" t="s">
        <v>5064</v>
      </c>
      <c r="C2222" s="191" t="s">
        <v>5065</v>
      </c>
      <c r="D2222" s="191" t="s">
        <v>14837</v>
      </c>
      <c r="E2222" s="191" t="s">
        <v>114</v>
      </c>
      <c r="F2222" s="191" t="s">
        <v>114</v>
      </c>
      <c r="G2222" s="191" t="s">
        <v>10224</v>
      </c>
      <c r="H2222" s="191" t="s">
        <v>14838</v>
      </c>
      <c r="I2222" s="191" t="s">
        <v>14839</v>
      </c>
      <c r="J2222" s="191" t="s">
        <v>14840</v>
      </c>
      <c r="K2222" s="191" t="s">
        <v>10197</v>
      </c>
      <c r="L2222" s="99">
        <v>-0.71299999999999997</v>
      </c>
      <c r="M2222" s="99">
        <v>36.844900000000003</v>
      </c>
      <c r="N2222" s="191" t="s">
        <v>6967</v>
      </c>
      <c r="O2222" s="87">
        <v>45299</v>
      </c>
      <c r="P2222" s="87">
        <f t="shared" si="68"/>
        <v>45324</v>
      </c>
      <c r="Q2222" s="53">
        <f t="shared" si="69"/>
        <v>303</v>
      </c>
    </row>
    <row r="2223" spans="1:17" ht="16">
      <c r="A2223" s="6">
        <v>2222</v>
      </c>
      <c r="B2223" s="191" t="s">
        <v>5105</v>
      </c>
      <c r="C2223" s="191" t="s">
        <v>5106</v>
      </c>
      <c r="D2223" s="191" t="s">
        <v>14841</v>
      </c>
      <c r="E2223" s="191" t="s">
        <v>108</v>
      </c>
      <c r="F2223" s="191" t="s">
        <v>108</v>
      </c>
      <c r="G2223" s="191" t="s">
        <v>226</v>
      </c>
      <c r="H2223" s="191" t="s">
        <v>2469</v>
      </c>
      <c r="I2223" s="191" t="s">
        <v>14842</v>
      </c>
      <c r="J2223" s="191" t="s">
        <v>14843</v>
      </c>
      <c r="K2223" s="191" t="s">
        <v>7449</v>
      </c>
      <c r="L2223" s="99">
        <v>-1.1670897</v>
      </c>
      <c r="M2223" s="99">
        <v>-1.1670897</v>
      </c>
      <c r="N2223" s="191" t="s">
        <v>6967</v>
      </c>
      <c r="O2223" s="87">
        <v>45299</v>
      </c>
      <c r="P2223" s="87">
        <f t="shared" si="68"/>
        <v>45324</v>
      </c>
      <c r="Q2223" s="53">
        <f t="shared" si="69"/>
        <v>303</v>
      </c>
    </row>
    <row r="2224" spans="1:17" ht="16">
      <c r="A2224" s="6">
        <v>2223</v>
      </c>
      <c r="B2224" s="191" t="s">
        <v>5113</v>
      </c>
      <c r="C2224" s="191" t="s">
        <v>5114</v>
      </c>
      <c r="D2224" s="191" t="s">
        <v>14844</v>
      </c>
      <c r="E2224" s="191" t="s">
        <v>8015</v>
      </c>
      <c r="F2224" s="191" t="s">
        <v>2434</v>
      </c>
      <c r="G2224" s="191" t="s">
        <v>9255</v>
      </c>
      <c r="H2224" s="191" t="s">
        <v>14845</v>
      </c>
      <c r="I2224" s="191" t="s">
        <v>14846</v>
      </c>
      <c r="J2224" s="191" t="s">
        <v>14847</v>
      </c>
      <c r="K2224" s="191" t="s">
        <v>8335</v>
      </c>
      <c r="L2224" s="99">
        <v>-0.41460000000000002</v>
      </c>
      <c r="M2224" s="99">
        <v>37.395800000000001</v>
      </c>
      <c r="N2224" s="191" t="s">
        <v>6967</v>
      </c>
      <c r="O2224" s="87">
        <v>45299</v>
      </c>
      <c r="P2224" s="87">
        <f t="shared" si="68"/>
        <v>45324</v>
      </c>
      <c r="Q2224" s="53">
        <f t="shared" si="69"/>
        <v>303</v>
      </c>
    </row>
    <row r="2225" spans="1:17" ht="16">
      <c r="A2225" s="6">
        <v>2224</v>
      </c>
      <c r="B2225" s="191" t="s">
        <v>5121</v>
      </c>
      <c r="C2225" s="191" t="s">
        <v>5122</v>
      </c>
      <c r="D2225" s="191" t="s">
        <v>14848</v>
      </c>
      <c r="E2225" s="191" t="s">
        <v>108</v>
      </c>
      <c r="F2225" s="191" t="s">
        <v>108</v>
      </c>
      <c r="G2225" s="191" t="s">
        <v>7380</v>
      </c>
      <c r="H2225" s="191" t="s">
        <v>14849</v>
      </c>
      <c r="I2225" s="191" t="s">
        <v>14850</v>
      </c>
      <c r="J2225" s="191"/>
      <c r="K2225" s="191" t="s">
        <v>6975</v>
      </c>
      <c r="L2225" s="99">
        <v>-1.07298</v>
      </c>
      <c r="M2225" s="99">
        <v>37.183959999999999</v>
      </c>
      <c r="N2225" s="191" t="s">
        <v>6967</v>
      </c>
      <c r="O2225" s="87">
        <v>45299</v>
      </c>
      <c r="P2225" s="87">
        <f t="shared" si="68"/>
        <v>45324</v>
      </c>
      <c r="Q2225" s="53">
        <f t="shared" si="69"/>
        <v>303</v>
      </c>
    </row>
    <row r="2226" spans="1:17" ht="16">
      <c r="A2226" s="6">
        <v>2225</v>
      </c>
      <c r="B2226" s="191" t="s">
        <v>4480</v>
      </c>
      <c r="C2226" s="191" t="s">
        <v>4481</v>
      </c>
      <c r="D2226" s="191" t="s">
        <v>14851</v>
      </c>
      <c r="E2226" s="191" t="s">
        <v>114</v>
      </c>
      <c r="F2226" s="191" t="s">
        <v>114</v>
      </c>
      <c r="G2226" s="191" t="s">
        <v>8764</v>
      </c>
      <c r="H2226" s="191" t="s">
        <v>14852</v>
      </c>
      <c r="I2226" s="191" t="s">
        <v>14853</v>
      </c>
      <c r="J2226" s="191" t="s">
        <v>14854</v>
      </c>
      <c r="K2226" s="191" t="s">
        <v>11451</v>
      </c>
      <c r="L2226" s="99">
        <v>-0.80899699999999997</v>
      </c>
      <c r="M2226" s="99">
        <v>37.122149999999998</v>
      </c>
      <c r="N2226" s="191" t="s">
        <v>6967</v>
      </c>
      <c r="O2226" s="87">
        <v>45300</v>
      </c>
      <c r="P2226" s="87">
        <f t="shared" si="68"/>
        <v>45325</v>
      </c>
      <c r="Q2226" s="53">
        <f t="shared" si="69"/>
        <v>302</v>
      </c>
    </row>
    <row r="2227" spans="1:17" ht="16">
      <c r="A2227" s="6">
        <v>2226</v>
      </c>
      <c r="B2227" s="191" t="s">
        <v>4798</v>
      </c>
      <c r="C2227" s="191" t="s">
        <v>4799</v>
      </c>
      <c r="D2227" s="191" t="s">
        <v>14855</v>
      </c>
      <c r="E2227" s="191" t="s">
        <v>151</v>
      </c>
      <c r="F2227" s="191" t="s">
        <v>10898</v>
      </c>
      <c r="G2227" s="191" t="s">
        <v>1578</v>
      </c>
      <c r="H2227" s="191" t="s">
        <v>7250</v>
      </c>
      <c r="I2227" s="191" t="s">
        <v>14856</v>
      </c>
      <c r="J2227" s="191" t="s">
        <v>14857</v>
      </c>
      <c r="K2227" s="191" t="s">
        <v>11533</v>
      </c>
      <c r="L2227" s="99">
        <v>-0.23669999999999999</v>
      </c>
      <c r="M2227" s="99">
        <v>37.602499999999999</v>
      </c>
      <c r="N2227" s="191" t="s">
        <v>6967</v>
      </c>
      <c r="O2227" s="87">
        <v>45300</v>
      </c>
      <c r="P2227" s="87">
        <f t="shared" si="68"/>
        <v>45325</v>
      </c>
      <c r="Q2227" s="53">
        <f t="shared" si="69"/>
        <v>302</v>
      </c>
    </row>
    <row r="2228" spans="1:17" ht="16">
      <c r="A2228" s="6">
        <v>2227</v>
      </c>
      <c r="B2228" s="191" t="s">
        <v>4818</v>
      </c>
      <c r="C2228" s="191" t="s">
        <v>4819</v>
      </c>
      <c r="D2228" s="191" t="s">
        <v>14858</v>
      </c>
      <c r="E2228" s="191" t="s">
        <v>151</v>
      </c>
      <c r="F2228" s="191" t="s">
        <v>151</v>
      </c>
      <c r="G2228" s="191" t="s">
        <v>152</v>
      </c>
      <c r="H2228" s="191" t="s">
        <v>14859</v>
      </c>
      <c r="I2228" s="191" t="s">
        <v>14860</v>
      </c>
      <c r="J2228" s="191"/>
      <c r="K2228" s="191" t="s">
        <v>10554</v>
      </c>
      <c r="L2228" s="99">
        <v>9.0068999999999996E-2</v>
      </c>
      <c r="M2228" s="99">
        <v>37.299284</v>
      </c>
      <c r="N2228" s="191" t="s">
        <v>6967</v>
      </c>
      <c r="O2228" s="87">
        <v>45300</v>
      </c>
      <c r="P2228" s="87">
        <f t="shared" si="68"/>
        <v>45325</v>
      </c>
      <c r="Q2228" s="53">
        <f t="shared" si="69"/>
        <v>302</v>
      </c>
    </row>
    <row r="2229" spans="1:17" ht="16">
      <c r="A2229" s="6">
        <v>2228</v>
      </c>
      <c r="B2229" s="191" t="s">
        <v>4838</v>
      </c>
      <c r="C2229" s="191" t="s">
        <v>4839</v>
      </c>
      <c r="D2229" s="191" t="s">
        <v>14861</v>
      </c>
      <c r="E2229" s="191" t="s">
        <v>114</v>
      </c>
      <c r="F2229" s="191" t="s">
        <v>114</v>
      </c>
      <c r="G2229" s="191" t="s">
        <v>160</v>
      </c>
      <c r="H2229" s="191" t="s">
        <v>10613</v>
      </c>
      <c r="I2229" s="191" t="s">
        <v>14862</v>
      </c>
      <c r="J2229" s="191"/>
      <c r="K2229" s="191" t="s">
        <v>10197</v>
      </c>
      <c r="L2229" s="99">
        <v>-0.71084199999999997</v>
      </c>
      <c r="M2229" s="99">
        <v>36.963242999999999</v>
      </c>
      <c r="N2229" s="191" t="s">
        <v>6967</v>
      </c>
      <c r="O2229" s="87">
        <v>45300</v>
      </c>
      <c r="P2229" s="87">
        <f t="shared" si="68"/>
        <v>45325</v>
      </c>
      <c r="Q2229" s="53">
        <f t="shared" si="69"/>
        <v>302</v>
      </c>
    </row>
    <row r="2230" spans="1:17" ht="16">
      <c r="A2230" s="6">
        <v>2229</v>
      </c>
      <c r="B2230" s="191" t="s">
        <v>4895</v>
      </c>
      <c r="C2230" s="191" t="s">
        <v>4896</v>
      </c>
      <c r="D2230" s="191" t="s">
        <v>14863</v>
      </c>
      <c r="E2230" s="191" t="s">
        <v>151</v>
      </c>
      <c r="F2230" s="191" t="s">
        <v>151</v>
      </c>
      <c r="G2230" s="191" t="s">
        <v>222</v>
      </c>
      <c r="H2230" s="191" t="s">
        <v>12623</v>
      </c>
      <c r="I2230" s="191" t="s">
        <v>14864</v>
      </c>
      <c r="J2230" s="191" t="s">
        <v>14865</v>
      </c>
      <c r="K2230" s="191" t="s">
        <v>10106</v>
      </c>
      <c r="L2230" s="99">
        <v>2.75E-2</v>
      </c>
      <c r="M2230" s="99">
        <v>37.582799999999999</v>
      </c>
      <c r="N2230" s="191" t="s">
        <v>6967</v>
      </c>
      <c r="O2230" s="87">
        <v>45300</v>
      </c>
      <c r="P2230" s="87">
        <f t="shared" si="68"/>
        <v>45325</v>
      </c>
      <c r="Q2230" s="53">
        <f t="shared" si="69"/>
        <v>302</v>
      </c>
    </row>
    <row r="2231" spans="1:17" ht="16">
      <c r="A2231" s="6">
        <v>2230</v>
      </c>
      <c r="B2231" s="191" t="s">
        <v>4940</v>
      </c>
      <c r="C2231" s="191" t="s">
        <v>4941</v>
      </c>
      <c r="D2231" s="191" t="s">
        <v>14866</v>
      </c>
      <c r="E2231" s="191" t="s">
        <v>151</v>
      </c>
      <c r="F2231" s="191" t="s">
        <v>151</v>
      </c>
      <c r="G2231" s="191" t="s">
        <v>165</v>
      </c>
      <c r="H2231" s="191" t="s">
        <v>14867</v>
      </c>
      <c r="I2231" s="191" t="s">
        <v>14868</v>
      </c>
      <c r="J2231" s="191" t="s">
        <v>14869</v>
      </c>
      <c r="K2231" s="191" t="s">
        <v>8847</v>
      </c>
      <c r="L2231" s="99">
        <v>-6.9800000000000001E-2</v>
      </c>
      <c r="M2231" s="99">
        <v>37.619900000000001</v>
      </c>
      <c r="N2231" s="191" t="s">
        <v>6967</v>
      </c>
      <c r="O2231" s="87">
        <v>45300</v>
      </c>
      <c r="P2231" s="87">
        <f t="shared" si="68"/>
        <v>45325</v>
      </c>
      <c r="Q2231" s="53">
        <f t="shared" si="69"/>
        <v>302</v>
      </c>
    </row>
    <row r="2232" spans="1:17" ht="16">
      <c r="A2232" s="6">
        <v>2231</v>
      </c>
      <c r="B2232" s="191" t="s">
        <v>5047</v>
      </c>
      <c r="C2232" s="191" t="s">
        <v>5048</v>
      </c>
      <c r="D2232" s="191" t="s">
        <v>14870</v>
      </c>
      <c r="E2232" s="191" t="s">
        <v>108</v>
      </c>
      <c r="F2232" s="191" t="s">
        <v>108</v>
      </c>
      <c r="G2232" s="191" t="s">
        <v>175</v>
      </c>
      <c r="H2232" s="191" t="s">
        <v>7455</v>
      </c>
      <c r="I2232" s="191" t="s">
        <v>14871</v>
      </c>
      <c r="J2232" s="191" t="s">
        <v>14872</v>
      </c>
      <c r="K2232" s="191" t="s">
        <v>2840</v>
      </c>
      <c r="L2232" s="99"/>
      <c r="M2232" s="99"/>
      <c r="N2232" s="191" t="s">
        <v>6967</v>
      </c>
      <c r="O2232" s="87">
        <v>45300</v>
      </c>
      <c r="P2232" s="87">
        <f t="shared" si="68"/>
        <v>45325</v>
      </c>
      <c r="Q2232" s="53">
        <f t="shared" si="69"/>
        <v>302</v>
      </c>
    </row>
    <row r="2233" spans="1:17" ht="16">
      <c r="A2233" s="6">
        <v>2232</v>
      </c>
      <c r="B2233" s="191" t="s">
        <v>5090</v>
      </c>
      <c r="C2233" s="191" t="s">
        <v>5091</v>
      </c>
      <c r="D2233" s="191" t="s">
        <v>14873</v>
      </c>
      <c r="E2233" s="191" t="s">
        <v>8015</v>
      </c>
      <c r="F2233" s="191" t="s">
        <v>10898</v>
      </c>
      <c r="G2233" s="191" t="s">
        <v>1578</v>
      </c>
      <c r="H2233" s="191" t="s">
        <v>14874</v>
      </c>
      <c r="I2233" s="191" t="s">
        <v>14875</v>
      </c>
      <c r="J2233" s="191"/>
      <c r="K2233" s="191" t="s">
        <v>11533</v>
      </c>
      <c r="L2233" s="99">
        <v>-0.27529999999999999</v>
      </c>
      <c r="M2233" s="99">
        <v>37.603900000000003</v>
      </c>
      <c r="N2233" s="191" t="s">
        <v>6967</v>
      </c>
      <c r="O2233" s="87">
        <v>45300</v>
      </c>
      <c r="P2233" s="87">
        <f t="shared" si="68"/>
        <v>45325</v>
      </c>
      <c r="Q2233" s="53">
        <f t="shared" si="69"/>
        <v>302</v>
      </c>
    </row>
    <row r="2234" spans="1:17" ht="16">
      <c r="A2234" s="6">
        <v>2233</v>
      </c>
      <c r="B2234" s="191" t="s">
        <v>5125</v>
      </c>
      <c r="C2234" s="191" t="s">
        <v>5126</v>
      </c>
      <c r="D2234" s="191" t="s">
        <v>14876</v>
      </c>
      <c r="E2234" s="191" t="s">
        <v>108</v>
      </c>
      <c r="F2234" s="191" t="s">
        <v>108</v>
      </c>
      <c r="G2234" s="191" t="s">
        <v>6972</v>
      </c>
      <c r="H2234" s="191" t="s">
        <v>12321</v>
      </c>
      <c r="I2234" s="191" t="s">
        <v>14877</v>
      </c>
      <c r="J2234" s="191" t="s">
        <v>14878</v>
      </c>
      <c r="K2234" s="191" t="s">
        <v>6975</v>
      </c>
      <c r="L2234" s="99">
        <v>-0.9859</v>
      </c>
      <c r="M2234" s="99">
        <v>36.801499999999997</v>
      </c>
      <c r="N2234" s="191" t="s">
        <v>6967</v>
      </c>
      <c r="O2234" s="87">
        <v>45300</v>
      </c>
      <c r="P2234" s="87">
        <f t="shared" si="68"/>
        <v>45325</v>
      </c>
      <c r="Q2234" s="53">
        <f t="shared" si="69"/>
        <v>302</v>
      </c>
    </row>
    <row r="2235" spans="1:17" ht="16">
      <c r="A2235" s="6">
        <v>2234</v>
      </c>
      <c r="B2235" s="191" t="s">
        <v>5129</v>
      </c>
      <c r="C2235" s="191" t="s">
        <v>5130</v>
      </c>
      <c r="D2235" s="191" t="s">
        <v>14879</v>
      </c>
      <c r="E2235" s="191" t="s">
        <v>114</v>
      </c>
      <c r="F2235" s="191" t="s">
        <v>114</v>
      </c>
      <c r="G2235" s="191" t="s">
        <v>168</v>
      </c>
      <c r="H2235" s="191" t="s">
        <v>14626</v>
      </c>
      <c r="I2235" s="191" t="s">
        <v>14880</v>
      </c>
      <c r="J2235" s="191" t="s">
        <v>14881</v>
      </c>
      <c r="K2235" s="191" t="s">
        <v>11451</v>
      </c>
      <c r="L2235" s="99">
        <v>-0.80449999999999999</v>
      </c>
      <c r="M2235" s="99">
        <v>36.923000000000002</v>
      </c>
      <c r="N2235" s="191" t="s">
        <v>6967</v>
      </c>
      <c r="O2235" s="87">
        <v>45300</v>
      </c>
      <c r="P2235" s="87">
        <f t="shared" si="68"/>
        <v>45325</v>
      </c>
      <c r="Q2235" s="53">
        <f t="shared" si="69"/>
        <v>302</v>
      </c>
    </row>
    <row r="2236" spans="1:17" ht="16">
      <c r="A2236" s="6">
        <v>2235</v>
      </c>
      <c r="B2236" s="191" t="s">
        <v>2659</v>
      </c>
      <c r="C2236" s="191" t="s">
        <v>2660</v>
      </c>
      <c r="D2236" s="191" t="s">
        <v>14882</v>
      </c>
      <c r="E2236" s="191" t="s">
        <v>8015</v>
      </c>
      <c r="F2236" s="191" t="s">
        <v>2434</v>
      </c>
      <c r="G2236" s="191" t="s">
        <v>9255</v>
      </c>
      <c r="H2236" s="191" t="s">
        <v>13156</v>
      </c>
      <c r="I2236" s="191" t="s">
        <v>14883</v>
      </c>
      <c r="J2236" s="191" t="s">
        <v>14884</v>
      </c>
      <c r="K2236" s="191" t="s">
        <v>8335</v>
      </c>
      <c r="L2236" s="99">
        <v>-0.4839</v>
      </c>
      <c r="M2236" s="99">
        <v>37.406199999999998</v>
      </c>
      <c r="N2236" s="191" t="s">
        <v>6967</v>
      </c>
      <c r="O2236" s="87">
        <v>45300</v>
      </c>
      <c r="P2236" s="87">
        <f t="shared" si="68"/>
        <v>45325</v>
      </c>
      <c r="Q2236" s="53">
        <f t="shared" si="69"/>
        <v>302</v>
      </c>
    </row>
    <row r="2237" spans="1:17" ht="16">
      <c r="A2237" s="6">
        <v>2236</v>
      </c>
      <c r="B2237" s="191" t="s">
        <v>5153</v>
      </c>
      <c r="C2237" s="191" t="s">
        <v>5154</v>
      </c>
      <c r="D2237" s="191" t="s">
        <v>14885</v>
      </c>
      <c r="E2237" s="191" t="s">
        <v>151</v>
      </c>
      <c r="F2237" s="191" t="s">
        <v>151</v>
      </c>
      <c r="G2237" s="191" t="s">
        <v>152</v>
      </c>
      <c r="H2237" s="191" t="s">
        <v>11919</v>
      </c>
      <c r="I2237" s="191" t="s">
        <v>14886</v>
      </c>
      <c r="J2237" s="191" t="s">
        <v>14887</v>
      </c>
      <c r="K2237" s="191" t="s">
        <v>10554</v>
      </c>
      <c r="L2237" s="99">
        <v>0.15079999999999999</v>
      </c>
      <c r="M2237" s="99">
        <v>37.518000000000001</v>
      </c>
      <c r="N2237" s="191" t="s">
        <v>6967</v>
      </c>
      <c r="O2237" s="87">
        <v>45300</v>
      </c>
      <c r="P2237" s="87">
        <f t="shared" si="68"/>
        <v>45325</v>
      </c>
      <c r="Q2237" s="53">
        <f t="shared" si="69"/>
        <v>302</v>
      </c>
    </row>
    <row r="2238" spans="1:17" ht="16">
      <c r="A2238" s="6">
        <v>2237</v>
      </c>
      <c r="B2238" s="191" t="s">
        <v>5177</v>
      </c>
      <c r="C2238" s="191" t="s">
        <v>5178</v>
      </c>
      <c r="D2238" s="191" t="s">
        <v>14888</v>
      </c>
      <c r="E2238" s="191" t="s">
        <v>161</v>
      </c>
      <c r="F2238" s="191" t="s">
        <v>161</v>
      </c>
      <c r="G2238" s="191" t="s">
        <v>716</v>
      </c>
      <c r="H2238" s="191" t="s">
        <v>13858</v>
      </c>
      <c r="I2238" s="191" t="s">
        <v>14889</v>
      </c>
      <c r="J2238" s="191" t="s">
        <v>14890</v>
      </c>
      <c r="K2238" s="191" t="s">
        <v>10952</v>
      </c>
      <c r="L2238" s="99">
        <v>-0.47770000000000001</v>
      </c>
      <c r="M2238" s="99">
        <v>36.971499999999999</v>
      </c>
      <c r="N2238" s="191" t="s">
        <v>6967</v>
      </c>
      <c r="O2238" s="87">
        <v>45300</v>
      </c>
      <c r="P2238" s="87">
        <f t="shared" si="68"/>
        <v>45325</v>
      </c>
      <c r="Q2238" s="53">
        <f t="shared" si="69"/>
        <v>302</v>
      </c>
    </row>
    <row r="2239" spans="1:17" ht="16">
      <c r="A2239" s="6">
        <v>2238</v>
      </c>
      <c r="B2239" s="191" t="s">
        <v>5173</v>
      </c>
      <c r="C2239" s="191" t="s">
        <v>5174</v>
      </c>
      <c r="D2239" s="191" t="s">
        <v>14891</v>
      </c>
      <c r="E2239" s="191" t="s">
        <v>161</v>
      </c>
      <c r="F2239" s="191" t="s">
        <v>161</v>
      </c>
      <c r="G2239" s="191" t="s">
        <v>10948</v>
      </c>
      <c r="H2239" s="191" t="s">
        <v>14892</v>
      </c>
      <c r="I2239" s="191" t="s">
        <v>14893</v>
      </c>
      <c r="J2239" s="191" t="s">
        <v>14894</v>
      </c>
      <c r="K2239" s="191" t="s">
        <v>10952</v>
      </c>
      <c r="L2239" s="99">
        <v>-0.42359999999999998</v>
      </c>
      <c r="M2239" s="99">
        <v>37.162599999999998</v>
      </c>
      <c r="N2239" s="191" t="s">
        <v>6967</v>
      </c>
      <c r="O2239" s="87">
        <v>45300</v>
      </c>
      <c r="P2239" s="87">
        <f t="shared" si="68"/>
        <v>45325</v>
      </c>
      <c r="Q2239" s="53">
        <f t="shared" si="69"/>
        <v>302</v>
      </c>
    </row>
    <row r="2240" spans="1:17" ht="16">
      <c r="A2240" s="6">
        <v>2239</v>
      </c>
      <c r="B2240" s="191" t="s">
        <v>4207</v>
      </c>
      <c r="C2240" s="191" t="s">
        <v>4208</v>
      </c>
      <c r="D2240" s="191" t="s">
        <v>14895</v>
      </c>
      <c r="E2240" s="191" t="s">
        <v>151</v>
      </c>
      <c r="F2240" s="191" t="s">
        <v>151</v>
      </c>
      <c r="G2240" s="191" t="s">
        <v>152</v>
      </c>
      <c r="H2240" s="191" t="s">
        <v>14896</v>
      </c>
      <c r="I2240" s="191" t="s">
        <v>14897</v>
      </c>
      <c r="J2240" s="191" t="s">
        <v>14898</v>
      </c>
      <c r="K2240" s="191" t="s">
        <v>10554</v>
      </c>
      <c r="L2240" s="99">
        <v>4.7600000000000003E-2</v>
      </c>
      <c r="M2240" s="99">
        <v>37.252000000000002</v>
      </c>
      <c r="N2240" s="191" t="s">
        <v>6967</v>
      </c>
      <c r="O2240" s="87">
        <v>45301</v>
      </c>
      <c r="P2240" s="87">
        <f t="shared" si="68"/>
        <v>45326</v>
      </c>
      <c r="Q2240" s="53">
        <f t="shared" si="69"/>
        <v>301</v>
      </c>
    </row>
    <row r="2241" spans="1:17" ht="16">
      <c r="A2241" s="6">
        <v>2240</v>
      </c>
      <c r="B2241" s="191" t="s">
        <v>5072</v>
      </c>
      <c r="C2241" s="191" t="s">
        <v>5073</v>
      </c>
      <c r="D2241" s="191" t="s">
        <v>14899</v>
      </c>
      <c r="E2241" s="191" t="s">
        <v>161</v>
      </c>
      <c r="F2241" s="191" t="s">
        <v>161</v>
      </c>
      <c r="G2241" s="191" t="s">
        <v>1511</v>
      </c>
      <c r="H2241" s="191" t="s">
        <v>14332</v>
      </c>
      <c r="I2241" s="191" t="s">
        <v>14900</v>
      </c>
      <c r="J2241" s="191" t="s">
        <v>14901</v>
      </c>
      <c r="K2241" s="191" t="s">
        <v>10952</v>
      </c>
      <c r="L2241" s="99">
        <v>-0.28212999999999999</v>
      </c>
      <c r="M2241" s="99">
        <v>37.11365</v>
      </c>
      <c r="N2241" s="191" t="s">
        <v>6967</v>
      </c>
      <c r="O2241" s="87">
        <v>45301</v>
      </c>
      <c r="P2241" s="87">
        <f t="shared" si="68"/>
        <v>45326</v>
      </c>
      <c r="Q2241" s="53">
        <f t="shared" si="69"/>
        <v>301</v>
      </c>
    </row>
    <row r="2242" spans="1:17" ht="16">
      <c r="A2242" s="6">
        <v>2241</v>
      </c>
      <c r="B2242" s="191" t="s">
        <v>5082</v>
      </c>
      <c r="C2242" s="191" t="s">
        <v>5083</v>
      </c>
      <c r="D2242" s="191" t="s">
        <v>14902</v>
      </c>
      <c r="E2242" s="191" t="s">
        <v>161</v>
      </c>
      <c r="F2242" s="191" t="s">
        <v>161</v>
      </c>
      <c r="G2242" s="191" t="s">
        <v>1511</v>
      </c>
      <c r="H2242" s="191" t="s">
        <v>14903</v>
      </c>
      <c r="I2242" s="191" t="s">
        <v>14904</v>
      </c>
      <c r="J2242" s="191" t="s">
        <v>14905</v>
      </c>
      <c r="K2242" s="191" t="s">
        <v>10952</v>
      </c>
      <c r="L2242" s="99">
        <v>-0.28510000000000002</v>
      </c>
      <c r="M2242" s="99">
        <v>37.123359999999998</v>
      </c>
      <c r="N2242" s="191" t="s">
        <v>6967</v>
      </c>
      <c r="O2242" s="87">
        <v>45301</v>
      </c>
      <c r="P2242" s="87">
        <f t="shared" si="68"/>
        <v>45326</v>
      </c>
      <c r="Q2242" s="53">
        <f t="shared" si="69"/>
        <v>301</v>
      </c>
    </row>
    <row r="2243" spans="1:17" ht="16">
      <c r="A2243" s="6">
        <v>2242</v>
      </c>
      <c r="B2243" s="191" t="s">
        <v>5084</v>
      </c>
      <c r="C2243" s="191" t="s">
        <v>5085</v>
      </c>
      <c r="D2243" s="191" t="s">
        <v>14906</v>
      </c>
      <c r="E2243" s="191" t="s">
        <v>8015</v>
      </c>
      <c r="F2243" s="191" t="s">
        <v>8015</v>
      </c>
      <c r="G2243" s="191" t="s">
        <v>11183</v>
      </c>
      <c r="H2243" s="191" t="s">
        <v>14907</v>
      </c>
      <c r="I2243" s="191" t="s">
        <v>14908</v>
      </c>
      <c r="J2243" s="191" t="s">
        <v>14909</v>
      </c>
      <c r="K2243" s="191" t="s">
        <v>7384</v>
      </c>
      <c r="L2243" s="99">
        <v>-0.40389999999999998</v>
      </c>
      <c r="M2243" s="99">
        <v>37.853499999999997</v>
      </c>
      <c r="N2243" s="191" t="s">
        <v>6967</v>
      </c>
      <c r="O2243" s="87">
        <v>45301</v>
      </c>
      <c r="P2243" s="87">
        <f t="shared" ref="P2243:P2306" si="70">O2243+25</f>
        <v>45326</v>
      </c>
      <c r="Q2243" s="53">
        <f t="shared" ref="Q2243:Q2306" si="71">IF(P2243&lt;$T$2,$V$2,$U$2-P2243+1)</f>
        <v>301</v>
      </c>
    </row>
    <row r="2244" spans="1:17" ht="16">
      <c r="A2244" s="6">
        <v>2243</v>
      </c>
      <c r="B2244" s="191" t="s">
        <v>5169</v>
      </c>
      <c r="C2244" s="191" t="s">
        <v>5170</v>
      </c>
      <c r="D2244" s="191" t="s">
        <v>14910</v>
      </c>
      <c r="E2244" s="191" t="s">
        <v>108</v>
      </c>
      <c r="F2244" s="191" t="s">
        <v>108</v>
      </c>
      <c r="G2244" s="191" t="s">
        <v>6972</v>
      </c>
      <c r="H2244" s="191" t="s">
        <v>12321</v>
      </c>
      <c r="I2244" s="191" t="s">
        <v>14911</v>
      </c>
      <c r="J2244" s="191" t="s">
        <v>14912</v>
      </c>
      <c r="K2244" s="191" t="s">
        <v>6975</v>
      </c>
      <c r="L2244" s="99">
        <v>-0.97950000000000004</v>
      </c>
      <c r="M2244" s="99">
        <v>36.792900000000003</v>
      </c>
      <c r="N2244" s="191" t="s">
        <v>6967</v>
      </c>
      <c r="O2244" s="87">
        <v>45301</v>
      </c>
      <c r="P2244" s="87">
        <f t="shared" si="70"/>
        <v>45326</v>
      </c>
      <c r="Q2244" s="53">
        <f t="shared" si="71"/>
        <v>301</v>
      </c>
    </row>
    <row r="2245" spans="1:17" ht="16">
      <c r="A2245" s="6">
        <v>2244</v>
      </c>
      <c r="B2245" s="191" t="s">
        <v>5187</v>
      </c>
      <c r="C2245" s="191" t="s">
        <v>5188</v>
      </c>
      <c r="D2245" s="191" t="s">
        <v>14913</v>
      </c>
      <c r="E2245" s="191" t="s">
        <v>114</v>
      </c>
      <c r="F2245" s="191" t="s">
        <v>114</v>
      </c>
      <c r="G2245" s="191" t="s">
        <v>156</v>
      </c>
      <c r="H2245" s="191" t="s">
        <v>14914</v>
      </c>
      <c r="I2245" s="191" t="s">
        <v>14915</v>
      </c>
      <c r="J2245" s="191"/>
      <c r="K2245" s="191" t="s">
        <v>10197</v>
      </c>
      <c r="L2245" s="99">
        <v>-0.92559999999999998</v>
      </c>
      <c r="M2245" s="99">
        <v>36.962800000000001</v>
      </c>
      <c r="N2245" s="191" t="s">
        <v>6967</v>
      </c>
      <c r="O2245" s="87">
        <v>45301</v>
      </c>
      <c r="P2245" s="87">
        <f t="shared" si="70"/>
        <v>45326</v>
      </c>
      <c r="Q2245" s="53">
        <f t="shared" si="71"/>
        <v>301</v>
      </c>
    </row>
    <row r="2246" spans="1:17" ht="16">
      <c r="A2246" s="6">
        <v>2245</v>
      </c>
      <c r="B2246" s="191" t="s">
        <v>5198</v>
      </c>
      <c r="C2246" s="191" t="s">
        <v>5199</v>
      </c>
      <c r="D2246" s="191" t="s">
        <v>14916</v>
      </c>
      <c r="E2246" s="191" t="s">
        <v>8015</v>
      </c>
      <c r="F2246" s="191" t="s">
        <v>10898</v>
      </c>
      <c r="G2246" s="191" t="s">
        <v>1578</v>
      </c>
      <c r="H2246" s="191" t="s">
        <v>13399</v>
      </c>
      <c r="I2246" s="191" t="s">
        <v>14917</v>
      </c>
      <c r="J2246" s="191" t="s">
        <v>14918</v>
      </c>
      <c r="K2246" s="191" t="s">
        <v>11533</v>
      </c>
      <c r="L2246" s="99">
        <v>-0.23936099999999999</v>
      </c>
      <c r="M2246" s="99">
        <v>37.635052000000002</v>
      </c>
      <c r="N2246" s="191" t="s">
        <v>6967</v>
      </c>
      <c r="O2246" s="87">
        <v>45301</v>
      </c>
      <c r="P2246" s="87">
        <f t="shared" si="70"/>
        <v>45326</v>
      </c>
      <c r="Q2246" s="53">
        <f t="shared" si="71"/>
        <v>301</v>
      </c>
    </row>
    <row r="2247" spans="1:17" ht="16">
      <c r="A2247" s="6">
        <v>2246</v>
      </c>
      <c r="B2247" s="191" t="s">
        <v>5202</v>
      </c>
      <c r="C2247" s="191" t="s">
        <v>5203</v>
      </c>
      <c r="D2247" s="191" t="s">
        <v>14919</v>
      </c>
      <c r="E2247" s="191" t="s">
        <v>8015</v>
      </c>
      <c r="F2247" s="191" t="s">
        <v>10898</v>
      </c>
      <c r="G2247" s="191" t="s">
        <v>1578</v>
      </c>
      <c r="H2247" s="191" t="s">
        <v>13375</v>
      </c>
      <c r="I2247" s="191" t="s">
        <v>14920</v>
      </c>
      <c r="J2247" s="191" t="s">
        <v>14921</v>
      </c>
      <c r="K2247" s="191" t="s">
        <v>11533</v>
      </c>
      <c r="L2247" s="99">
        <v>-0.24129999999999999</v>
      </c>
      <c r="M2247" s="99">
        <v>37.601970000000001</v>
      </c>
      <c r="N2247" s="191" t="s">
        <v>6967</v>
      </c>
      <c r="O2247" s="87">
        <v>45301</v>
      </c>
      <c r="P2247" s="87">
        <f t="shared" si="70"/>
        <v>45326</v>
      </c>
      <c r="Q2247" s="53">
        <f t="shared" si="71"/>
        <v>301</v>
      </c>
    </row>
    <row r="2248" spans="1:17" ht="16">
      <c r="A2248" s="6">
        <v>2247</v>
      </c>
      <c r="B2248" s="191" t="s">
        <v>5088</v>
      </c>
      <c r="C2248" s="191" t="s">
        <v>5089</v>
      </c>
      <c r="D2248" s="191" t="s">
        <v>14922</v>
      </c>
      <c r="E2248" s="191" t="s">
        <v>161</v>
      </c>
      <c r="F2248" s="191" t="s">
        <v>161</v>
      </c>
      <c r="G2248" s="191" t="s">
        <v>1511</v>
      </c>
      <c r="H2248" s="191" t="s">
        <v>14332</v>
      </c>
      <c r="I2248" s="191" t="s">
        <v>14923</v>
      </c>
      <c r="J2248" s="191" t="s">
        <v>14924</v>
      </c>
      <c r="K2248" s="191" t="s">
        <v>10952</v>
      </c>
      <c r="L2248" s="99">
        <v>-0.2833</v>
      </c>
      <c r="M2248" s="99">
        <v>37.126370000000001</v>
      </c>
      <c r="N2248" s="191" t="s">
        <v>6967</v>
      </c>
      <c r="O2248" s="87">
        <v>45302</v>
      </c>
      <c r="P2248" s="87">
        <f t="shared" si="70"/>
        <v>45327</v>
      </c>
      <c r="Q2248" s="53">
        <f t="shared" si="71"/>
        <v>300</v>
      </c>
    </row>
    <row r="2249" spans="1:17" ht="16">
      <c r="A2249" s="6">
        <v>2248</v>
      </c>
      <c r="B2249" s="191" t="s">
        <v>5086</v>
      </c>
      <c r="C2249" s="191" t="s">
        <v>5087</v>
      </c>
      <c r="D2249" s="191" t="s">
        <v>14925</v>
      </c>
      <c r="E2249" s="191" t="s">
        <v>161</v>
      </c>
      <c r="F2249" s="191" t="s">
        <v>161</v>
      </c>
      <c r="G2249" s="191" t="s">
        <v>1511</v>
      </c>
      <c r="H2249" s="191" t="s">
        <v>11461</v>
      </c>
      <c r="I2249" s="191" t="s">
        <v>14926</v>
      </c>
      <c r="J2249" s="191" t="s">
        <v>14927</v>
      </c>
      <c r="K2249" s="191" t="s">
        <v>10952</v>
      </c>
      <c r="L2249" s="99">
        <v>-0.25380000000000003</v>
      </c>
      <c r="M2249" s="99">
        <v>37.087800000000001</v>
      </c>
      <c r="N2249" s="191" t="s">
        <v>6967</v>
      </c>
      <c r="O2249" s="87">
        <v>45302</v>
      </c>
      <c r="P2249" s="87">
        <f t="shared" si="70"/>
        <v>45327</v>
      </c>
      <c r="Q2249" s="53">
        <f t="shared" si="71"/>
        <v>300</v>
      </c>
    </row>
    <row r="2250" spans="1:17" ht="16">
      <c r="A2250" s="6">
        <v>2249</v>
      </c>
      <c r="B2250" s="191" t="s">
        <v>5097</v>
      </c>
      <c r="C2250" s="191" t="s">
        <v>5098</v>
      </c>
      <c r="D2250" s="191" t="s">
        <v>14928</v>
      </c>
      <c r="E2250" s="191" t="s">
        <v>108</v>
      </c>
      <c r="F2250" s="191" t="s">
        <v>108</v>
      </c>
      <c r="G2250" s="191" t="s">
        <v>175</v>
      </c>
      <c r="H2250" s="191" t="s">
        <v>14929</v>
      </c>
      <c r="I2250" s="191" t="s">
        <v>14930</v>
      </c>
      <c r="J2250" s="191" t="s">
        <v>14931</v>
      </c>
      <c r="K2250" s="191" t="s">
        <v>2840</v>
      </c>
      <c r="L2250" s="99">
        <v>-1.2272000000000001</v>
      </c>
      <c r="M2250" s="99">
        <v>36.614199999999997</v>
      </c>
      <c r="N2250" s="191" t="s">
        <v>6967</v>
      </c>
      <c r="O2250" s="87">
        <v>45302</v>
      </c>
      <c r="P2250" s="87">
        <f t="shared" si="70"/>
        <v>45327</v>
      </c>
      <c r="Q2250" s="53">
        <f t="shared" si="71"/>
        <v>300</v>
      </c>
    </row>
    <row r="2251" spans="1:17" ht="16">
      <c r="A2251" s="6">
        <v>2250</v>
      </c>
      <c r="B2251" s="191" t="s">
        <v>5161</v>
      </c>
      <c r="C2251" s="191" t="s">
        <v>5162</v>
      </c>
      <c r="D2251" s="191" t="s">
        <v>14932</v>
      </c>
      <c r="E2251" s="191" t="s">
        <v>108</v>
      </c>
      <c r="F2251" s="191" t="s">
        <v>108</v>
      </c>
      <c r="G2251" s="191" t="s">
        <v>175</v>
      </c>
      <c r="H2251" s="191" t="s">
        <v>11153</v>
      </c>
      <c r="I2251" s="191" t="s">
        <v>14933</v>
      </c>
      <c r="J2251" s="191" t="s">
        <v>14934</v>
      </c>
      <c r="K2251" s="191" t="s">
        <v>2840</v>
      </c>
      <c r="L2251" s="99">
        <v>-1.17889</v>
      </c>
      <c r="M2251" s="99">
        <v>36.627160000000003</v>
      </c>
      <c r="N2251" s="191" t="s">
        <v>6967</v>
      </c>
      <c r="O2251" s="87">
        <v>45302</v>
      </c>
      <c r="P2251" s="87">
        <f t="shared" si="70"/>
        <v>45327</v>
      </c>
      <c r="Q2251" s="53">
        <f t="shared" si="71"/>
        <v>300</v>
      </c>
    </row>
    <row r="2252" spans="1:17" ht="16">
      <c r="A2252" s="6">
        <v>2251</v>
      </c>
      <c r="B2252" s="191" t="s">
        <v>4739</v>
      </c>
      <c r="C2252" s="191" t="s">
        <v>4740</v>
      </c>
      <c r="D2252" s="191" t="s">
        <v>14935</v>
      </c>
      <c r="E2252" s="191" t="s">
        <v>8015</v>
      </c>
      <c r="F2252" s="191" t="s">
        <v>8015</v>
      </c>
      <c r="G2252" s="191" t="s">
        <v>142</v>
      </c>
      <c r="H2252" s="191" t="s">
        <v>14936</v>
      </c>
      <c r="I2252" s="191" t="s">
        <v>14937</v>
      </c>
      <c r="J2252" s="191" t="s">
        <v>14938</v>
      </c>
      <c r="K2252" s="191" t="s">
        <v>8856</v>
      </c>
      <c r="L2252" s="99">
        <v>-0.48430000000000001</v>
      </c>
      <c r="M2252" s="99">
        <v>37.476999999999997</v>
      </c>
      <c r="N2252" s="191" t="s">
        <v>6967</v>
      </c>
      <c r="O2252" s="87">
        <v>45303</v>
      </c>
      <c r="P2252" s="87">
        <f t="shared" si="70"/>
        <v>45328</v>
      </c>
      <c r="Q2252" s="53">
        <f t="shared" si="71"/>
        <v>299</v>
      </c>
    </row>
    <row r="2253" spans="1:17" ht="16">
      <c r="A2253" s="6">
        <v>2252</v>
      </c>
      <c r="B2253" s="191" t="s">
        <v>4865</v>
      </c>
      <c r="C2253" s="191" t="s">
        <v>4866</v>
      </c>
      <c r="D2253" s="191" t="s">
        <v>14939</v>
      </c>
      <c r="E2253" s="191" t="s">
        <v>8015</v>
      </c>
      <c r="F2253" s="191" t="s">
        <v>2434</v>
      </c>
      <c r="G2253" s="191" t="s">
        <v>9255</v>
      </c>
      <c r="H2253" s="191" t="s">
        <v>14940</v>
      </c>
      <c r="I2253" s="191" t="s">
        <v>14941</v>
      </c>
      <c r="J2253" s="191" t="s">
        <v>14942</v>
      </c>
      <c r="K2253" s="191" t="s">
        <v>8335</v>
      </c>
      <c r="L2253" s="99">
        <v>-0.50241999999999998</v>
      </c>
      <c r="M2253" s="99">
        <v>37.396160000000002</v>
      </c>
      <c r="N2253" s="191" t="s">
        <v>6967</v>
      </c>
      <c r="O2253" s="87">
        <v>45303</v>
      </c>
      <c r="P2253" s="87">
        <f t="shared" si="70"/>
        <v>45328</v>
      </c>
      <c r="Q2253" s="53">
        <f t="shared" si="71"/>
        <v>299</v>
      </c>
    </row>
    <row r="2254" spans="1:17" ht="16">
      <c r="A2254" s="6">
        <v>2253</v>
      </c>
      <c r="B2254" s="191" t="s">
        <v>4904</v>
      </c>
      <c r="C2254" s="191" t="s">
        <v>4905</v>
      </c>
      <c r="D2254" s="191" t="s">
        <v>14943</v>
      </c>
      <c r="E2254" s="191" t="s">
        <v>108</v>
      </c>
      <c r="F2254" s="191" t="s">
        <v>108</v>
      </c>
      <c r="G2254" s="191" t="s">
        <v>115</v>
      </c>
      <c r="H2254" s="191" t="s">
        <v>14944</v>
      </c>
      <c r="I2254" s="191" t="s">
        <v>14945</v>
      </c>
      <c r="J2254" s="191" t="s">
        <v>14946</v>
      </c>
      <c r="K2254" s="191" t="s">
        <v>2840</v>
      </c>
      <c r="L2254" s="99">
        <v>-1.23041</v>
      </c>
      <c r="M2254" s="99">
        <v>36.74662</v>
      </c>
      <c r="N2254" s="191" t="s">
        <v>6967</v>
      </c>
      <c r="O2254" s="87">
        <v>45303</v>
      </c>
      <c r="P2254" s="87">
        <f t="shared" si="70"/>
        <v>45328</v>
      </c>
      <c r="Q2254" s="53">
        <f t="shared" si="71"/>
        <v>299</v>
      </c>
    </row>
    <row r="2255" spans="1:17" ht="16">
      <c r="A2255" s="6">
        <v>2254</v>
      </c>
      <c r="B2255" s="191" t="s">
        <v>4915</v>
      </c>
      <c r="C2255" s="191" t="s">
        <v>4916</v>
      </c>
      <c r="D2255" s="191" t="s">
        <v>14947</v>
      </c>
      <c r="E2255" s="191" t="s">
        <v>161</v>
      </c>
      <c r="F2255" s="191" t="s">
        <v>161</v>
      </c>
      <c r="G2255" s="191" t="s">
        <v>1511</v>
      </c>
      <c r="H2255" s="191" t="s">
        <v>12780</v>
      </c>
      <c r="I2255" s="191" t="s">
        <v>14948</v>
      </c>
      <c r="J2255" s="191" t="s">
        <v>14949</v>
      </c>
      <c r="K2255" s="191" t="s">
        <v>10952</v>
      </c>
      <c r="L2255" s="99">
        <v>-0.2641</v>
      </c>
      <c r="M2255" s="99">
        <v>37.068899999999999</v>
      </c>
      <c r="N2255" s="191" t="s">
        <v>6967</v>
      </c>
      <c r="O2255" s="87">
        <v>45303</v>
      </c>
      <c r="P2255" s="87">
        <f t="shared" si="70"/>
        <v>45328</v>
      </c>
      <c r="Q2255" s="53">
        <f t="shared" si="71"/>
        <v>299</v>
      </c>
    </row>
    <row r="2256" spans="1:17" ht="16">
      <c r="A2256" s="6">
        <v>2255</v>
      </c>
      <c r="B2256" s="191" t="s">
        <v>4936</v>
      </c>
      <c r="C2256" s="191" t="s">
        <v>4937</v>
      </c>
      <c r="D2256" s="191" t="s">
        <v>14950</v>
      </c>
      <c r="E2256" s="191" t="s">
        <v>151</v>
      </c>
      <c r="F2256" s="191" t="s">
        <v>151</v>
      </c>
      <c r="G2256" s="191" t="s">
        <v>222</v>
      </c>
      <c r="H2256" s="191" t="s">
        <v>11300</v>
      </c>
      <c r="I2256" s="191" t="s">
        <v>14951</v>
      </c>
      <c r="J2256" s="191"/>
      <c r="K2256" s="191" t="s">
        <v>10641</v>
      </c>
      <c r="L2256" s="99">
        <v>1.0729000000000001E-2</v>
      </c>
      <c r="M2256" s="99">
        <v>37.629100000000001</v>
      </c>
      <c r="N2256" s="191" t="s">
        <v>6967</v>
      </c>
      <c r="O2256" s="87">
        <v>45303</v>
      </c>
      <c r="P2256" s="87">
        <f t="shared" si="70"/>
        <v>45328</v>
      </c>
      <c r="Q2256" s="53">
        <f t="shared" si="71"/>
        <v>299</v>
      </c>
    </row>
    <row r="2257" spans="1:17" ht="16">
      <c r="A2257" s="6">
        <v>2256</v>
      </c>
      <c r="B2257" s="191" t="s">
        <v>5018</v>
      </c>
      <c r="C2257" s="191" t="s">
        <v>5019</v>
      </c>
      <c r="D2257" s="191" t="s">
        <v>14952</v>
      </c>
      <c r="E2257" s="191" t="s">
        <v>8015</v>
      </c>
      <c r="F2257" s="191" t="s">
        <v>8015</v>
      </c>
      <c r="G2257" s="191" t="s">
        <v>142</v>
      </c>
      <c r="H2257" s="191" t="s">
        <v>12580</v>
      </c>
      <c r="I2257" s="191" t="s">
        <v>14953</v>
      </c>
      <c r="J2257" s="191" t="s">
        <v>14954</v>
      </c>
      <c r="K2257" s="191" t="s">
        <v>8856</v>
      </c>
      <c r="L2257" s="99">
        <v>-0.4042</v>
      </c>
      <c r="M2257" s="99">
        <v>37.469499999999996</v>
      </c>
      <c r="N2257" s="191" t="s">
        <v>6967</v>
      </c>
      <c r="O2257" s="87">
        <v>45303</v>
      </c>
      <c r="P2257" s="87">
        <f t="shared" si="70"/>
        <v>45328</v>
      </c>
      <c r="Q2257" s="53">
        <f t="shared" si="71"/>
        <v>299</v>
      </c>
    </row>
    <row r="2258" spans="1:17" ht="16">
      <c r="A2258" s="6">
        <v>2257</v>
      </c>
      <c r="B2258" s="191" t="s">
        <v>14955</v>
      </c>
      <c r="C2258" s="191" t="s">
        <v>5096</v>
      </c>
      <c r="D2258" s="191" t="s">
        <v>14956</v>
      </c>
      <c r="E2258" s="191" t="s">
        <v>151</v>
      </c>
      <c r="F2258" s="191" t="s">
        <v>151</v>
      </c>
      <c r="G2258" s="191" t="s">
        <v>10866</v>
      </c>
      <c r="H2258" s="191" t="s">
        <v>14957</v>
      </c>
      <c r="I2258" s="191" t="s">
        <v>14958</v>
      </c>
      <c r="J2258" s="191"/>
      <c r="K2258" s="191" t="s">
        <v>10641</v>
      </c>
      <c r="L2258" s="99">
        <v>5.5883000000000002E-2</v>
      </c>
      <c r="M2258" s="99">
        <v>37.643557000000001</v>
      </c>
      <c r="N2258" s="191" t="s">
        <v>6967</v>
      </c>
      <c r="O2258" s="87">
        <v>45303</v>
      </c>
      <c r="P2258" s="87">
        <f t="shared" si="70"/>
        <v>45328</v>
      </c>
      <c r="Q2258" s="53">
        <f t="shared" si="71"/>
        <v>299</v>
      </c>
    </row>
    <row r="2259" spans="1:17" ht="16">
      <c r="A2259" s="6">
        <v>2258</v>
      </c>
      <c r="B2259" s="191" t="s">
        <v>5127</v>
      </c>
      <c r="C2259" s="191" t="s">
        <v>5128</v>
      </c>
      <c r="D2259" s="191" t="s">
        <v>14959</v>
      </c>
      <c r="E2259" s="191" t="s">
        <v>161</v>
      </c>
      <c r="F2259" s="191" t="s">
        <v>161</v>
      </c>
      <c r="G2259" s="191" t="s">
        <v>10948</v>
      </c>
      <c r="H2259" s="191" t="s">
        <v>10967</v>
      </c>
      <c r="I2259" s="191" t="s">
        <v>14960</v>
      </c>
      <c r="J2259" s="191" t="s">
        <v>14961</v>
      </c>
      <c r="K2259" s="191" t="s">
        <v>10952</v>
      </c>
      <c r="L2259" s="99">
        <v>-0.39947830000000001</v>
      </c>
      <c r="M2259" s="99">
        <v>37.1340006</v>
      </c>
      <c r="N2259" s="191" t="s">
        <v>6967</v>
      </c>
      <c r="O2259" s="87">
        <v>45303</v>
      </c>
      <c r="P2259" s="87">
        <f t="shared" si="70"/>
        <v>45328</v>
      </c>
      <c r="Q2259" s="53">
        <f t="shared" si="71"/>
        <v>299</v>
      </c>
    </row>
    <row r="2260" spans="1:17" ht="16">
      <c r="A2260" s="6">
        <v>2259</v>
      </c>
      <c r="B2260" s="191" t="s">
        <v>5141</v>
      </c>
      <c r="C2260" s="191" t="s">
        <v>5142</v>
      </c>
      <c r="D2260" s="191" t="s">
        <v>14962</v>
      </c>
      <c r="E2260" s="191" t="s">
        <v>114</v>
      </c>
      <c r="F2260" s="191" t="s">
        <v>114</v>
      </c>
      <c r="G2260" s="191" t="s">
        <v>10224</v>
      </c>
      <c r="H2260" s="191" t="s">
        <v>10732</v>
      </c>
      <c r="I2260" s="191" t="s">
        <v>14963</v>
      </c>
      <c r="J2260" s="191" t="s">
        <v>14964</v>
      </c>
      <c r="K2260" s="191" t="s">
        <v>10197</v>
      </c>
      <c r="L2260" s="99">
        <v>-0.70382849999999997</v>
      </c>
      <c r="M2260" s="99">
        <v>36.829602999999999</v>
      </c>
      <c r="N2260" s="191" t="s">
        <v>6967</v>
      </c>
      <c r="O2260" s="87">
        <v>45303</v>
      </c>
      <c r="P2260" s="87">
        <f t="shared" si="70"/>
        <v>45328</v>
      </c>
      <c r="Q2260" s="53">
        <f t="shared" si="71"/>
        <v>299</v>
      </c>
    </row>
    <row r="2261" spans="1:17" ht="16">
      <c r="A2261" s="6">
        <v>2260</v>
      </c>
      <c r="B2261" s="191" t="s">
        <v>2416</v>
      </c>
      <c r="C2261" s="191" t="s">
        <v>2664</v>
      </c>
      <c r="D2261" s="191" t="s">
        <v>14965</v>
      </c>
      <c r="E2261" s="191" t="s">
        <v>151</v>
      </c>
      <c r="F2261" s="191" t="s">
        <v>151</v>
      </c>
      <c r="G2261" s="191" t="s">
        <v>222</v>
      </c>
      <c r="H2261" s="191" t="s">
        <v>14966</v>
      </c>
      <c r="I2261" s="191" t="s">
        <v>14967</v>
      </c>
      <c r="J2261" s="191" t="s">
        <v>13045</v>
      </c>
      <c r="K2261" s="191" t="s">
        <v>8758</v>
      </c>
      <c r="L2261" s="99">
        <v>-5.4400000000000004E-3</v>
      </c>
      <c r="M2261" s="99">
        <v>37.686199999999999</v>
      </c>
      <c r="N2261" s="191" t="s">
        <v>6967</v>
      </c>
      <c r="O2261" s="87">
        <v>45303</v>
      </c>
      <c r="P2261" s="87">
        <f t="shared" si="70"/>
        <v>45328</v>
      </c>
      <c r="Q2261" s="53">
        <f t="shared" si="71"/>
        <v>299</v>
      </c>
    </row>
    <row r="2262" spans="1:17" ht="16">
      <c r="A2262" s="6">
        <v>2261</v>
      </c>
      <c r="B2262" s="191" t="s">
        <v>5206</v>
      </c>
      <c r="C2262" s="191" t="s">
        <v>5207</v>
      </c>
      <c r="D2262" s="191" t="s">
        <v>14968</v>
      </c>
      <c r="E2262" s="191" t="s">
        <v>8015</v>
      </c>
      <c r="F2262" s="191" t="s">
        <v>2434</v>
      </c>
      <c r="G2262" s="191" t="s">
        <v>9255</v>
      </c>
      <c r="H2262" s="191" t="s">
        <v>14969</v>
      </c>
      <c r="I2262" s="191" t="s">
        <v>14970</v>
      </c>
      <c r="J2262" s="191" t="s">
        <v>14971</v>
      </c>
      <c r="K2262" s="191" t="s">
        <v>8335</v>
      </c>
      <c r="L2262" s="99">
        <v>-0.50029999999999997</v>
      </c>
      <c r="M2262" s="99">
        <v>37.4011</v>
      </c>
      <c r="N2262" s="191" t="s">
        <v>6967</v>
      </c>
      <c r="O2262" s="87">
        <v>45303</v>
      </c>
      <c r="P2262" s="87">
        <f t="shared" si="70"/>
        <v>45328</v>
      </c>
      <c r="Q2262" s="53">
        <f t="shared" si="71"/>
        <v>299</v>
      </c>
    </row>
    <row r="2263" spans="1:17" ht="16">
      <c r="A2263" s="6">
        <v>2262</v>
      </c>
      <c r="B2263" s="191" t="s">
        <v>4413</v>
      </c>
      <c r="C2263" s="191" t="s">
        <v>4414</v>
      </c>
      <c r="D2263" s="191" t="s">
        <v>14972</v>
      </c>
      <c r="E2263" s="191" t="s">
        <v>108</v>
      </c>
      <c r="F2263" s="191" t="s">
        <v>108</v>
      </c>
      <c r="G2263" s="191" t="s">
        <v>7023</v>
      </c>
      <c r="H2263" s="191" t="s">
        <v>9798</v>
      </c>
      <c r="I2263" s="191" t="s">
        <v>14973</v>
      </c>
      <c r="J2263" s="191" t="s">
        <v>14974</v>
      </c>
      <c r="K2263" s="191" t="s">
        <v>7449</v>
      </c>
      <c r="L2263" s="99">
        <v>-1.2110175999999999</v>
      </c>
      <c r="M2263" s="99">
        <v>36.61468</v>
      </c>
      <c r="N2263" s="191" t="s">
        <v>6967</v>
      </c>
      <c r="O2263" s="87">
        <v>45306</v>
      </c>
      <c r="P2263" s="87">
        <f t="shared" si="70"/>
        <v>45331</v>
      </c>
      <c r="Q2263" s="53">
        <f t="shared" si="71"/>
        <v>296</v>
      </c>
    </row>
    <row r="2264" spans="1:17" ht="16">
      <c r="A2264" s="6">
        <v>2263</v>
      </c>
      <c r="B2264" s="191" t="s">
        <v>4992</v>
      </c>
      <c r="C2264" s="191" t="s">
        <v>4993</v>
      </c>
      <c r="D2264" s="191" t="s">
        <v>14975</v>
      </c>
      <c r="E2264" s="191" t="s">
        <v>114</v>
      </c>
      <c r="F2264" s="191" t="s">
        <v>114</v>
      </c>
      <c r="G2264" s="191" t="s">
        <v>156</v>
      </c>
      <c r="H2264" s="191" t="s">
        <v>13754</v>
      </c>
      <c r="I2264" s="191" t="s">
        <v>14976</v>
      </c>
      <c r="J2264" s="191" t="s">
        <v>14977</v>
      </c>
      <c r="K2264" s="191" t="s">
        <v>7337</v>
      </c>
      <c r="L2264" s="99">
        <v>-1.04077</v>
      </c>
      <c r="M2264" s="99">
        <v>37.052199999999999</v>
      </c>
      <c r="N2264" s="191" t="s">
        <v>6967</v>
      </c>
      <c r="O2264" s="87">
        <v>45306</v>
      </c>
      <c r="P2264" s="87">
        <f t="shared" si="70"/>
        <v>45331</v>
      </c>
      <c r="Q2264" s="53">
        <f t="shared" si="71"/>
        <v>296</v>
      </c>
    </row>
    <row r="2265" spans="1:17" ht="16">
      <c r="A2265" s="6">
        <v>2264</v>
      </c>
      <c r="B2265" s="191" t="s">
        <v>5034</v>
      </c>
      <c r="C2265" s="191" t="s">
        <v>5035</v>
      </c>
      <c r="D2265" s="191" t="s">
        <v>14978</v>
      </c>
      <c r="E2265" s="191" t="s">
        <v>151</v>
      </c>
      <c r="F2265" s="191" t="s">
        <v>151</v>
      </c>
      <c r="G2265" s="191" t="s">
        <v>222</v>
      </c>
      <c r="H2265" s="191" t="s">
        <v>14979</v>
      </c>
      <c r="I2265" s="191" t="s">
        <v>14980</v>
      </c>
      <c r="J2265" s="191" t="s">
        <v>14981</v>
      </c>
      <c r="K2265" s="191" t="s">
        <v>10106</v>
      </c>
      <c r="L2265" s="99">
        <v>-1.03E-2</v>
      </c>
      <c r="M2265" s="99">
        <v>37.569499999999998</v>
      </c>
      <c r="N2265" s="191" t="s">
        <v>6967</v>
      </c>
      <c r="O2265" s="87">
        <v>45306</v>
      </c>
      <c r="P2265" s="87">
        <f t="shared" si="70"/>
        <v>45331</v>
      </c>
      <c r="Q2265" s="53">
        <f t="shared" si="71"/>
        <v>296</v>
      </c>
    </row>
    <row r="2266" spans="1:17" ht="32">
      <c r="A2266" s="6">
        <v>2265</v>
      </c>
      <c r="B2266" s="191" t="s">
        <v>5191</v>
      </c>
      <c r="C2266" s="191" t="s">
        <v>5192</v>
      </c>
      <c r="D2266" s="191" t="s">
        <v>14982</v>
      </c>
      <c r="E2266" s="191" t="s">
        <v>108</v>
      </c>
      <c r="F2266" s="191" t="s">
        <v>108</v>
      </c>
      <c r="G2266" s="191" t="s">
        <v>115</v>
      </c>
      <c r="H2266" s="191" t="s">
        <v>10710</v>
      </c>
      <c r="I2266" s="191" t="s">
        <v>14983</v>
      </c>
      <c r="J2266" s="191" t="s">
        <v>14984</v>
      </c>
      <c r="K2266" s="191" t="s">
        <v>2840</v>
      </c>
      <c r="L2266" s="99">
        <v>-1.2226999999999999</v>
      </c>
      <c r="M2266" s="99">
        <v>36.728499999999997</v>
      </c>
      <c r="N2266" s="191" t="s">
        <v>6967</v>
      </c>
      <c r="O2266" s="87">
        <v>45306</v>
      </c>
      <c r="P2266" s="87">
        <f t="shared" si="70"/>
        <v>45331</v>
      </c>
      <c r="Q2266" s="53">
        <f t="shared" si="71"/>
        <v>296</v>
      </c>
    </row>
    <row r="2267" spans="1:17" ht="16">
      <c r="A2267" s="6">
        <v>2266</v>
      </c>
      <c r="B2267" s="191" t="s">
        <v>5189</v>
      </c>
      <c r="C2267" s="191" t="s">
        <v>5190</v>
      </c>
      <c r="D2267" s="191" t="s">
        <v>14985</v>
      </c>
      <c r="E2267" s="191" t="s">
        <v>108</v>
      </c>
      <c r="F2267" s="191" t="s">
        <v>108</v>
      </c>
      <c r="G2267" s="191" t="s">
        <v>226</v>
      </c>
      <c r="H2267" s="191" t="s">
        <v>14986</v>
      </c>
      <c r="I2267" s="191" t="s">
        <v>14987</v>
      </c>
      <c r="J2267" s="191" t="s">
        <v>14988</v>
      </c>
      <c r="K2267" s="191" t="s">
        <v>7449</v>
      </c>
      <c r="L2267" s="99">
        <v>-1.1666718</v>
      </c>
      <c r="M2267" s="99">
        <v>36.773898299999999</v>
      </c>
      <c r="N2267" s="191" t="s">
        <v>6967</v>
      </c>
      <c r="O2267" s="87">
        <v>45306</v>
      </c>
      <c r="P2267" s="87">
        <f t="shared" si="70"/>
        <v>45331</v>
      </c>
      <c r="Q2267" s="53">
        <f t="shared" si="71"/>
        <v>296</v>
      </c>
    </row>
    <row r="2268" spans="1:17" ht="16">
      <c r="A2268" s="6">
        <v>2267</v>
      </c>
      <c r="B2268" s="191" t="s">
        <v>4677</v>
      </c>
      <c r="C2268" s="191" t="s">
        <v>5224</v>
      </c>
      <c r="D2268" s="191" t="s">
        <v>14989</v>
      </c>
      <c r="E2268" s="191" t="s">
        <v>151</v>
      </c>
      <c r="F2268" s="191" t="s">
        <v>151</v>
      </c>
      <c r="G2268" s="191" t="s">
        <v>165</v>
      </c>
      <c r="H2268" s="191" t="s">
        <v>13975</v>
      </c>
      <c r="I2268" s="191" t="s">
        <v>13976</v>
      </c>
      <c r="J2268" s="191" t="s">
        <v>13977</v>
      </c>
      <c r="K2268" s="191" t="s">
        <v>8758</v>
      </c>
      <c r="L2268" s="99">
        <v>-0.12330000000000001</v>
      </c>
      <c r="M2268" s="99">
        <v>37.772300000000001</v>
      </c>
      <c r="N2268" s="191" t="s">
        <v>6967</v>
      </c>
      <c r="O2268" s="87">
        <v>45306</v>
      </c>
      <c r="P2268" s="87">
        <f t="shared" si="70"/>
        <v>45331</v>
      </c>
      <c r="Q2268" s="53">
        <f t="shared" si="71"/>
        <v>296</v>
      </c>
    </row>
    <row r="2269" spans="1:17" ht="16">
      <c r="A2269" s="6">
        <v>2268</v>
      </c>
      <c r="B2269" s="191" t="s">
        <v>4721</v>
      </c>
      <c r="C2269" s="191" t="s">
        <v>4722</v>
      </c>
      <c r="D2269" s="191" t="s">
        <v>14990</v>
      </c>
      <c r="E2269" s="191" t="s">
        <v>8015</v>
      </c>
      <c r="F2269" s="191" t="s">
        <v>2434</v>
      </c>
      <c r="G2269" s="191" t="s">
        <v>9255</v>
      </c>
      <c r="H2269" s="191" t="s">
        <v>7085</v>
      </c>
      <c r="I2269" s="191" t="s">
        <v>14991</v>
      </c>
      <c r="J2269" s="191" t="s">
        <v>14992</v>
      </c>
      <c r="K2269" s="191" t="s">
        <v>8335</v>
      </c>
      <c r="L2269" s="99">
        <v>-0.473632</v>
      </c>
      <c r="M2269" s="99">
        <v>37.371993000000003</v>
      </c>
      <c r="N2269" s="191" t="s">
        <v>6967</v>
      </c>
      <c r="O2269" s="87">
        <v>45307</v>
      </c>
      <c r="P2269" s="87">
        <f t="shared" si="70"/>
        <v>45332</v>
      </c>
      <c r="Q2269" s="53">
        <f t="shared" si="71"/>
        <v>295</v>
      </c>
    </row>
    <row r="2270" spans="1:17" ht="16">
      <c r="A2270" s="6">
        <v>2269</v>
      </c>
      <c r="B2270" s="191" t="s">
        <v>5055</v>
      </c>
      <c r="C2270" s="191" t="s">
        <v>5056</v>
      </c>
      <c r="D2270" s="191" t="s">
        <v>14993</v>
      </c>
      <c r="E2270" s="191" t="s">
        <v>8015</v>
      </c>
      <c r="F2270" s="191" t="s">
        <v>2434</v>
      </c>
      <c r="G2270" s="191" t="s">
        <v>9255</v>
      </c>
      <c r="H2270" s="191" t="s">
        <v>11008</v>
      </c>
      <c r="I2270" s="191" t="s">
        <v>14994</v>
      </c>
      <c r="J2270" s="191" t="s">
        <v>14995</v>
      </c>
      <c r="K2270" s="191" t="s">
        <v>8335</v>
      </c>
      <c r="L2270" s="99">
        <v>-0.43159999999999998</v>
      </c>
      <c r="M2270" s="99">
        <v>37.389000000000003</v>
      </c>
      <c r="N2270" s="191" t="s">
        <v>6967</v>
      </c>
      <c r="O2270" s="87">
        <v>45307</v>
      </c>
      <c r="P2270" s="87">
        <f t="shared" si="70"/>
        <v>45332</v>
      </c>
      <c r="Q2270" s="53">
        <f t="shared" si="71"/>
        <v>295</v>
      </c>
    </row>
    <row r="2271" spans="1:17" ht="16">
      <c r="A2271" s="6">
        <v>2270</v>
      </c>
      <c r="B2271" s="191" t="s">
        <v>5061</v>
      </c>
      <c r="C2271" s="191" t="s">
        <v>5062</v>
      </c>
      <c r="D2271" s="191" t="s">
        <v>14996</v>
      </c>
      <c r="E2271" s="191" t="s">
        <v>151</v>
      </c>
      <c r="F2271" s="191" t="s">
        <v>151</v>
      </c>
      <c r="G2271" s="191" t="s">
        <v>531</v>
      </c>
      <c r="H2271" s="191" t="s">
        <v>14997</v>
      </c>
      <c r="I2271" s="191" t="s">
        <v>14998</v>
      </c>
      <c r="J2271" s="191"/>
      <c r="K2271" s="191" t="s">
        <v>10641</v>
      </c>
      <c r="L2271" s="99">
        <v>0.21540000000000001</v>
      </c>
      <c r="M2271" s="99">
        <v>37.918500000000002</v>
      </c>
      <c r="N2271" s="191" t="s">
        <v>6967</v>
      </c>
      <c r="O2271" s="87">
        <v>45307</v>
      </c>
      <c r="P2271" s="87">
        <f t="shared" si="70"/>
        <v>45332</v>
      </c>
      <c r="Q2271" s="53">
        <f t="shared" si="71"/>
        <v>295</v>
      </c>
    </row>
    <row r="2272" spans="1:17" ht="16">
      <c r="A2272" s="6">
        <v>2271</v>
      </c>
      <c r="B2272" s="191" t="s">
        <v>5135</v>
      </c>
      <c r="C2272" s="191" t="s">
        <v>5136</v>
      </c>
      <c r="D2272" s="191" t="s">
        <v>14999</v>
      </c>
      <c r="E2272" s="191" t="s">
        <v>114</v>
      </c>
      <c r="F2272" s="191" t="s">
        <v>114</v>
      </c>
      <c r="G2272" s="191" t="s">
        <v>160</v>
      </c>
      <c r="H2272" s="191" t="s">
        <v>15000</v>
      </c>
      <c r="I2272" s="191" t="s">
        <v>15001</v>
      </c>
      <c r="J2272" s="191" t="s">
        <v>15002</v>
      </c>
      <c r="K2272" s="191" t="s">
        <v>10197</v>
      </c>
      <c r="L2272" s="99">
        <v>-0.78041300000000002</v>
      </c>
      <c r="M2272" s="99">
        <v>37.080429000000002</v>
      </c>
      <c r="N2272" s="191" t="s">
        <v>6967</v>
      </c>
      <c r="O2272" s="87">
        <v>45307</v>
      </c>
      <c r="P2272" s="87">
        <f t="shared" si="70"/>
        <v>45332</v>
      </c>
      <c r="Q2272" s="53">
        <f t="shared" si="71"/>
        <v>295</v>
      </c>
    </row>
    <row r="2273" spans="1:17" ht="16">
      <c r="A2273" s="6">
        <v>2272</v>
      </c>
      <c r="B2273" s="191" t="s">
        <v>5208</v>
      </c>
      <c r="C2273" s="191" t="s">
        <v>5209</v>
      </c>
      <c r="D2273" s="191" t="s">
        <v>15003</v>
      </c>
      <c r="E2273" s="191" t="s">
        <v>8015</v>
      </c>
      <c r="F2273" s="191" t="s">
        <v>10898</v>
      </c>
      <c r="G2273" s="191" t="s">
        <v>1578</v>
      </c>
      <c r="H2273" s="191" t="s">
        <v>15004</v>
      </c>
      <c r="I2273" s="191" t="s">
        <v>15005</v>
      </c>
      <c r="J2273" s="191" t="s">
        <v>15006</v>
      </c>
      <c r="K2273" s="191" t="s">
        <v>11533</v>
      </c>
      <c r="L2273" s="99">
        <v>-0.22545519999999999</v>
      </c>
      <c r="M2273" s="99">
        <v>37.628710300000002</v>
      </c>
      <c r="N2273" s="191" t="s">
        <v>6967</v>
      </c>
      <c r="O2273" s="87">
        <v>45307</v>
      </c>
      <c r="P2273" s="87">
        <f t="shared" si="70"/>
        <v>45332</v>
      </c>
      <c r="Q2273" s="53">
        <f t="shared" si="71"/>
        <v>295</v>
      </c>
    </row>
    <row r="2274" spans="1:17" ht="16">
      <c r="A2274" s="6">
        <v>2273</v>
      </c>
      <c r="B2274" s="191" t="s">
        <v>3501</v>
      </c>
      <c r="C2274" s="191" t="s">
        <v>3502</v>
      </c>
      <c r="D2274" s="191" t="s">
        <v>15007</v>
      </c>
      <c r="E2274" s="191" t="s">
        <v>114</v>
      </c>
      <c r="F2274" s="191" t="s">
        <v>114</v>
      </c>
      <c r="G2274" s="191" t="s">
        <v>156</v>
      </c>
      <c r="H2274" s="191" t="s">
        <v>15008</v>
      </c>
      <c r="I2274" s="191" t="s">
        <v>15009</v>
      </c>
      <c r="J2274" s="191"/>
      <c r="K2274" s="191" t="s">
        <v>8335</v>
      </c>
      <c r="L2274" s="99"/>
      <c r="M2274" s="99"/>
      <c r="N2274" s="191" t="s">
        <v>6967</v>
      </c>
      <c r="O2274" s="87">
        <v>45309</v>
      </c>
      <c r="P2274" s="87">
        <f t="shared" si="70"/>
        <v>45334</v>
      </c>
      <c r="Q2274" s="53">
        <f t="shared" si="71"/>
        <v>293</v>
      </c>
    </row>
    <row r="2275" spans="1:17" ht="16">
      <c r="A2275" s="6">
        <v>2274</v>
      </c>
      <c r="B2275" s="191" t="s">
        <v>4369</v>
      </c>
      <c r="C2275" s="191" t="s">
        <v>4370</v>
      </c>
      <c r="D2275" s="191" t="s">
        <v>15010</v>
      </c>
      <c r="E2275" s="191" t="s">
        <v>114</v>
      </c>
      <c r="F2275" s="191" t="s">
        <v>114</v>
      </c>
      <c r="G2275" s="191" t="s">
        <v>156</v>
      </c>
      <c r="H2275" s="191" t="s">
        <v>15011</v>
      </c>
      <c r="I2275" s="191" t="s">
        <v>15012</v>
      </c>
      <c r="J2275" s="191" t="s">
        <v>15013</v>
      </c>
      <c r="K2275" s="191" t="s">
        <v>8335</v>
      </c>
      <c r="L2275" s="99">
        <v>-0.83728899999999995</v>
      </c>
      <c r="M2275" s="99">
        <v>36.790177</v>
      </c>
      <c r="N2275" s="191" t="s">
        <v>6967</v>
      </c>
      <c r="O2275" s="87">
        <v>45309</v>
      </c>
      <c r="P2275" s="87">
        <f t="shared" si="70"/>
        <v>45334</v>
      </c>
      <c r="Q2275" s="53">
        <f t="shared" si="71"/>
        <v>293</v>
      </c>
    </row>
    <row r="2276" spans="1:17" ht="16">
      <c r="A2276" s="6">
        <v>2275</v>
      </c>
      <c r="B2276" s="191" t="s">
        <v>4796</v>
      </c>
      <c r="C2276" s="191" t="s">
        <v>4797</v>
      </c>
      <c r="D2276" s="191" t="s">
        <v>15014</v>
      </c>
      <c r="E2276" s="191" t="s">
        <v>8015</v>
      </c>
      <c r="F2276" s="191" t="s">
        <v>2434</v>
      </c>
      <c r="G2276" s="191" t="s">
        <v>8679</v>
      </c>
      <c r="H2276" s="191" t="s">
        <v>15015</v>
      </c>
      <c r="I2276" s="191" t="s">
        <v>15016</v>
      </c>
      <c r="J2276" s="191" t="s">
        <v>15017</v>
      </c>
      <c r="K2276" s="191" t="s">
        <v>8335</v>
      </c>
      <c r="L2276" s="99">
        <v>-0.61387510000000001</v>
      </c>
      <c r="M2276" s="99">
        <v>37.191699999999997</v>
      </c>
      <c r="N2276" s="191" t="s">
        <v>6967</v>
      </c>
      <c r="O2276" s="87">
        <v>45309</v>
      </c>
      <c r="P2276" s="87">
        <f t="shared" si="70"/>
        <v>45334</v>
      </c>
      <c r="Q2276" s="53">
        <f t="shared" si="71"/>
        <v>293</v>
      </c>
    </row>
    <row r="2277" spans="1:17" ht="16">
      <c r="A2277" s="6">
        <v>2276</v>
      </c>
      <c r="B2277" s="191" t="s">
        <v>5059</v>
      </c>
      <c r="C2277" s="191" t="s">
        <v>5060</v>
      </c>
      <c r="D2277" s="191" t="s">
        <v>15018</v>
      </c>
      <c r="E2277" s="191" t="s">
        <v>151</v>
      </c>
      <c r="F2277" s="191" t="s">
        <v>151</v>
      </c>
      <c r="G2277" s="191" t="s">
        <v>531</v>
      </c>
      <c r="H2277" s="191" t="s">
        <v>15019</v>
      </c>
      <c r="I2277" s="191" t="s">
        <v>15020</v>
      </c>
      <c r="J2277" s="191" t="s">
        <v>15021</v>
      </c>
      <c r="K2277" s="191" t="s">
        <v>10641</v>
      </c>
      <c r="L2277" s="99">
        <v>0.21657299999999999</v>
      </c>
      <c r="M2277" s="99">
        <v>37.923265000000001</v>
      </c>
      <c r="N2277" s="191" t="s">
        <v>6967</v>
      </c>
      <c r="O2277" s="87">
        <v>45309</v>
      </c>
      <c r="P2277" s="87">
        <f t="shared" si="70"/>
        <v>45334</v>
      </c>
      <c r="Q2277" s="53">
        <f t="shared" si="71"/>
        <v>293</v>
      </c>
    </row>
    <row r="2278" spans="1:17" ht="16">
      <c r="A2278" s="6">
        <v>2277</v>
      </c>
      <c r="B2278" s="191" t="s">
        <v>5181</v>
      </c>
      <c r="C2278" s="191" t="s">
        <v>5182</v>
      </c>
      <c r="D2278" s="191" t="s">
        <v>15022</v>
      </c>
      <c r="E2278" s="191" t="s">
        <v>114</v>
      </c>
      <c r="F2278" s="191" t="s">
        <v>114</v>
      </c>
      <c r="G2278" s="191" t="s">
        <v>8764</v>
      </c>
      <c r="H2278" s="191" t="s">
        <v>15023</v>
      </c>
      <c r="I2278" s="191" t="s">
        <v>15024</v>
      </c>
      <c r="J2278" s="191"/>
      <c r="K2278" s="191" t="s">
        <v>11451</v>
      </c>
      <c r="L2278" s="99">
        <v>-0.79759190000000002</v>
      </c>
      <c r="M2278" s="99">
        <v>37.030050099999997</v>
      </c>
      <c r="N2278" s="191" t="s">
        <v>6967</v>
      </c>
      <c r="O2278" s="87">
        <v>45309</v>
      </c>
      <c r="P2278" s="87">
        <f t="shared" si="70"/>
        <v>45334</v>
      </c>
      <c r="Q2278" s="53">
        <f t="shared" si="71"/>
        <v>293</v>
      </c>
    </row>
    <row r="2279" spans="1:17" ht="16">
      <c r="A2279" s="6">
        <v>2278</v>
      </c>
      <c r="B2279" s="191" t="s">
        <v>5204</v>
      </c>
      <c r="C2279" s="191" t="s">
        <v>5205</v>
      </c>
      <c r="D2279" s="191" t="s">
        <v>15025</v>
      </c>
      <c r="E2279" s="191" t="s">
        <v>8015</v>
      </c>
      <c r="F2279" s="191" t="s">
        <v>2434</v>
      </c>
      <c r="G2279" s="191" t="s">
        <v>9255</v>
      </c>
      <c r="H2279" s="191" t="s">
        <v>15026</v>
      </c>
      <c r="I2279" s="191" t="s">
        <v>15027</v>
      </c>
      <c r="J2279" s="191" t="s">
        <v>15028</v>
      </c>
      <c r="K2279" s="191" t="s">
        <v>8335</v>
      </c>
      <c r="L2279" s="99">
        <v>-0.497</v>
      </c>
      <c r="M2279" s="99">
        <v>37.390999999999998</v>
      </c>
      <c r="N2279" s="191" t="s">
        <v>6967</v>
      </c>
      <c r="O2279" s="87">
        <v>45309</v>
      </c>
      <c r="P2279" s="87">
        <f t="shared" si="70"/>
        <v>45334</v>
      </c>
      <c r="Q2279" s="53">
        <f t="shared" si="71"/>
        <v>293</v>
      </c>
    </row>
    <row r="2280" spans="1:17" ht="16">
      <c r="A2280" s="6">
        <v>2279</v>
      </c>
      <c r="B2280" s="191" t="s">
        <v>3255</v>
      </c>
      <c r="C2280" s="191" t="s">
        <v>4978</v>
      </c>
      <c r="D2280" s="191" t="s">
        <v>15029</v>
      </c>
      <c r="E2280" s="191" t="s">
        <v>8015</v>
      </c>
      <c r="F2280" s="191" t="s">
        <v>10898</v>
      </c>
      <c r="G2280" s="191" t="s">
        <v>12503</v>
      </c>
      <c r="H2280" s="191" t="s">
        <v>15030</v>
      </c>
      <c r="I2280" s="191" t="s">
        <v>15031</v>
      </c>
      <c r="J2280" s="191"/>
      <c r="K2280" s="191" t="s">
        <v>11533</v>
      </c>
      <c r="L2280" s="99">
        <v>-0.375</v>
      </c>
      <c r="M2280" s="99">
        <v>37.666600000000003</v>
      </c>
      <c r="N2280" s="191" t="s">
        <v>6967</v>
      </c>
      <c r="O2280" s="87">
        <v>45310</v>
      </c>
      <c r="P2280" s="87">
        <f t="shared" si="70"/>
        <v>45335</v>
      </c>
      <c r="Q2280" s="53">
        <f t="shared" si="71"/>
        <v>292</v>
      </c>
    </row>
    <row r="2281" spans="1:17" ht="16">
      <c r="A2281" s="6">
        <v>2280</v>
      </c>
      <c r="B2281" s="191" t="s">
        <v>5151</v>
      </c>
      <c r="C2281" s="191" t="s">
        <v>5152</v>
      </c>
      <c r="D2281" s="191" t="s">
        <v>15032</v>
      </c>
      <c r="E2281" s="191" t="s">
        <v>151</v>
      </c>
      <c r="F2281" s="191" t="s">
        <v>151</v>
      </c>
      <c r="G2281" s="191" t="s">
        <v>10866</v>
      </c>
      <c r="H2281" s="191" t="s">
        <v>12858</v>
      </c>
      <c r="I2281" s="191" t="s">
        <v>15033</v>
      </c>
      <c r="J2281" s="191"/>
      <c r="K2281" s="191" t="s">
        <v>10641</v>
      </c>
      <c r="L2281" s="99">
        <v>0.1885</v>
      </c>
      <c r="M2281" s="99">
        <v>37.776000000000003</v>
      </c>
      <c r="N2281" s="191" t="s">
        <v>6967</v>
      </c>
      <c r="O2281" s="87">
        <v>45310</v>
      </c>
      <c r="P2281" s="87">
        <f t="shared" si="70"/>
        <v>45335</v>
      </c>
      <c r="Q2281" s="53">
        <f t="shared" si="71"/>
        <v>292</v>
      </c>
    </row>
    <row r="2282" spans="1:17" ht="16">
      <c r="A2282" s="6">
        <v>2281</v>
      </c>
      <c r="B2282" s="191" t="s">
        <v>5157</v>
      </c>
      <c r="C2282" s="191" t="s">
        <v>5158</v>
      </c>
      <c r="D2282" s="191" t="s">
        <v>15034</v>
      </c>
      <c r="E2282" s="191" t="s">
        <v>108</v>
      </c>
      <c r="F2282" s="191" t="s">
        <v>108</v>
      </c>
      <c r="G2282" s="191" t="s">
        <v>6972</v>
      </c>
      <c r="H2282" s="191" t="s">
        <v>15035</v>
      </c>
      <c r="I2282" s="191" t="s">
        <v>15036</v>
      </c>
      <c r="J2282" s="191" t="s">
        <v>15037</v>
      </c>
      <c r="K2282" s="191" t="s">
        <v>6966</v>
      </c>
      <c r="L2282" s="99">
        <v>-1.0404</v>
      </c>
      <c r="M2282" s="99">
        <v>36.930399999999999</v>
      </c>
      <c r="N2282" s="191" t="s">
        <v>6967</v>
      </c>
      <c r="O2282" s="87">
        <v>45310</v>
      </c>
      <c r="P2282" s="87">
        <f t="shared" si="70"/>
        <v>45335</v>
      </c>
      <c r="Q2282" s="53">
        <f t="shared" si="71"/>
        <v>292</v>
      </c>
    </row>
    <row r="2283" spans="1:17" ht="16">
      <c r="A2283" s="6">
        <v>2282</v>
      </c>
      <c r="B2283" s="191" t="s">
        <v>5183</v>
      </c>
      <c r="C2283" s="191" t="s">
        <v>5184</v>
      </c>
      <c r="D2283" s="191" t="s">
        <v>15038</v>
      </c>
      <c r="E2283" s="191" t="s">
        <v>114</v>
      </c>
      <c r="F2283" s="191" t="s">
        <v>114</v>
      </c>
      <c r="G2283" s="191" t="s">
        <v>160</v>
      </c>
      <c r="H2283" s="191" t="s">
        <v>15039</v>
      </c>
      <c r="I2283" s="191" t="s">
        <v>15040</v>
      </c>
      <c r="J2283" s="191" t="s">
        <v>15041</v>
      </c>
      <c r="K2283" s="191" t="s">
        <v>10197</v>
      </c>
      <c r="L2283" s="99">
        <v>-0.78010999999999997</v>
      </c>
      <c r="M2283" s="99">
        <v>37.076000000000001</v>
      </c>
      <c r="N2283" s="191" t="s">
        <v>6967</v>
      </c>
      <c r="O2283" s="87">
        <v>45310</v>
      </c>
      <c r="P2283" s="87">
        <f t="shared" si="70"/>
        <v>45335</v>
      </c>
      <c r="Q2283" s="53">
        <f t="shared" si="71"/>
        <v>292</v>
      </c>
    </row>
    <row r="2284" spans="1:17" ht="16">
      <c r="A2284" s="6">
        <v>2283</v>
      </c>
      <c r="B2284" s="191" t="s">
        <v>5200</v>
      </c>
      <c r="C2284" s="191" t="s">
        <v>5201</v>
      </c>
      <c r="D2284" s="191" t="s">
        <v>15042</v>
      </c>
      <c r="E2284" s="191" t="s">
        <v>8015</v>
      </c>
      <c r="F2284" s="191" t="s">
        <v>10898</v>
      </c>
      <c r="G2284" s="191" t="s">
        <v>1578</v>
      </c>
      <c r="H2284" s="191" t="s">
        <v>7250</v>
      </c>
      <c r="I2284" s="191" t="s">
        <v>15043</v>
      </c>
      <c r="J2284" s="191"/>
      <c r="K2284" s="191" t="s">
        <v>11533</v>
      </c>
      <c r="L2284" s="99">
        <v>-0.23980000000000001</v>
      </c>
      <c r="M2284" s="99">
        <v>37.603700000000003</v>
      </c>
      <c r="N2284" s="191" t="s">
        <v>6967</v>
      </c>
      <c r="O2284" s="87">
        <v>45310</v>
      </c>
      <c r="P2284" s="87">
        <f t="shared" si="70"/>
        <v>45335</v>
      </c>
      <c r="Q2284" s="53">
        <f t="shared" si="71"/>
        <v>292</v>
      </c>
    </row>
    <row r="2285" spans="1:17" ht="16">
      <c r="A2285" s="6">
        <v>2284</v>
      </c>
      <c r="B2285" s="191" t="s">
        <v>5194</v>
      </c>
      <c r="C2285" s="191" t="s">
        <v>5195</v>
      </c>
      <c r="D2285" s="191" t="s">
        <v>15044</v>
      </c>
      <c r="E2285" s="191" t="s">
        <v>8015</v>
      </c>
      <c r="F2285" s="191" t="s">
        <v>8015</v>
      </c>
      <c r="G2285" s="191" t="s">
        <v>144</v>
      </c>
      <c r="H2285" s="191" t="s">
        <v>14034</v>
      </c>
      <c r="I2285" s="191" t="s">
        <v>15045</v>
      </c>
      <c r="J2285" s="191" t="s">
        <v>15046</v>
      </c>
      <c r="K2285" s="191" t="s">
        <v>7384</v>
      </c>
      <c r="L2285" s="99">
        <v>-0.41499999999999998</v>
      </c>
      <c r="M2285" s="99">
        <v>37.502600000000001</v>
      </c>
      <c r="N2285" s="191" t="s">
        <v>6967</v>
      </c>
      <c r="O2285" s="87">
        <v>45310</v>
      </c>
      <c r="P2285" s="87">
        <f t="shared" si="70"/>
        <v>45335</v>
      </c>
      <c r="Q2285" s="53">
        <f t="shared" si="71"/>
        <v>292</v>
      </c>
    </row>
    <row r="2286" spans="1:17" ht="16">
      <c r="A2286" s="6">
        <v>2285</v>
      </c>
      <c r="B2286" s="191" t="s">
        <v>5215</v>
      </c>
      <c r="C2286" s="191" t="s">
        <v>5216</v>
      </c>
      <c r="D2286" s="191" t="s">
        <v>15047</v>
      </c>
      <c r="E2286" s="191" t="s">
        <v>8015</v>
      </c>
      <c r="F2286" s="191" t="s">
        <v>8015</v>
      </c>
      <c r="G2286" s="191" t="s">
        <v>142</v>
      </c>
      <c r="H2286" s="191" t="s">
        <v>9211</v>
      </c>
      <c r="I2286" s="191" t="s">
        <v>15048</v>
      </c>
      <c r="J2286" s="191" t="s">
        <v>15049</v>
      </c>
      <c r="K2286" s="191" t="s">
        <v>8856</v>
      </c>
      <c r="L2286" s="99">
        <v>-0.43409999999999999</v>
      </c>
      <c r="M2286" s="99">
        <v>37.432299999999998</v>
      </c>
      <c r="N2286" s="191" t="s">
        <v>6967</v>
      </c>
      <c r="O2286" s="87">
        <v>45310</v>
      </c>
      <c r="P2286" s="87">
        <f t="shared" si="70"/>
        <v>45335</v>
      </c>
      <c r="Q2286" s="53">
        <f t="shared" si="71"/>
        <v>292</v>
      </c>
    </row>
    <row r="2287" spans="1:17" ht="16">
      <c r="A2287" s="6">
        <v>2286</v>
      </c>
      <c r="B2287" s="191" t="s">
        <v>5233</v>
      </c>
      <c r="C2287" s="191" t="s">
        <v>5234</v>
      </c>
      <c r="D2287" s="191" t="s">
        <v>15050</v>
      </c>
      <c r="E2287" s="191" t="s">
        <v>151</v>
      </c>
      <c r="F2287" s="191" t="s">
        <v>151</v>
      </c>
      <c r="G2287" s="191" t="s">
        <v>612</v>
      </c>
      <c r="H2287" s="191" t="s">
        <v>15051</v>
      </c>
      <c r="I2287" s="191" t="s">
        <v>15052</v>
      </c>
      <c r="J2287" s="191" t="s">
        <v>15053</v>
      </c>
      <c r="K2287" s="191" t="s">
        <v>10641</v>
      </c>
      <c r="L2287" s="99">
        <v>0.15049999999999999</v>
      </c>
      <c r="M2287" s="99">
        <v>37.9086</v>
      </c>
      <c r="N2287" s="191" t="s">
        <v>6967</v>
      </c>
      <c r="O2287" s="87">
        <v>45310</v>
      </c>
      <c r="P2287" s="87">
        <f t="shared" si="70"/>
        <v>45335</v>
      </c>
      <c r="Q2287" s="53">
        <f t="shared" si="71"/>
        <v>292</v>
      </c>
    </row>
    <row r="2288" spans="1:17" ht="16">
      <c r="A2288" s="6">
        <v>2287</v>
      </c>
      <c r="B2288" s="191" t="s">
        <v>5254</v>
      </c>
      <c r="C2288" s="191" t="s">
        <v>5255</v>
      </c>
      <c r="D2288" s="191" t="s">
        <v>15054</v>
      </c>
      <c r="E2288" s="191" t="s">
        <v>108</v>
      </c>
      <c r="F2288" s="191" t="s">
        <v>108</v>
      </c>
      <c r="G2288" s="191" t="s">
        <v>175</v>
      </c>
      <c r="H2288" s="191" t="s">
        <v>11175</v>
      </c>
      <c r="I2288" s="191" t="s">
        <v>15055</v>
      </c>
      <c r="J2288" s="191" t="s">
        <v>15056</v>
      </c>
      <c r="K2288" s="191" t="s">
        <v>2840</v>
      </c>
      <c r="L2288" s="99">
        <v>-1.1834</v>
      </c>
      <c r="M2288" s="99">
        <v>36.616999999999997</v>
      </c>
      <c r="N2288" s="191" t="s">
        <v>6967</v>
      </c>
      <c r="O2288" s="87">
        <v>45310</v>
      </c>
      <c r="P2288" s="87">
        <f t="shared" si="70"/>
        <v>45335</v>
      </c>
      <c r="Q2288" s="53">
        <f t="shared" si="71"/>
        <v>292</v>
      </c>
    </row>
    <row r="2289" spans="1:17" ht="16">
      <c r="A2289" s="6">
        <v>2288</v>
      </c>
      <c r="B2289" s="191" t="s">
        <v>2840</v>
      </c>
      <c r="C2289" s="191" t="s">
        <v>5026</v>
      </c>
      <c r="D2289" s="191" t="s">
        <v>15057</v>
      </c>
      <c r="E2289" s="191" t="s">
        <v>114</v>
      </c>
      <c r="F2289" s="191" t="s">
        <v>114</v>
      </c>
      <c r="G2289" s="191" t="s">
        <v>158</v>
      </c>
      <c r="H2289" s="191" t="s">
        <v>10453</v>
      </c>
      <c r="I2289" s="191" t="s">
        <v>15058</v>
      </c>
      <c r="J2289" s="191" t="s">
        <v>15059</v>
      </c>
      <c r="K2289" s="191"/>
      <c r="L2289" s="99"/>
      <c r="M2289" s="99"/>
      <c r="N2289" s="191" t="s">
        <v>6967</v>
      </c>
      <c r="O2289" s="87">
        <v>45313</v>
      </c>
      <c r="P2289" s="87">
        <f t="shared" si="70"/>
        <v>45338</v>
      </c>
      <c r="Q2289" s="53">
        <f t="shared" si="71"/>
        <v>289</v>
      </c>
    </row>
    <row r="2290" spans="1:17" ht="16">
      <c r="A2290" s="6">
        <v>2289</v>
      </c>
      <c r="B2290" s="191" t="s">
        <v>5109</v>
      </c>
      <c r="C2290" s="191" t="s">
        <v>5110</v>
      </c>
      <c r="D2290" s="191" t="s">
        <v>15060</v>
      </c>
      <c r="E2290" s="191" t="s">
        <v>8015</v>
      </c>
      <c r="F2290" s="191" t="s">
        <v>8015</v>
      </c>
      <c r="G2290" s="191" t="s">
        <v>142</v>
      </c>
      <c r="H2290" s="191" t="s">
        <v>15061</v>
      </c>
      <c r="I2290" s="191" t="s">
        <v>15062</v>
      </c>
      <c r="J2290" s="191" t="s">
        <v>15063</v>
      </c>
      <c r="K2290" s="191" t="s">
        <v>8856</v>
      </c>
      <c r="L2290" s="99">
        <v>-0.52905000000000002</v>
      </c>
      <c r="M2290" s="99">
        <v>37.445704999999997</v>
      </c>
      <c r="N2290" s="191" t="s">
        <v>6967</v>
      </c>
      <c r="O2290" s="87">
        <v>45313</v>
      </c>
      <c r="P2290" s="87">
        <f t="shared" si="70"/>
        <v>45338</v>
      </c>
      <c r="Q2290" s="53">
        <f t="shared" si="71"/>
        <v>289</v>
      </c>
    </row>
    <row r="2291" spans="1:17" ht="16">
      <c r="A2291" s="6">
        <v>2290</v>
      </c>
      <c r="B2291" s="191" t="s">
        <v>5163</v>
      </c>
      <c r="C2291" s="191" t="s">
        <v>5164</v>
      </c>
      <c r="D2291" s="191" t="s">
        <v>15064</v>
      </c>
      <c r="E2291" s="191" t="s">
        <v>151</v>
      </c>
      <c r="F2291" s="191" t="s">
        <v>151</v>
      </c>
      <c r="G2291" s="191" t="s">
        <v>152</v>
      </c>
      <c r="H2291" s="191" t="s">
        <v>15065</v>
      </c>
      <c r="I2291" s="191" t="s">
        <v>15066</v>
      </c>
      <c r="J2291" s="191" t="s">
        <v>15067</v>
      </c>
      <c r="K2291" s="191" t="s">
        <v>10554</v>
      </c>
      <c r="L2291" s="99">
        <v>7.3400000000000007E-2</v>
      </c>
      <c r="M2291" s="99">
        <v>37.235799999999998</v>
      </c>
      <c r="N2291" s="191" t="s">
        <v>6967</v>
      </c>
      <c r="O2291" s="87">
        <v>45313</v>
      </c>
      <c r="P2291" s="87">
        <f t="shared" si="70"/>
        <v>45338</v>
      </c>
      <c r="Q2291" s="53">
        <f t="shared" si="71"/>
        <v>289</v>
      </c>
    </row>
    <row r="2292" spans="1:17" ht="16">
      <c r="A2292" s="6">
        <v>2291</v>
      </c>
      <c r="B2292" s="191" t="s">
        <v>5196</v>
      </c>
      <c r="C2292" s="191" t="s">
        <v>5197</v>
      </c>
      <c r="D2292" s="191" t="s">
        <v>15068</v>
      </c>
      <c r="E2292" s="191" t="s">
        <v>161</v>
      </c>
      <c r="F2292" s="191" t="s">
        <v>161</v>
      </c>
      <c r="G2292" s="191" t="s">
        <v>716</v>
      </c>
      <c r="H2292" s="191" t="s">
        <v>11276</v>
      </c>
      <c r="I2292" s="191" t="s">
        <v>14917</v>
      </c>
      <c r="J2292" s="191" t="s">
        <v>14918</v>
      </c>
      <c r="K2292" s="191" t="s">
        <v>10952</v>
      </c>
      <c r="L2292" s="99">
        <v>-0.49380000000000002</v>
      </c>
      <c r="M2292" s="99">
        <v>37.011499999999998</v>
      </c>
      <c r="N2292" s="191" t="s">
        <v>6967</v>
      </c>
      <c r="O2292" s="87">
        <v>45313</v>
      </c>
      <c r="P2292" s="87">
        <f t="shared" si="70"/>
        <v>45338</v>
      </c>
      <c r="Q2292" s="53">
        <f t="shared" si="71"/>
        <v>289</v>
      </c>
    </row>
    <row r="2293" spans="1:17" ht="16">
      <c r="A2293" s="6">
        <v>2292</v>
      </c>
      <c r="B2293" s="191" t="s">
        <v>3556</v>
      </c>
      <c r="C2293" s="191" t="s">
        <v>5221</v>
      </c>
      <c r="D2293" s="191" t="s">
        <v>15069</v>
      </c>
      <c r="E2293" s="191" t="s">
        <v>8015</v>
      </c>
      <c r="F2293" s="191" t="s">
        <v>8015</v>
      </c>
      <c r="G2293" s="191" t="s">
        <v>142</v>
      </c>
      <c r="H2293" s="191" t="s">
        <v>10077</v>
      </c>
      <c r="I2293" s="191" t="s">
        <v>10078</v>
      </c>
      <c r="J2293" s="191" t="s">
        <v>10079</v>
      </c>
      <c r="K2293" s="191" t="s">
        <v>7384</v>
      </c>
      <c r="L2293" s="99">
        <v>-0.47563100000000003</v>
      </c>
      <c r="M2293" s="99">
        <v>37.467639400000003</v>
      </c>
      <c r="N2293" s="191" t="s">
        <v>6967</v>
      </c>
      <c r="O2293" s="87">
        <v>45313</v>
      </c>
      <c r="P2293" s="87">
        <f t="shared" si="70"/>
        <v>45338</v>
      </c>
      <c r="Q2293" s="53">
        <f t="shared" si="71"/>
        <v>289</v>
      </c>
    </row>
    <row r="2294" spans="1:17" ht="16">
      <c r="A2294" s="6">
        <v>2293</v>
      </c>
      <c r="B2294" s="191" t="s">
        <v>15070</v>
      </c>
      <c r="C2294" s="191" t="s">
        <v>4868</v>
      </c>
      <c r="D2294" s="191" t="s">
        <v>15071</v>
      </c>
      <c r="E2294" s="191" t="s">
        <v>151</v>
      </c>
      <c r="F2294" s="191" t="s">
        <v>2434</v>
      </c>
      <c r="G2294" s="191" t="s">
        <v>9255</v>
      </c>
      <c r="H2294" s="191" t="s">
        <v>15072</v>
      </c>
      <c r="I2294" s="191" t="s">
        <v>15073</v>
      </c>
      <c r="J2294" s="191" t="s">
        <v>15074</v>
      </c>
      <c r="K2294" s="191" t="s">
        <v>8335</v>
      </c>
      <c r="L2294" s="99">
        <v>-0.53992499999999999</v>
      </c>
      <c r="M2294" s="99">
        <v>37.345595000000003</v>
      </c>
      <c r="N2294" s="191" t="s">
        <v>6967</v>
      </c>
      <c r="O2294" s="87">
        <v>45314</v>
      </c>
      <c r="P2294" s="87">
        <f t="shared" si="70"/>
        <v>45339</v>
      </c>
      <c r="Q2294" s="53">
        <f t="shared" si="71"/>
        <v>288</v>
      </c>
    </row>
    <row r="2295" spans="1:17" ht="16">
      <c r="A2295" s="6">
        <v>2294</v>
      </c>
      <c r="B2295" s="191" t="s">
        <v>2654</v>
      </c>
      <c r="C2295" s="191" t="s">
        <v>2655</v>
      </c>
      <c r="D2295" s="191" t="s">
        <v>15075</v>
      </c>
      <c r="E2295" s="191" t="s">
        <v>151</v>
      </c>
      <c r="F2295" s="191" t="s">
        <v>151</v>
      </c>
      <c r="G2295" s="191" t="s">
        <v>165</v>
      </c>
      <c r="H2295" s="191" t="s">
        <v>15076</v>
      </c>
      <c r="I2295" s="191" t="s">
        <v>15077</v>
      </c>
      <c r="J2295" s="191" t="s">
        <v>15078</v>
      </c>
      <c r="K2295" s="191" t="s">
        <v>10106</v>
      </c>
      <c r="L2295" s="99">
        <v>-0.13100000000000001</v>
      </c>
      <c r="M2295" s="99">
        <v>37.568100000000001</v>
      </c>
      <c r="N2295" s="191" t="s">
        <v>6967</v>
      </c>
      <c r="O2295" s="87">
        <v>45314</v>
      </c>
      <c r="P2295" s="87">
        <f t="shared" si="70"/>
        <v>45339</v>
      </c>
      <c r="Q2295" s="53">
        <f t="shared" si="71"/>
        <v>288</v>
      </c>
    </row>
    <row r="2296" spans="1:17" ht="16">
      <c r="A2296" s="6">
        <v>2295</v>
      </c>
      <c r="B2296" s="191" t="s">
        <v>2661</v>
      </c>
      <c r="C2296" s="191" t="s">
        <v>2662</v>
      </c>
      <c r="D2296" s="191" t="s">
        <v>15079</v>
      </c>
      <c r="E2296" s="191" t="s">
        <v>114</v>
      </c>
      <c r="F2296" s="191" t="s">
        <v>114</v>
      </c>
      <c r="G2296" s="191" t="s">
        <v>160</v>
      </c>
      <c r="H2296" s="191" t="s">
        <v>15080</v>
      </c>
      <c r="I2296" s="191" t="s">
        <v>15081</v>
      </c>
      <c r="J2296" s="191"/>
      <c r="K2296" s="191" t="s">
        <v>10197</v>
      </c>
      <c r="L2296" s="99">
        <v>-0.71155999999999997</v>
      </c>
      <c r="M2296" s="99">
        <v>36.983899999999998</v>
      </c>
      <c r="N2296" s="191" t="s">
        <v>6967</v>
      </c>
      <c r="O2296" s="87">
        <v>45314</v>
      </c>
      <c r="P2296" s="87">
        <f t="shared" si="70"/>
        <v>45339</v>
      </c>
      <c r="Q2296" s="53">
        <f t="shared" si="71"/>
        <v>288</v>
      </c>
    </row>
    <row r="2297" spans="1:17" ht="16">
      <c r="A2297" s="6">
        <v>2296</v>
      </c>
      <c r="B2297" s="191" t="s">
        <v>2381</v>
      </c>
      <c r="C2297" s="191" t="s">
        <v>2663</v>
      </c>
      <c r="D2297" s="191" t="s">
        <v>15082</v>
      </c>
      <c r="E2297" s="191" t="s">
        <v>151</v>
      </c>
      <c r="F2297" s="191" t="s">
        <v>151</v>
      </c>
      <c r="G2297" s="191" t="s">
        <v>152</v>
      </c>
      <c r="H2297" s="191" t="s">
        <v>10788</v>
      </c>
      <c r="I2297" s="191" t="s">
        <v>15083</v>
      </c>
      <c r="J2297" s="191" t="s">
        <v>15084</v>
      </c>
      <c r="K2297" s="191" t="s">
        <v>8758</v>
      </c>
      <c r="L2297" s="99">
        <v>8.6900000000000005E-2</v>
      </c>
      <c r="M2297" s="99">
        <v>37.573900000000002</v>
      </c>
      <c r="N2297" s="191" t="s">
        <v>6967</v>
      </c>
      <c r="O2297" s="87">
        <v>45314</v>
      </c>
      <c r="P2297" s="87">
        <f t="shared" si="70"/>
        <v>45339</v>
      </c>
      <c r="Q2297" s="53">
        <f t="shared" si="71"/>
        <v>288</v>
      </c>
    </row>
    <row r="2298" spans="1:17" ht="16">
      <c r="A2298" s="6">
        <v>2297</v>
      </c>
      <c r="B2298" s="191" t="s">
        <v>5159</v>
      </c>
      <c r="C2298" s="191" t="s">
        <v>5160</v>
      </c>
      <c r="D2298" s="191" t="s">
        <v>15085</v>
      </c>
      <c r="E2298" s="191" t="s">
        <v>108</v>
      </c>
      <c r="F2298" s="191" t="s">
        <v>108</v>
      </c>
      <c r="G2298" s="191" t="s">
        <v>6972</v>
      </c>
      <c r="H2298" s="191" t="s">
        <v>15086</v>
      </c>
      <c r="I2298" s="191" t="s">
        <v>15087</v>
      </c>
      <c r="J2298" s="191" t="s">
        <v>15088</v>
      </c>
      <c r="K2298" s="191" t="s">
        <v>6966</v>
      </c>
      <c r="L2298" s="99">
        <v>-0.99</v>
      </c>
      <c r="M2298" s="99">
        <v>36.796900000000001</v>
      </c>
      <c r="N2298" s="191" t="s">
        <v>6967</v>
      </c>
      <c r="O2298" s="87">
        <v>45314</v>
      </c>
      <c r="P2298" s="87">
        <f t="shared" si="70"/>
        <v>45339</v>
      </c>
      <c r="Q2298" s="53">
        <f t="shared" si="71"/>
        <v>288</v>
      </c>
    </row>
    <row r="2299" spans="1:17" ht="16">
      <c r="A2299" s="6">
        <v>2298</v>
      </c>
      <c r="B2299" s="191" t="s">
        <v>5167</v>
      </c>
      <c r="C2299" s="191" t="s">
        <v>5168</v>
      </c>
      <c r="D2299" s="191" t="s">
        <v>15089</v>
      </c>
      <c r="E2299" s="191" t="s">
        <v>108</v>
      </c>
      <c r="F2299" s="191" t="s">
        <v>108</v>
      </c>
      <c r="G2299" s="191" t="s">
        <v>109</v>
      </c>
      <c r="H2299" s="191" t="s">
        <v>10407</v>
      </c>
      <c r="I2299" s="191" t="s">
        <v>15090</v>
      </c>
      <c r="J2299" s="191" t="s">
        <v>15091</v>
      </c>
      <c r="K2299" s="191" t="s">
        <v>6966</v>
      </c>
      <c r="L2299" s="99">
        <v>-1.0513999999999999</v>
      </c>
      <c r="M2299" s="99">
        <v>36.819099999999999</v>
      </c>
      <c r="N2299" s="191" t="s">
        <v>6967</v>
      </c>
      <c r="O2299" s="87">
        <v>45314</v>
      </c>
      <c r="P2299" s="87">
        <f t="shared" si="70"/>
        <v>45339</v>
      </c>
      <c r="Q2299" s="53">
        <f t="shared" si="71"/>
        <v>288</v>
      </c>
    </row>
    <row r="2300" spans="1:17" ht="16">
      <c r="A2300" s="6">
        <v>2299</v>
      </c>
      <c r="B2300" s="191" t="s">
        <v>5213</v>
      </c>
      <c r="C2300" s="191" t="s">
        <v>5214</v>
      </c>
      <c r="D2300" s="191" t="s">
        <v>15092</v>
      </c>
      <c r="E2300" s="191" t="s">
        <v>161</v>
      </c>
      <c r="F2300" s="191" t="s">
        <v>161</v>
      </c>
      <c r="G2300" s="191" t="s">
        <v>1511</v>
      </c>
      <c r="H2300" s="191" t="s">
        <v>14223</v>
      </c>
      <c r="I2300" s="191" t="s">
        <v>15093</v>
      </c>
      <c r="J2300" s="191" t="s">
        <v>15094</v>
      </c>
      <c r="K2300" s="191" t="s">
        <v>10952</v>
      </c>
      <c r="L2300" s="99">
        <v>0.11559999999999999</v>
      </c>
      <c r="M2300" s="99">
        <v>37.247700000000002</v>
      </c>
      <c r="N2300" s="191" t="s">
        <v>6967</v>
      </c>
      <c r="O2300" s="87">
        <v>45314</v>
      </c>
      <c r="P2300" s="87">
        <f t="shared" si="70"/>
        <v>45339</v>
      </c>
      <c r="Q2300" s="53">
        <f t="shared" si="71"/>
        <v>288</v>
      </c>
    </row>
    <row r="2301" spans="1:17" ht="16">
      <c r="A2301" s="6">
        <v>2300</v>
      </c>
      <c r="B2301" s="191" t="s">
        <v>5222</v>
      </c>
      <c r="C2301" s="191" t="s">
        <v>5223</v>
      </c>
      <c r="D2301" s="191" t="s">
        <v>15095</v>
      </c>
      <c r="E2301" s="191" t="s">
        <v>151</v>
      </c>
      <c r="F2301" s="191" t="s">
        <v>151</v>
      </c>
      <c r="G2301" s="191" t="s">
        <v>10866</v>
      </c>
      <c r="H2301" s="191" t="s">
        <v>15096</v>
      </c>
      <c r="I2301" s="191" t="s">
        <v>15097</v>
      </c>
      <c r="J2301" s="191"/>
      <c r="K2301" s="191" t="s">
        <v>10641</v>
      </c>
      <c r="L2301" s="99">
        <v>0.1777</v>
      </c>
      <c r="M2301" s="99">
        <v>37.698900000000002</v>
      </c>
      <c r="N2301" s="191" t="s">
        <v>6967</v>
      </c>
      <c r="O2301" s="87">
        <v>45314</v>
      </c>
      <c r="P2301" s="87">
        <f t="shared" si="70"/>
        <v>45339</v>
      </c>
      <c r="Q2301" s="53">
        <f t="shared" si="71"/>
        <v>288</v>
      </c>
    </row>
    <row r="2302" spans="1:17" ht="16">
      <c r="A2302" s="6">
        <v>2301</v>
      </c>
      <c r="B2302" s="191" t="s">
        <v>5278</v>
      </c>
      <c r="C2302" s="191" t="s">
        <v>5279</v>
      </c>
      <c r="D2302" s="191" t="s">
        <v>15098</v>
      </c>
      <c r="E2302" s="191" t="s">
        <v>161</v>
      </c>
      <c r="F2302" s="191" t="s">
        <v>11402</v>
      </c>
      <c r="G2302" s="191" t="s">
        <v>11403</v>
      </c>
      <c r="H2302" s="191" t="s">
        <v>11033</v>
      </c>
      <c r="I2302" s="191" t="s">
        <v>15099</v>
      </c>
      <c r="J2302" s="191" t="s">
        <v>15100</v>
      </c>
      <c r="K2302" s="191" t="s">
        <v>10952</v>
      </c>
      <c r="L2302" s="99">
        <v>6.13E-2</v>
      </c>
      <c r="M2302" s="99">
        <v>37.069899999999997</v>
      </c>
      <c r="N2302" s="191" t="s">
        <v>6967</v>
      </c>
      <c r="O2302" s="87">
        <v>45314</v>
      </c>
      <c r="P2302" s="87">
        <f t="shared" si="70"/>
        <v>45339</v>
      </c>
      <c r="Q2302" s="53">
        <f t="shared" si="71"/>
        <v>288</v>
      </c>
    </row>
    <row r="2303" spans="1:17" ht="16">
      <c r="A2303" s="6">
        <v>2302</v>
      </c>
      <c r="B2303" s="191" t="s">
        <v>3791</v>
      </c>
      <c r="C2303" s="191" t="s">
        <v>3792</v>
      </c>
      <c r="D2303" s="191" t="s">
        <v>15101</v>
      </c>
      <c r="E2303" s="191" t="s">
        <v>8015</v>
      </c>
      <c r="F2303" s="191" t="s">
        <v>8015</v>
      </c>
      <c r="G2303" s="191" t="s">
        <v>142</v>
      </c>
      <c r="H2303" s="191" t="s">
        <v>15102</v>
      </c>
      <c r="I2303" s="191" t="s">
        <v>15103</v>
      </c>
      <c r="J2303" s="191" t="s">
        <v>15104</v>
      </c>
      <c r="K2303" s="191" t="s">
        <v>8856</v>
      </c>
      <c r="L2303" s="99">
        <v>-0.46309</v>
      </c>
      <c r="M2303" s="99">
        <v>37.443626299999998</v>
      </c>
      <c r="N2303" s="191" t="s">
        <v>6967</v>
      </c>
      <c r="O2303" s="87">
        <v>45315</v>
      </c>
      <c r="P2303" s="87">
        <f t="shared" si="70"/>
        <v>45340</v>
      </c>
      <c r="Q2303" s="53">
        <f t="shared" si="71"/>
        <v>287</v>
      </c>
    </row>
    <row r="2304" spans="1:17" ht="16">
      <c r="A2304" s="6">
        <v>2303</v>
      </c>
      <c r="B2304" s="191" t="s">
        <v>4922</v>
      </c>
      <c r="C2304" s="191" t="s">
        <v>4923</v>
      </c>
      <c r="D2304" s="191" t="s">
        <v>15105</v>
      </c>
      <c r="E2304" s="191" t="s">
        <v>8015</v>
      </c>
      <c r="F2304" s="191" t="s">
        <v>8015</v>
      </c>
      <c r="G2304" s="191" t="s">
        <v>144</v>
      </c>
      <c r="H2304" s="191" t="s">
        <v>14034</v>
      </c>
      <c r="I2304" s="191" t="s">
        <v>15106</v>
      </c>
      <c r="J2304" s="191" t="s">
        <v>15107</v>
      </c>
      <c r="K2304" s="191" t="s">
        <v>7384</v>
      </c>
      <c r="L2304" s="99">
        <v>-1.2091392000000001</v>
      </c>
      <c r="M2304" s="99">
        <v>36.890829699999998</v>
      </c>
      <c r="N2304" s="191" t="s">
        <v>6967</v>
      </c>
      <c r="O2304" s="87">
        <v>45315</v>
      </c>
      <c r="P2304" s="87">
        <f t="shared" si="70"/>
        <v>45340</v>
      </c>
      <c r="Q2304" s="53">
        <f t="shared" si="71"/>
        <v>287</v>
      </c>
    </row>
    <row r="2305" spans="1:17" ht="16">
      <c r="A2305" s="6">
        <v>2304</v>
      </c>
      <c r="B2305" s="191" t="s">
        <v>4979</v>
      </c>
      <c r="C2305" s="191" t="s">
        <v>4980</v>
      </c>
      <c r="D2305" s="191" t="s">
        <v>15108</v>
      </c>
      <c r="E2305" s="191" t="s">
        <v>161</v>
      </c>
      <c r="F2305" s="191" t="s">
        <v>161</v>
      </c>
      <c r="G2305" s="191" t="s">
        <v>13682</v>
      </c>
      <c r="H2305" s="191" t="s">
        <v>15109</v>
      </c>
      <c r="I2305" s="191" t="s">
        <v>15110</v>
      </c>
      <c r="J2305" s="191"/>
      <c r="K2305" s="191" t="s">
        <v>10952</v>
      </c>
      <c r="L2305" s="99">
        <v>-0.46727999999999997</v>
      </c>
      <c r="M2305" s="99">
        <v>37.040239999999997</v>
      </c>
      <c r="N2305" s="191" t="s">
        <v>6967</v>
      </c>
      <c r="O2305" s="87">
        <v>45315</v>
      </c>
      <c r="P2305" s="87">
        <f t="shared" si="70"/>
        <v>45340</v>
      </c>
      <c r="Q2305" s="53">
        <f t="shared" si="71"/>
        <v>287</v>
      </c>
    </row>
    <row r="2306" spans="1:17" ht="16">
      <c r="A2306" s="6">
        <v>2305</v>
      </c>
      <c r="B2306" s="191" t="s">
        <v>5024</v>
      </c>
      <c r="C2306" s="191" t="s">
        <v>5025</v>
      </c>
      <c r="D2306" s="191" t="s">
        <v>15111</v>
      </c>
      <c r="E2306" s="191" t="s">
        <v>8015</v>
      </c>
      <c r="F2306" s="191" t="s">
        <v>2434</v>
      </c>
      <c r="G2306" s="191" t="s">
        <v>9255</v>
      </c>
      <c r="H2306" s="191" t="s">
        <v>13224</v>
      </c>
      <c r="I2306" s="191" t="s">
        <v>15112</v>
      </c>
      <c r="J2306" s="191" t="s">
        <v>15113</v>
      </c>
      <c r="K2306" s="191" t="s">
        <v>8335</v>
      </c>
      <c r="L2306" s="99">
        <v>-0.47896</v>
      </c>
      <c r="M2306" s="99">
        <v>37.423400000000001</v>
      </c>
      <c r="N2306" s="191" t="s">
        <v>6967</v>
      </c>
      <c r="O2306" s="87">
        <v>45315</v>
      </c>
      <c r="P2306" s="87">
        <f t="shared" si="70"/>
        <v>45340</v>
      </c>
      <c r="Q2306" s="53">
        <f t="shared" si="71"/>
        <v>287</v>
      </c>
    </row>
    <row r="2307" spans="1:17" ht="16">
      <c r="A2307" s="6">
        <v>2306</v>
      </c>
      <c r="B2307" s="191" t="s">
        <v>5211</v>
      </c>
      <c r="C2307" s="191" t="s">
        <v>5212</v>
      </c>
      <c r="D2307" s="191" t="s">
        <v>15114</v>
      </c>
      <c r="E2307" s="191" t="s">
        <v>161</v>
      </c>
      <c r="F2307" s="191" t="s">
        <v>161</v>
      </c>
      <c r="G2307" s="191" t="s">
        <v>10948</v>
      </c>
      <c r="H2307" s="191" t="s">
        <v>15115</v>
      </c>
      <c r="I2307" s="191" t="s">
        <v>15116</v>
      </c>
      <c r="J2307" s="191" t="s">
        <v>15117</v>
      </c>
      <c r="K2307" s="191" t="s">
        <v>10952</v>
      </c>
      <c r="L2307" s="99">
        <v>-0.43319999999999997</v>
      </c>
      <c r="M2307" s="99">
        <v>37.1526</v>
      </c>
      <c r="N2307" s="191" t="s">
        <v>6967</v>
      </c>
      <c r="O2307" s="87">
        <v>45315</v>
      </c>
      <c r="P2307" s="87">
        <f t="shared" ref="P2307:P2370" si="72">O2307+25</f>
        <v>45340</v>
      </c>
      <c r="Q2307" s="53">
        <f t="shared" ref="Q2307:Q2370" si="73">IF(P2307&lt;$T$2,$V$2,$U$2-P2307+1)</f>
        <v>287</v>
      </c>
    </row>
    <row r="2308" spans="1:17" ht="16">
      <c r="A2308" s="6">
        <v>2307</v>
      </c>
      <c r="B2308" s="191" t="s">
        <v>15118</v>
      </c>
      <c r="C2308" s="191" t="s">
        <v>5210</v>
      </c>
      <c r="D2308" s="191" t="s">
        <v>15119</v>
      </c>
      <c r="E2308" s="191" t="s">
        <v>8015</v>
      </c>
      <c r="F2308" s="191" t="s">
        <v>2434</v>
      </c>
      <c r="G2308" s="191" t="s">
        <v>9255</v>
      </c>
      <c r="H2308" s="191" t="s">
        <v>15120</v>
      </c>
      <c r="I2308" s="191" t="s">
        <v>15121</v>
      </c>
      <c r="J2308" s="191" t="s">
        <v>15122</v>
      </c>
      <c r="K2308" s="191" t="s">
        <v>8335</v>
      </c>
      <c r="L2308" s="99">
        <v>-0.52182799999999996</v>
      </c>
      <c r="M2308" s="99">
        <v>37.373086999999998</v>
      </c>
      <c r="N2308" s="191" t="s">
        <v>6967</v>
      </c>
      <c r="O2308" s="87">
        <v>45315</v>
      </c>
      <c r="P2308" s="87">
        <f t="shared" si="72"/>
        <v>45340</v>
      </c>
      <c r="Q2308" s="53">
        <f t="shared" si="73"/>
        <v>287</v>
      </c>
    </row>
    <row r="2309" spans="1:17" ht="16">
      <c r="A2309" s="6">
        <v>2308</v>
      </c>
      <c r="B2309" s="191" t="s">
        <v>5304</v>
      </c>
      <c r="C2309" s="191" t="s">
        <v>5305</v>
      </c>
      <c r="D2309" s="191" t="s">
        <v>15123</v>
      </c>
      <c r="E2309" s="191" t="s">
        <v>8015</v>
      </c>
      <c r="F2309" s="191" t="s">
        <v>10898</v>
      </c>
      <c r="G2309" s="191" t="s">
        <v>12503</v>
      </c>
      <c r="H2309" s="191" t="s">
        <v>15124</v>
      </c>
      <c r="I2309" s="191" t="s">
        <v>15125</v>
      </c>
      <c r="J2309" s="191"/>
      <c r="K2309" s="191" t="s">
        <v>11533</v>
      </c>
      <c r="L2309" s="99">
        <v>-0.31950000000000001</v>
      </c>
      <c r="M2309" s="99">
        <v>37.660899999999998</v>
      </c>
      <c r="N2309" s="191" t="s">
        <v>6967</v>
      </c>
      <c r="O2309" s="87">
        <v>45315</v>
      </c>
      <c r="P2309" s="87">
        <f t="shared" si="72"/>
        <v>45340</v>
      </c>
      <c r="Q2309" s="53">
        <f t="shared" si="73"/>
        <v>287</v>
      </c>
    </row>
    <row r="2310" spans="1:17" ht="16">
      <c r="A2310" s="6">
        <v>2309</v>
      </c>
      <c r="B2310" s="191" t="s">
        <v>5016</v>
      </c>
      <c r="C2310" s="191" t="s">
        <v>5017</v>
      </c>
      <c r="D2310" s="191" t="s">
        <v>15126</v>
      </c>
      <c r="E2310" s="191" t="s">
        <v>108</v>
      </c>
      <c r="F2310" s="191" t="s">
        <v>108</v>
      </c>
      <c r="G2310" s="191" t="s">
        <v>111</v>
      </c>
      <c r="H2310" s="191" t="s">
        <v>13535</v>
      </c>
      <c r="I2310" s="191" t="s">
        <v>15127</v>
      </c>
      <c r="J2310" s="191" t="s">
        <v>15128</v>
      </c>
      <c r="K2310" s="191" t="s">
        <v>6966</v>
      </c>
      <c r="L2310" s="99">
        <v>-0.99539999999999995</v>
      </c>
      <c r="M2310" s="99">
        <v>36.711799999999997</v>
      </c>
      <c r="N2310" s="191" t="s">
        <v>6967</v>
      </c>
      <c r="O2310" s="87">
        <v>45316</v>
      </c>
      <c r="P2310" s="87">
        <f t="shared" si="72"/>
        <v>45341</v>
      </c>
      <c r="Q2310" s="53">
        <f t="shared" si="73"/>
        <v>286</v>
      </c>
    </row>
    <row r="2311" spans="1:17" ht="16">
      <c r="A2311" s="6">
        <v>2310</v>
      </c>
      <c r="B2311" s="191" t="s">
        <v>5020</v>
      </c>
      <c r="C2311" s="191" t="s">
        <v>5021</v>
      </c>
      <c r="D2311" s="191" t="s">
        <v>15129</v>
      </c>
      <c r="E2311" s="191" t="s">
        <v>8015</v>
      </c>
      <c r="F2311" s="191" t="s">
        <v>2434</v>
      </c>
      <c r="G2311" s="191" t="s">
        <v>7481</v>
      </c>
      <c r="H2311" s="191" t="s">
        <v>15130</v>
      </c>
      <c r="I2311" s="191" t="s">
        <v>15131</v>
      </c>
      <c r="J2311" s="191" t="s">
        <v>15132</v>
      </c>
      <c r="K2311" s="191" t="s">
        <v>8856</v>
      </c>
      <c r="L2311" s="99">
        <v>-0.57399999999999995</v>
      </c>
      <c r="M2311" s="99">
        <v>37.410899999999998</v>
      </c>
      <c r="N2311" s="191" t="s">
        <v>6967</v>
      </c>
      <c r="O2311" s="87">
        <v>45316</v>
      </c>
      <c r="P2311" s="87">
        <f t="shared" si="72"/>
        <v>45341</v>
      </c>
      <c r="Q2311" s="53">
        <f t="shared" si="73"/>
        <v>286</v>
      </c>
    </row>
    <row r="2312" spans="1:17" ht="16">
      <c r="A2312" s="6">
        <v>2311</v>
      </c>
      <c r="B2312" s="191" t="s">
        <v>5053</v>
      </c>
      <c r="C2312" s="191" t="s">
        <v>5054</v>
      </c>
      <c r="D2312" s="191" t="s">
        <v>15133</v>
      </c>
      <c r="E2312" s="191" t="s">
        <v>8015</v>
      </c>
      <c r="F2312" s="191" t="s">
        <v>2434</v>
      </c>
      <c r="G2312" s="191" t="s">
        <v>9255</v>
      </c>
      <c r="H2312" s="191" t="s">
        <v>15134</v>
      </c>
      <c r="I2312" s="191" t="s">
        <v>15135</v>
      </c>
      <c r="J2312" s="191" t="s">
        <v>15136</v>
      </c>
      <c r="K2312" s="191" t="s">
        <v>8335</v>
      </c>
      <c r="L2312" s="99">
        <v>-0.48757499999999998</v>
      </c>
      <c r="M2312" s="99">
        <v>37.399720000000002</v>
      </c>
      <c r="N2312" s="191" t="s">
        <v>6967</v>
      </c>
      <c r="O2312" s="87">
        <v>45316</v>
      </c>
      <c r="P2312" s="87">
        <f t="shared" si="72"/>
        <v>45341</v>
      </c>
      <c r="Q2312" s="53">
        <f t="shared" si="73"/>
        <v>286</v>
      </c>
    </row>
    <row r="2313" spans="1:17" ht="16">
      <c r="A2313" s="6">
        <v>2312</v>
      </c>
      <c r="B2313" s="191" t="s">
        <v>5119</v>
      </c>
      <c r="C2313" s="191" t="s">
        <v>5120</v>
      </c>
      <c r="D2313" s="191" t="s">
        <v>15137</v>
      </c>
      <c r="E2313" s="191" t="s">
        <v>8015</v>
      </c>
      <c r="F2313" s="191" t="s">
        <v>10898</v>
      </c>
      <c r="G2313" s="191" t="s">
        <v>1578</v>
      </c>
      <c r="H2313" s="191" t="s">
        <v>13970</v>
      </c>
      <c r="I2313" s="191" t="s">
        <v>15138</v>
      </c>
      <c r="J2313" s="191" t="s">
        <v>15139</v>
      </c>
      <c r="K2313" s="191" t="s">
        <v>11533</v>
      </c>
      <c r="L2313" s="99">
        <v>-0.25409999999999999</v>
      </c>
      <c r="M2313" s="99">
        <v>37.597900000000003</v>
      </c>
      <c r="N2313" s="191" t="s">
        <v>6967</v>
      </c>
      <c r="O2313" s="87">
        <v>45316</v>
      </c>
      <c r="P2313" s="87">
        <f t="shared" si="72"/>
        <v>45341</v>
      </c>
      <c r="Q2313" s="53">
        <f t="shared" si="73"/>
        <v>286</v>
      </c>
    </row>
    <row r="2314" spans="1:17" ht="16">
      <c r="A2314" s="6">
        <v>2313</v>
      </c>
      <c r="B2314" s="191" t="s">
        <v>5245</v>
      </c>
      <c r="C2314" s="191" t="s">
        <v>5246</v>
      </c>
      <c r="D2314" s="191" t="s">
        <v>15140</v>
      </c>
      <c r="E2314" s="191" t="s">
        <v>114</v>
      </c>
      <c r="F2314" s="191" t="s">
        <v>114</v>
      </c>
      <c r="G2314" s="191" t="s">
        <v>156</v>
      </c>
      <c r="H2314" s="191" t="s">
        <v>12715</v>
      </c>
      <c r="I2314" s="191" t="s">
        <v>15141</v>
      </c>
      <c r="J2314" s="191" t="s">
        <v>15142</v>
      </c>
      <c r="K2314" s="191" t="s">
        <v>7337</v>
      </c>
      <c r="L2314" s="99">
        <v>-0.94230000000000003</v>
      </c>
      <c r="M2314" s="99">
        <v>36.972200000000001</v>
      </c>
      <c r="N2314" s="191" t="s">
        <v>6967</v>
      </c>
      <c r="O2314" s="87">
        <v>45316</v>
      </c>
      <c r="P2314" s="87">
        <f t="shared" si="72"/>
        <v>45341</v>
      </c>
      <c r="Q2314" s="53">
        <f t="shared" si="73"/>
        <v>286</v>
      </c>
    </row>
    <row r="2315" spans="1:17" ht="16">
      <c r="A2315" s="6">
        <v>2314</v>
      </c>
      <c r="B2315" s="191" t="s">
        <v>5252</v>
      </c>
      <c r="C2315" s="191" t="s">
        <v>5253</v>
      </c>
      <c r="D2315" s="191" t="s">
        <v>15143</v>
      </c>
      <c r="E2315" s="191" t="s">
        <v>114</v>
      </c>
      <c r="F2315" s="191" t="s">
        <v>114</v>
      </c>
      <c r="G2315" s="191" t="s">
        <v>168</v>
      </c>
      <c r="H2315" s="191" t="s">
        <v>15144</v>
      </c>
      <c r="I2315" s="191" t="s">
        <v>15145</v>
      </c>
      <c r="J2315" s="191"/>
      <c r="K2315" s="191" t="s">
        <v>11451</v>
      </c>
      <c r="L2315" s="99">
        <v>-0.89900000000000002</v>
      </c>
      <c r="M2315" s="99">
        <v>37.032600000000002</v>
      </c>
      <c r="N2315" s="191" t="s">
        <v>6967</v>
      </c>
      <c r="O2315" s="87">
        <v>45316</v>
      </c>
      <c r="P2315" s="87">
        <f t="shared" si="72"/>
        <v>45341</v>
      </c>
      <c r="Q2315" s="53">
        <f t="shared" si="73"/>
        <v>286</v>
      </c>
    </row>
    <row r="2316" spans="1:17" ht="32">
      <c r="A2316" s="6">
        <v>2315</v>
      </c>
      <c r="B2316" s="191" t="s">
        <v>5256</v>
      </c>
      <c r="C2316" s="191" t="s">
        <v>5257</v>
      </c>
      <c r="D2316" s="191" t="s">
        <v>15146</v>
      </c>
      <c r="E2316" s="191" t="s">
        <v>108</v>
      </c>
      <c r="F2316" s="191" t="s">
        <v>108</v>
      </c>
      <c r="G2316" s="191" t="s">
        <v>115</v>
      </c>
      <c r="H2316" s="191" t="s">
        <v>12854</v>
      </c>
      <c r="I2316" s="191" t="s">
        <v>15147</v>
      </c>
      <c r="J2316" s="191" t="s">
        <v>15148</v>
      </c>
      <c r="K2316" s="191" t="s">
        <v>2840</v>
      </c>
      <c r="L2316" s="99">
        <v>-1.2033</v>
      </c>
      <c r="M2316" s="99">
        <v>36.7102</v>
      </c>
      <c r="N2316" s="191" t="s">
        <v>6967</v>
      </c>
      <c r="O2316" s="87">
        <v>45316</v>
      </c>
      <c r="P2316" s="87">
        <f t="shared" si="72"/>
        <v>45341</v>
      </c>
      <c r="Q2316" s="53">
        <f t="shared" si="73"/>
        <v>286</v>
      </c>
    </row>
    <row r="2317" spans="1:17" ht="16">
      <c r="A2317" s="6">
        <v>2316</v>
      </c>
      <c r="B2317" s="191" t="s">
        <v>5272</v>
      </c>
      <c r="C2317" s="191" t="s">
        <v>5273</v>
      </c>
      <c r="D2317" s="191" t="s">
        <v>15149</v>
      </c>
      <c r="E2317" s="191" t="s">
        <v>108</v>
      </c>
      <c r="F2317" s="191" t="s">
        <v>108</v>
      </c>
      <c r="G2317" s="191" t="s">
        <v>175</v>
      </c>
      <c r="H2317" s="191" t="s">
        <v>10167</v>
      </c>
      <c r="I2317" s="191" t="s">
        <v>15150</v>
      </c>
      <c r="J2317" s="191" t="s">
        <v>15151</v>
      </c>
      <c r="K2317" s="191" t="s">
        <v>2840</v>
      </c>
      <c r="L2317" s="99">
        <v>-1.2771999999999999</v>
      </c>
      <c r="M2317" s="99">
        <v>36.684699999999999</v>
      </c>
      <c r="N2317" s="191" t="s">
        <v>6967</v>
      </c>
      <c r="O2317" s="87">
        <v>45316</v>
      </c>
      <c r="P2317" s="87">
        <f t="shared" si="72"/>
        <v>45341</v>
      </c>
      <c r="Q2317" s="53">
        <f t="shared" si="73"/>
        <v>286</v>
      </c>
    </row>
    <row r="2318" spans="1:17" ht="16">
      <c r="A2318" s="6">
        <v>2317</v>
      </c>
      <c r="B2318" s="191" t="s">
        <v>5266</v>
      </c>
      <c r="C2318" s="191" t="s">
        <v>5267</v>
      </c>
      <c r="D2318" s="191" t="s">
        <v>15152</v>
      </c>
      <c r="E2318" s="191" t="s">
        <v>108</v>
      </c>
      <c r="F2318" s="191" t="s">
        <v>108</v>
      </c>
      <c r="G2318" s="191" t="s">
        <v>111</v>
      </c>
      <c r="H2318" s="191" t="s">
        <v>15153</v>
      </c>
      <c r="I2318" s="191" t="s">
        <v>15154</v>
      </c>
      <c r="J2318" s="191"/>
      <c r="K2318" s="191" t="s">
        <v>7449</v>
      </c>
      <c r="L2318" s="99">
        <v>-1.035879</v>
      </c>
      <c r="M2318" s="99">
        <v>36.663766000000003</v>
      </c>
      <c r="N2318" s="191" t="s">
        <v>6967</v>
      </c>
      <c r="O2318" s="87">
        <v>45316</v>
      </c>
      <c r="P2318" s="87">
        <f t="shared" si="72"/>
        <v>45341</v>
      </c>
      <c r="Q2318" s="53">
        <f t="shared" si="73"/>
        <v>286</v>
      </c>
    </row>
    <row r="2319" spans="1:17" ht="16">
      <c r="A2319" s="6">
        <v>2318</v>
      </c>
      <c r="B2319" s="191" t="s">
        <v>5312</v>
      </c>
      <c r="C2319" s="191" t="s">
        <v>5313</v>
      </c>
      <c r="D2319" s="191" t="s">
        <v>15155</v>
      </c>
      <c r="E2319" s="191" t="s">
        <v>8015</v>
      </c>
      <c r="F2319" s="191" t="s">
        <v>8015</v>
      </c>
      <c r="G2319" s="191" t="s">
        <v>144</v>
      </c>
      <c r="H2319" s="191" t="s">
        <v>10531</v>
      </c>
      <c r="I2319" s="191" t="s">
        <v>15156</v>
      </c>
      <c r="J2319" s="191" t="s">
        <v>15157</v>
      </c>
      <c r="K2319" s="191" t="s">
        <v>7384</v>
      </c>
      <c r="L2319" s="99">
        <v>-1.1094609</v>
      </c>
      <c r="M2319" s="99">
        <v>36.803481499999997</v>
      </c>
      <c r="N2319" s="191" t="s">
        <v>6967</v>
      </c>
      <c r="O2319" s="87">
        <v>45316</v>
      </c>
      <c r="P2319" s="87">
        <f t="shared" si="72"/>
        <v>45341</v>
      </c>
      <c r="Q2319" s="53">
        <f t="shared" si="73"/>
        <v>286</v>
      </c>
    </row>
    <row r="2320" spans="1:17" ht="16">
      <c r="A2320" s="6">
        <v>2319</v>
      </c>
      <c r="B2320" s="191" t="s">
        <v>5310</v>
      </c>
      <c r="C2320" s="191" t="s">
        <v>5311</v>
      </c>
      <c r="D2320" s="191" t="s">
        <v>15158</v>
      </c>
      <c r="E2320" s="191" t="s">
        <v>8015</v>
      </c>
      <c r="F2320" s="191" t="s">
        <v>2434</v>
      </c>
      <c r="G2320" s="191" t="s">
        <v>9255</v>
      </c>
      <c r="H2320" s="191" t="s">
        <v>15159</v>
      </c>
      <c r="I2320" s="191" t="s">
        <v>15160</v>
      </c>
      <c r="J2320" s="191" t="s">
        <v>15161</v>
      </c>
      <c r="K2320" s="191" t="s">
        <v>8335</v>
      </c>
      <c r="L2320" s="99">
        <v>-0.47299999999999998</v>
      </c>
      <c r="M2320" s="99">
        <v>37.369300000000003</v>
      </c>
      <c r="N2320" s="191" t="s">
        <v>6967</v>
      </c>
      <c r="O2320" s="87">
        <v>45316</v>
      </c>
      <c r="P2320" s="87">
        <f t="shared" si="72"/>
        <v>45341</v>
      </c>
      <c r="Q2320" s="53">
        <f t="shared" si="73"/>
        <v>286</v>
      </c>
    </row>
    <row r="2321" spans="1:17" ht="16">
      <c r="A2321" s="6">
        <v>2320</v>
      </c>
      <c r="B2321" s="191" t="s">
        <v>5324</v>
      </c>
      <c r="C2321" s="191" t="s">
        <v>5325</v>
      </c>
      <c r="D2321" s="191" t="s">
        <v>15162</v>
      </c>
      <c r="E2321" s="191" t="s">
        <v>151</v>
      </c>
      <c r="F2321" s="191" t="s">
        <v>151</v>
      </c>
      <c r="G2321" s="191" t="s">
        <v>165</v>
      </c>
      <c r="H2321" s="191" t="s">
        <v>14609</v>
      </c>
      <c r="I2321" s="191" t="s">
        <v>15163</v>
      </c>
      <c r="J2321" s="191" t="s">
        <v>15164</v>
      </c>
      <c r="K2321" s="191" t="s">
        <v>8847</v>
      </c>
      <c r="L2321" s="99">
        <v>-8.2100000000000006E-2</v>
      </c>
      <c r="M2321" s="99">
        <v>37.688000000000002</v>
      </c>
      <c r="N2321" s="191" t="s">
        <v>6967</v>
      </c>
      <c r="O2321" s="87">
        <v>45316</v>
      </c>
      <c r="P2321" s="87">
        <f t="shared" si="72"/>
        <v>45341</v>
      </c>
      <c r="Q2321" s="53">
        <f t="shared" si="73"/>
        <v>286</v>
      </c>
    </row>
    <row r="2322" spans="1:17" ht="16">
      <c r="A2322" s="6">
        <v>2321</v>
      </c>
      <c r="B2322" s="191" t="s">
        <v>5078</v>
      </c>
      <c r="C2322" s="191" t="s">
        <v>5079</v>
      </c>
      <c r="D2322" s="191" t="s">
        <v>15165</v>
      </c>
      <c r="E2322" s="191" t="s">
        <v>8015</v>
      </c>
      <c r="F2322" s="191" t="s">
        <v>8015</v>
      </c>
      <c r="G2322" s="191" t="s">
        <v>9292</v>
      </c>
      <c r="H2322" s="191" t="s">
        <v>15166</v>
      </c>
      <c r="I2322" s="191" t="s">
        <v>15167</v>
      </c>
      <c r="J2322" s="191" t="s">
        <v>15168</v>
      </c>
      <c r="K2322" s="191" t="s">
        <v>7384</v>
      </c>
      <c r="L2322" s="99">
        <v>-0.65280000000000005</v>
      </c>
      <c r="M2322" s="99">
        <v>37.508200000000002</v>
      </c>
      <c r="N2322" s="191" t="s">
        <v>6967</v>
      </c>
      <c r="O2322" s="87">
        <v>45317</v>
      </c>
      <c r="P2322" s="87">
        <f t="shared" si="72"/>
        <v>45342</v>
      </c>
      <c r="Q2322" s="53">
        <f t="shared" si="73"/>
        <v>285</v>
      </c>
    </row>
    <row r="2323" spans="1:17" ht="16">
      <c r="A2323" s="6">
        <v>2322</v>
      </c>
      <c r="B2323" s="191" t="s">
        <v>5131</v>
      </c>
      <c r="C2323" s="191" t="s">
        <v>5132</v>
      </c>
      <c r="D2323" s="191" t="s">
        <v>15169</v>
      </c>
      <c r="E2323" s="191" t="s">
        <v>108</v>
      </c>
      <c r="F2323" s="191" t="s">
        <v>108</v>
      </c>
      <c r="G2323" s="191" t="s">
        <v>6972</v>
      </c>
      <c r="H2323" s="191" t="s">
        <v>14134</v>
      </c>
      <c r="I2323" s="191" t="s">
        <v>15170</v>
      </c>
      <c r="J2323" s="191" t="s">
        <v>15171</v>
      </c>
      <c r="K2323" s="191" t="s">
        <v>6975</v>
      </c>
      <c r="L2323" s="99">
        <v>-1.0034000000000001</v>
      </c>
      <c r="M2323" s="99">
        <v>36.835000000000001</v>
      </c>
      <c r="N2323" s="191" t="s">
        <v>6967</v>
      </c>
      <c r="O2323" s="87">
        <v>45317</v>
      </c>
      <c r="P2323" s="87">
        <f t="shared" si="72"/>
        <v>45342</v>
      </c>
      <c r="Q2323" s="53">
        <f t="shared" si="73"/>
        <v>285</v>
      </c>
    </row>
    <row r="2324" spans="1:17" ht="16">
      <c r="A2324" s="6">
        <v>2323</v>
      </c>
      <c r="B2324" s="191" t="s">
        <v>5217</v>
      </c>
      <c r="C2324" s="191" t="s">
        <v>5218</v>
      </c>
      <c r="D2324" s="191" t="s">
        <v>15172</v>
      </c>
      <c r="E2324" s="191" t="s">
        <v>8015</v>
      </c>
      <c r="F2324" s="191" t="s">
        <v>2434</v>
      </c>
      <c r="G2324" s="191" t="s">
        <v>7481</v>
      </c>
      <c r="H2324" s="191" t="s">
        <v>15173</v>
      </c>
      <c r="I2324" s="191" t="s">
        <v>15174</v>
      </c>
      <c r="J2324" s="191" t="s">
        <v>15175</v>
      </c>
      <c r="K2324" s="191" t="s">
        <v>8335</v>
      </c>
      <c r="L2324" s="99">
        <v>-0.62649999999999995</v>
      </c>
      <c r="M2324" s="99">
        <v>37.329000000000001</v>
      </c>
      <c r="N2324" s="191" t="s">
        <v>6967</v>
      </c>
      <c r="O2324" s="87">
        <v>45317</v>
      </c>
      <c r="P2324" s="87">
        <f t="shared" si="72"/>
        <v>45342</v>
      </c>
      <c r="Q2324" s="53">
        <f t="shared" si="73"/>
        <v>285</v>
      </c>
    </row>
    <row r="2325" spans="1:17" ht="16">
      <c r="A2325" s="6">
        <v>2324</v>
      </c>
      <c r="B2325" s="191" t="s">
        <v>5354</v>
      </c>
      <c r="C2325" s="191" t="s">
        <v>5355</v>
      </c>
      <c r="D2325" s="191" t="s">
        <v>15176</v>
      </c>
      <c r="E2325" s="191" t="s">
        <v>8015</v>
      </c>
      <c r="F2325" s="191" t="s">
        <v>8015</v>
      </c>
      <c r="G2325" s="191" t="s">
        <v>9292</v>
      </c>
      <c r="H2325" s="191" t="s">
        <v>15177</v>
      </c>
      <c r="I2325" s="191" t="s">
        <v>15178</v>
      </c>
      <c r="J2325" s="191"/>
      <c r="K2325" s="191" t="s">
        <v>8856</v>
      </c>
      <c r="L2325" s="99">
        <v>-0.65080000000000005</v>
      </c>
      <c r="M2325" s="99">
        <v>37.503999999999998</v>
      </c>
      <c r="N2325" s="191" t="s">
        <v>6967</v>
      </c>
      <c r="O2325" s="87">
        <v>45317</v>
      </c>
      <c r="P2325" s="87">
        <f t="shared" si="72"/>
        <v>45342</v>
      </c>
      <c r="Q2325" s="53">
        <f t="shared" si="73"/>
        <v>285</v>
      </c>
    </row>
    <row r="2326" spans="1:17" ht="16">
      <c r="A2326" s="6">
        <v>2325</v>
      </c>
      <c r="B2326" s="191" t="s">
        <v>5155</v>
      </c>
      <c r="C2326" s="191" t="s">
        <v>5156</v>
      </c>
      <c r="D2326" s="191" t="s">
        <v>15179</v>
      </c>
      <c r="E2326" s="191" t="s">
        <v>108</v>
      </c>
      <c r="F2326" s="191" t="s">
        <v>108</v>
      </c>
      <c r="G2326" s="191" t="s">
        <v>111</v>
      </c>
      <c r="H2326" s="191" t="s">
        <v>15180</v>
      </c>
      <c r="I2326" s="191" t="s">
        <v>15181</v>
      </c>
      <c r="J2326" s="191" t="s">
        <v>15182</v>
      </c>
      <c r="K2326" s="191" t="s">
        <v>6966</v>
      </c>
      <c r="L2326" s="99">
        <v>-0.98880000000000001</v>
      </c>
      <c r="M2326" s="99">
        <v>36.713500000000003</v>
      </c>
      <c r="N2326" s="191" t="s">
        <v>6967</v>
      </c>
      <c r="O2326" s="87">
        <v>45324</v>
      </c>
      <c r="P2326" s="87">
        <f t="shared" si="72"/>
        <v>45349</v>
      </c>
      <c r="Q2326" s="53">
        <f t="shared" si="73"/>
        <v>278</v>
      </c>
    </row>
    <row r="2327" spans="1:17" ht="16">
      <c r="A2327" s="6">
        <v>2326</v>
      </c>
      <c r="B2327" s="191" t="s">
        <v>4862</v>
      </c>
      <c r="C2327" s="191" t="s">
        <v>4863</v>
      </c>
      <c r="D2327" s="191" t="s">
        <v>15183</v>
      </c>
      <c r="E2327" s="191" t="s">
        <v>108</v>
      </c>
      <c r="F2327" s="191" t="s">
        <v>108</v>
      </c>
      <c r="G2327" s="191" t="s">
        <v>6972</v>
      </c>
      <c r="H2327" s="191" t="s">
        <v>8102</v>
      </c>
      <c r="I2327" s="191" t="s">
        <v>15184</v>
      </c>
      <c r="J2327" s="191" t="s">
        <v>15185</v>
      </c>
      <c r="K2327" s="191" t="s">
        <v>6975</v>
      </c>
      <c r="L2327" s="99">
        <v>-0.93589999999999995</v>
      </c>
      <c r="M2327" s="99">
        <v>36.746200000000002</v>
      </c>
      <c r="N2327" s="191" t="s">
        <v>6967</v>
      </c>
      <c r="O2327" s="87">
        <v>45336</v>
      </c>
      <c r="P2327" s="87">
        <f t="shared" si="72"/>
        <v>45361</v>
      </c>
      <c r="Q2327" s="53">
        <f t="shared" si="73"/>
        <v>266</v>
      </c>
    </row>
    <row r="2328" spans="1:17" ht="16">
      <c r="A2328" s="6">
        <v>2327</v>
      </c>
      <c r="B2328" s="191" t="s">
        <v>5231</v>
      </c>
      <c r="C2328" s="191" t="s">
        <v>5232</v>
      </c>
      <c r="D2328" s="191" t="s">
        <v>15186</v>
      </c>
      <c r="E2328" s="191" t="s">
        <v>151</v>
      </c>
      <c r="F2328" s="191" t="s">
        <v>151</v>
      </c>
      <c r="G2328" s="191" t="s">
        <v>173</v>
      </c>
      <c r="H2328" s="191" t="s">
        <v>15187</v>
      </c>
      <c r="I2328" s="191" t="s">
        <v>15188</v>
      </c>
      <c r="J2328" s="191" t="s">
        <v>15189</v>
      </c>
      <c r="K2328" s="191" t="s">
        <v>10641</v>
      </c>
      <c r="L2328" s="99">
        <v>4.3700000000000003E-2</v>
      </c>
      <c r="M2328" s="99">
        <v>37.6858</v>
      </c>
      <c r="N2328" s="191" t="s">
        <v>6967</v>
      </c>
      <c r="O2328" s="87">
        <v>45336</v>
      </c>
      <c r="P2328" s="87">
        <f t="shared" si="72"/>
        <v>45361</v>
      </c>
      <c r="Q2328" s="53">
        <f t="shared" si="73"/>
        <v>266</v>
      </c>
    </row>
    <row r="2329" spans="1:17" ht="32">
      <c r="A2329" s="6">
        <v>2328</v>
      </c>
      <c r="B2329" s="191" t="s">
        <v>5274</v>
      </c>
      <c r="C2329" s="191" t="s">
        <v>5275</v>
      </c>
      <c r="D2329" s="191" t="s">
        <v>15190</v>
      </c>
      <c r="E2329" s="191" t="s">
        <v>108</v>
      </c>
      <c r="F2329" s="191" t="s">
        <v>9568</v>
      </c>
      <c r="G2329" s="191" t="s">
        <v>11145</v>
      </c>
      <c r="H2329" s="191" t="s">
        <v>15191</v>
      </c>
      <c r="I2329" s="191" t="s">
        <v>15192</v>
      </c>
      <c r="J2329" s="191" t="s">
        <v>15193</v>
      </c>
      <c r="K2329" s="191" t="s">
        <v>6975</v>
      </c>
      <c r="L2329" s="99">
        <v>-1.4182999999999999</v>
      </c>
      <c r="M2329" s="99">
        <v>36.721699999999998</v>
      </c>
      <c r="N2329" s="191" t="s">
        <v>6967</v>
      </c>
      <c r="O2329" s="87">
        <v>45336</v>
      </c>
      <c r="P2329" s="87">
        <f t="shared" si="72"/>
        <v>45361</v>
      </c>
      <c r="Q2329" s="53">
        <f t="shared" si="73"/>
        <v>266</v>
      </c>
    </row>
    <row r="2330" spans="1:17" ht="16">
      <c r="A2330" s="6">
        <v>2329</v>
      </c>
      <c r="B2330" s="191" t="s">
        <v>15194</v>
      </c>
      <c r="C2330" s="191" t="s">
        <v>5470</v>
      </c>
      <c r="D2330" s="191" t="s">
        <v>15195</v>
      </c>
      <c r="E2330" s="191" t="s">
        <v>108</v>
      </c>
      <c r="F2330" s="191" t="s">
        <v>108</v>
      </c>
      <c r="G2330" s="191" t="s">
        <v>175</v>
      </c>
      <c r="H2330" s="191" t="s">
        <v>14567</v>
      </c>
      <c r="I2330" s="191" t="s">
        <v>15196</v>
      </c>
      <c r="J2330" s="191" t="s">
        <v>15197</v>
      </c>
      <c r="K2330" s="191" t="s">
        <v>2840</v>
      </c>
      <c r="L2330" s="99">
        <v>-1.27867</v>
      </c>
      <c r="M2330" s="99">
        <v>-1.27867</v>
      </c>
      <c r="N2330" s="191" t="s">
        <v>6967</v>
      </c>
      <c r="O2330" s="87">
        <v>45336</v>
      </c>
      <c r="P2330" s="87">
        <f t="shared" si="72"/>
        <v>45361</v>
      </c>
      <c r="Q2330" s="53">
        <f t="shared" si="73"/>
        <v>266</v>
      </c>
    </row>
    <row r="2331" spans="1:17" ht="16">
      <c r="A2331" s="6">
        <v>2330</v>
      </c>
      <c r="B2331" s="191" t="s">
        <v>2652</v>
      </c>
      <c r="C2331" s="191" t="s">
        <v>2653</v>
      </c>
      <c r="D2331" s="191" t="s">
        <v>15198</v>
      </c>
      <c r="E2331" s="191" t="s">
        <v>8015</v>
      </c>
      <c r="F2331" s="191" t="s">
        <v>8015</v>
      </c>
      <c r="G2331" s="191" t="s">
        <v>142</v>
      </c>
      <c r="H2331" s="191" t="s">
        <v>11507</v>
      </c>
      <c r="I2331" s="191" t="s">
        <v>15199</v>
      </c>
      <c r="J2331" s="191" t="s">
        <v>15200</v>
      </c>
      <c r="K2331" s="191" t="s">
        <v>8856</v>
      </c>
      <c r="L2331" s="99">
        <v>-0.48169899999999999</v>
      </c>
      <c r="M2331" s="99">
        <v>37.452278</v>
      </c>
      <c r="N2331" s="191" t="s">
        <v>6967</v>
      </c>
      <c r="O2331" s="87">
        <v>45337</v>
      </c>
      <c r="P2331" s="87">
        <f t="shared" si="72"/>
        <v>45362</v>
      </c>
      <c r="Q2331" s="53">
        <f t="shared" si="73"/>
        <v>265</v>
      </c>
    </row>
    <row r="2332" spans="1:17" ht="16">
      <c r="A2332" s="6">
        <v>2331</v>
      </c>
      <c r="B2332" s="191" t="s">
        <v>5111</v>
      </c>
      <c r="C2332" s="191" t="s">
        <v>5112</v>
      </c>
      <c r="D2332" s="191" t="s">
        <v>15201</v>
      </c>
      <c r="E2332" s="191" t="s">
        <v>8015</v>
      </c>
      <c r="F2332" s="191" t="s">
        <v>8015</v>
      </c>
      <c r="G2332" s="191" t="s">
        <v>142</v>
      </c>
      <c r="H2332" s="191" t="s">
        <v>15102</v>
      </c>
      <c r="I2332" s="191" t="s">
        <v>15202</v>
      </c>
      <c r="J2332" s="191" t="s">
        <v>15203</v>
      </c>
      <c r="K2332" s="191" t="s">
        <v>8856</v>
      </c>
      <c r="L2332" s="99">
        <v>-0.45390999999999998</v>
      </c>
      <c r="M2332" s="99">
        <v>37.449348000000001</v>
      </c>
      <c r="N2332" s="191" t="s">
        <v>6967</v>
      </c>
      <c r="O2332" s="87">
        <v>45337</v>
      </c>
      <c r="P2332" s="87">
        <f t="shared" si="72"/>
        <v>45362</v>
      </c>
      <c r="Q2332" s="53">
        <f t="shared" si="73"/>
        <v>265</v>
      </c>
    </row>
    <row r="2333" spans="1:17" ht="16">
      <c r="A2333" s="6">
        <v>2332</v>
      </c>
      <c r="B2333" s="191" t="s">
        <v>5268</v>
      </c>
      <c r="C2333" s="191" t="s">
        <v>5269</v>
      </c>
      <c r="D2333" s="191" t="s">
        <v>15204</v>
      </c>
      <c r="E2333" s="191" t="s">
        <v>108</v>
      </c>
      <c r="F2333" s="191" t="s">
        <v>108</v>
      </c>
      <c r="G2333" s="191" t="s">
        <v>7380</v>
      </c>
      <c r="H2333" s="191" t="s">
        <v>10519</v>
      </c>
      <c r="I2333" s="191" t="s">
        <v>15205</v>
      </c>
      <c r="J2333" s="191" t="s">
        <v>15206</v>
      </c>
      <c r="K2333" s="191" t="s">
        <v>6975</v>
      </c>
      <c r="L2333" s="99">
        <v>-1.0517099999999999</v>
      </c>
      <c r="M2333" s="99">
        <v>37.144289999999998</v>
      </c>
      <c r="N2333" s="191" t="s">
        <v>6967</v>
      </c>
      <c r="O2333" s="87">
        <v>45337</v>
      </c>
      <c r="P2333" s="87">
        <f t="shared" si="72"/>
        <v>45362</v>
      </c>
      <c r="Q2333" s="53">
        <f t="shared" si="73"/>
        <v>265</v>
      </c>
    </row>
    <row r="2334" spans="1:17" ht="16">
      <c r="A2334" s="6">
        <v>2333</v>
      </c>
      <c r="B2334" s="191" t="s">
        <v>5296</v>
      </c>
      <c r="C2334" s="191" t="s">
        <v>5297</v>
      </c>
      <c r="D2334" s="191" t="s">
        <v>15207</v>
      </c>
      <c r="E2334" s="191" t="s">
        <v>108</v>
      </c>
      <c r="F2334" s="191" t="s">
        <v>108</v>
      </c>
      <c r="G2334" s="191" t="s">
        <v>7380</v>
      </c>
      <c r="H2334" s="191" t="s">
        <v>10519</v>
      </c>
      <c r="I2334" s="191" t="s">
        <v>15208</v>
      </c>
      <c r="J2334" s="191" t="s">
        <v>15209</v>
      </c>
      <c r="K2334" s="191" t="s">
        <v>6975</v>
      </c>
      <c r="L2334" s="99">
        <v>-1.0524899999999999</v>
      </c>
      <c r="M2334" s="99">
        <v>37.145000000000003</v>
      </c>
      <c r="N2334" s="191" t="s">
        <v>6967</v>
      </c>
      <c r="O2334" s="87">
        <v>45337</v>
      </c>
      <c r="P2334" s="87">
        <f t="shared" si="72"/>
        <v>45362</v>
      </c>
      <c r="Q2334" s="53">
        <f t="shared" si="73"/>
        <v>265</v>
      </c>
    </row>
    <row r="2335" spans="1:17" ht="16">
      <c r="A2335" s="6">
        <v>2334</v>
      </c>
      <c r="B2335" s="191" t="s">
        <v>5286</v>
      </c>
      <c r="C2335" s="191" t="s">
        <v>5287</v>
      </c>
      <c r="D2335" s="191" t="s">
        <v>15210</v>
      </c>
      <c r="E2335" s="191" t="s">
        <v>114</v>
      </c>
      <c r="F2335" s="191" t="s">
        <v>114</v>
      </c>
      <c r="G2335" s="191" t="s">
        <v>10224</v>
      </c>
      <c r="H2335" s="191" t="s">
        <v>15211</v>
      </c>
      <c r="I2335" s="191" t="s">
        <v>15212</v>
      </c>
      <c r="J2335" s="191"/>
      <c r="K2335" s="191" t="s">
        <v>10197</v>
      </c>
      <c r="L2335" s="99">
        <v>0.41210000000000002</v>
      </c>
      <c r="M2335" s="99">
        <v>36.591500000000003</v>
      </c>
      <c r="N2335" s="191" t="s">
        <v>6967</v>
      </c>
      <c r="O2335" s="87">
        <v>45337</v>
      </c>
      <c r="P2335" s="87">
        <f t="shared" si="72"/>
        <v>45362</v>
      </c>
      <c r="Q2335" s="53">
        <f t="shared" si="73"/>
        <v>265</v>
      </c>
    </row>
    <row r="2336" spans="1:17" ht="16">
      <c r="A2336" s="6">
        <v>2335</v>
      </c>
      <c r="B2336" s="191" t="s">
        <v>5264</v>
      </c>
      <c r="C2336" s="191" t="s">
        <v>5265</v>
      </c>
      <c r="D2336" s="191" t="s">
        <v>15213</v>
      </c>
      <c r="E2336" s="191" t="s">
        <v>108</v>
      </c>
      <c r="F2336" s="191" t="s">
        <v>108</v>
      </c>
      <c r="G2336" s="191" t="s">
        <v>7081</v>
      </c>
      <c r="H2336" s="191" t="s">
        <v>12553</v>
      </c>
      <c r="I2336" s="191" t="s">
        <v>15214</v>
      </c>
      <c r="J2336" s="191" t="s">
        <v>15215</v>
      </c>
      <c r="K2336" s="191" t="s">
        <v>6975</v>
      </c>
      <c r="L2336" s="99">
        <v>-0.98640000000000005</v>
      </c>
      <c r="M2336" s="99">
        <v>36.930300000000003</v>
      </c>
      <c r="N2336" s="191" t="s">
        <v>6967</v>
      </c>
      <c r="O2336" s="87">
        <v>45338</v>
      </c>
      <c r="P2336" s="87">
        <f t="shared" si="72"/>
        <v>45363</v>
      </c>
      <c r="Q2336" s="53">
        <f t="shared" si="73"/>
        <v>264</v>
      </c>
    </row>
    <row r="2337" spans="1:17" ht="16">
      <c r="A2337" s="6">
        <v>2336</v>
      </c>
      <c r="B2337" s="191" t="s">
        <v>5175</v>
      </c>
      <c r="C2337" s="191" t="s">
        <v>5176</v>
      </c>
      <c r="D2337" s="191" t="s">
        <v>15216</v>
      </c>
      <c r="E2337" s="191" t="s">
        <v>8015</v>
      </c>
      <c r="F2337" s="191" t="s">
        <v>10898</v>
      </c>
      <c r="G2337" s="191" t="s">
        <v>1578</v>
      </c>
      <c r="H2337" s="191" t="s">
        <v>15217</v>
      </c>
      <c r="I2337" s="191" t="s">
        <v>15218</v>
      </c>
      <c r="J2337" s="191"/>
      <c r="K2337" s="191" t="s">
        <v>11533</v>
      </c>
      <c r="L2337" s="99">
        <v>-0.24021999999999999</v>
      </c>
      <c r="M2337" s="99">
        <v>37.605499999999999</v>
      </c>
      <c r="N2337" s="191" t="s">
        <v>6967</v>
      </c>
      <c r="O2337" s="87">
        <v>45341</v>
      </c>
      <c r="P2337" s="87">
        <f t="shared" si="72"/>
        <v>45366</v>
      </c>
      <c r="Q2337" s="53">
        <f t="shared" si="73"/>
        <v>261</v>
      </c>
    </row>
    <row r="2338" spans="1:17" ht="16">
      <c r="A2338" s="6">
        <v>2337</v>
      </c>
      <c r="B2338" s="191" t="s">
        <v>5300</v>
      </c>
      <c r="C2338" s="191" t="s">
        <v>5301</v>
      </c>
      <c r="D2338" s="191" t="s">
        <v>15219</v>
      </c>
      <c r="E2338" s="191" t="s">
        <v>108</v>
      </c>
      <c r="F2338" s="191" t="s">
        <v>108</v>
      </c>
      <c r="G2338" s="191" t="s">
        <v>7201</v>
      </c>
      <c r="H2338" s="191" t="s">
        <v>9518</v>
      </c>
      <c r="I2338" s="191" t="s">
        <v>15220</v>
      </c>
      <c r="J2338" s="191" t="s">
        <v>15221</v>
      </c>
      <c r="K2338" s="191" t="s">
        <v>6975</v>
      </c>
      <c r="L2338" s="99">
        <v>-1.114258</v>
      </c>
      <c r="M2338" s="99">
        <v>36.943089000000001</v>
      </c>
      <c r="N2338" s="191" t="s">
        <v>6967</v>
      </c>
      <c r="O2338" s="87">
        <v>45341</v>
      </c>
      <c r="P2338" s="87">
        <f t="shared" si="72"/>
        <v>45366</v>
      </c>
      <c r="Q2338" s="53">
        <f t="shared" si="73"/>
        <v>261</v>
      </c>
    </row>
    <row r="2339" spans="1:17" ht="32">
      <c r="A2339" s="6">
        <v>2338</v>
      </c>
      <c r="B2339" s="191" t="s">
        <v>5342</v>
      </c>
      <c r="C2339" s="191" t="s">
        <v>5343</v>
      </c>
      <c r="D2339" s="191" t="s">
        <v>15222</v>
      </c>
      <c r="E2339" s="191" t="s">
        <v>108</v>
      </c>
      <c r="F2339" s="191" t="s">
        <v>108</v>
      </c>
      <c r="G2339" s="191" t="s">
        <v>7201</v>
      </c>
      <c r="H2339" s="191" t="s">
        <v>11044</v>
      </c>
      <c r="I2339" s="191" t="s">
        <v>15223</v>
      </c>
      <c r="J2339" s="191" t="s">
        <v>15224</v>
      </c>
      <c r="K2339" s="191" t="s">
        <v>6975</v>
      </c>
      <c r="L2339" s="99">
        <v>-1.1680999999999999</v>
      </c>
      <c r="M2339" s="99">
        <v>36.993600000000001</v>
      </c>
      <c r="N2339" s="191" t="s">
        <v>6967</v>
      </c>
      <c r="O2339" s="87">
        <v>45342</v>
      </c>
      <c r="P2339" s="87">
        <f t="shared" si="72"/>
        <v>45367</v>
      </c>
      <c r="Q2339" s="53">
        <f t="shared" si="73"/>
        <v>260</v>
      </c>
    </row>
    <row r="2340" spans="1:17" ht="32">
      <c r="A2340" s="6">
        <v>2339</v>
      </c>
      <c r="B2340" s="191" t="s">
        <v>15225</v>
      </c>
      <c r="C2340" s="191" t="s">
        <v>5426</v>
      </c>
      <c r="D2340" s="191" t="s">
        <v>15226</v>
      </c>
      <c r="E2340" s="191" t="s">
        <v>108</v>
      </c>
      <c r="F2340" s="191" t="s">
        <v>108</v>
      </c>
      <c r="G2340" s="191" t="s">
        <v>6972</v>
      </c>
      <c r="H2340" s="191" t="s">
        <v>7095</v>
      </c>
      <c r="I2340" s="191" t="s">
        <v>15227</v>
      </c>
      <c r="J2340" s="191"/>
      <c r="K2340" s="191" t="s">
        <v>6975</v>
      </c>
      <c r="L2340" s="99">
        <v>-0.95099999999999996</v>
      </c>
      <c r="M2340" s="99">
        <v>36.826500000000003</v>
      </c>
      <c r="N2340" s="191" t="s">
        <v>6967</v>
      </c>
      <c r="O2340" s="87">
        <v>45342</v>
      </c>
      <c r="P2340" s="87">
        <f t="shared" si="72"/>
        <v>45367</v>
      </c>
      <c r="Q2340" s="53">
        <f t="shared" si="73"/>
        <v>260</v>
      </c>
    </row>
    <row r="2341" spans="1:17" ht="16">
      <c r="A2341" s="6">
        <v>2340</v>
      </c>
      <c r="B2341" s="191" t="s">
        <v>4847</v>
      </c>
      <c r="C2341" s="191" t="s">
        <v>4848</v>
      </c>
      <c r="D2341" s="191" t="s">
        <v>15228</v>
      </c>
      <c r="E2341" s="191" t="s">
        <v>108</v>
      </c>
      <c r="F2341" s="191" t="s">
        <v>108</v>
      </c>
      <c r="G2341" s="191" t="s">
        <v>6972</v>
      </c>
      <c r="H2341" s="191" t="s">
        <v>15229</v>
      </c>
      <c r="I2341" s="191" t="s">
        <v>15230</v>
      </c>
      <c r="J2341" s="191" t="s">
        <v>15231</v>
      </c>
      <c r="K2341" s="191" t="s">
        <v>6975</v>
      </c>
      <c r="L2341" s="99">
        <v>-0.96370999999999996</v>
      </c>
      <c r="M2341" s="99">
        <v>36.858640000000001</v>
      </c>
      <c r="N2341" s="191" t="s">
        <v>6967</v>
      </c>
      <c r="O2341" s="87">
        <v>45343</v>
      </c>
      <c r="P2341" s="87">
        <f t="shared" si="72"/>
        <v>45368</v>
      </c>
      <c r="Q2341" s="53">
        <f t="shared" si="73"/>
        <v>259</v>
      </c>
    </row>
    <row r="2342" spans="1:17" ht="16">
      <c r="A2342" s="6">
        <v>2341</v>
      </c>
      <c r="B2342" s="191" t="s">
        <v>5292</v>
      </c>
      <c r="C2342" s="191" t="s">
        <v>5293</v>
      </c>
      <c r="D2342" s="191" t="s">
        <v>15232</v>
      </c>
      <c r="E2342" s="191" t="s">
        <v>108</v>
      </c>
      <c r="F2342" s="191" t="s">
        <v>108</v>
      </c>
      <c r="G2342" s="191" t="s">
        <v>7081</v>
      </c>
      <c r="H2342" s="191" t="s">
        <v>12138</v>
      </c>
      <c r="I2342" s="191" t="s">
        <v>15233</v>
      </c>
      <c r="J2342" s="191" t="s">
        <v>15234</v>
      </c>
      <c r="K2342" s="191" t="s">
        <v>6975</v>
      </c>
      <c r="L2342" s="99">
        <v>-0.8629</v>
      </c>
      <c r="M2342" s="99">
        <v>36.805</v>
      </c>
      <c r="N2342" s="191" t="s">
        <v>6967</v>
      </c>
      <c r="O2342" s="87">
        <v>45343</v>
      </c>
      <c r="P2342" s="87">
        <f t="shared" si="72"/>
        <v>45368</v>
      </c>
      <c r="Q2342" s="53">
        <f t="shared" si="73"/>
        <v>259</v>
      </c>
    </row>
    <row r="2343" spans="1:17" ht="16">
      <c r="A2343" s="6">
        <v>2342</v>
      </c>
      <c r="B2343" s="191" t="s">
        <v>5068</v>
      </c>
      <c r="C2343" s="191" t="s">
        <v>5069</v>
      </c>
      <c r="D2343" s="191" t="s">
        <v>15235</v>
      </c>
      <c r="E2343" s="191" t="s">
        <v>114</v>
      </c>
      <c r="F2343" s="191" t="s">
        <v>114</v>
      </c>
      <c r="G2343" s="191" t="s">
        <v>10224</v>
      </c>
      <c r="H2343" s="191" t="s">
        <v>10539</v>
      </c>
      <c r="I2343" s="191" t="s">
        <v>15236</v>
      </c>
      <c r="J2343" s="191" t="s">
        <v>15237</v>
      </c>
      <c r="K2343" s="191" t="s">
        <v>10197</v>
      </c>
      <c r="L2343" s="99">
        <v>-0.70709999999999995</v>
      </c>
      <c r="M2343" s="99">
        <v>36.834899999999998</v>
      </c>
      <c r="N2343" s="191" t="s">
        <v>6967</v>
      </c>
      <c r="O2343" s="87">
        <v>45344</v>
      </c>
      <c r="P2343" s="87">
        <f t="shared" si="72"/>
        <v>45369</v>
      </c>
      <c r="Q2343" s="53">
        <f t="shared" si="73"/>
        <v>258</v>
      </c>
    </row>
    <row r="2344" spans="1:17" ht="32">
      <c r="A2344" s="6">
        <v>2343</v>
      </c>
      <c r="B2344" s="191" t="s">
        <v>15238</v>
      </c>
      <c r="C2344" s="191" t="s">
        <v>5193</v>
      </c>
      <c r="D2344" s="191" t="s">
        <v>15239</v>
      </c>
      <c r="E2344" s="191" t="s">
        <v>108</v>
      </c>
      <c r="F2344" s="191" t="s">
        <v>108</v>
      </c>
      <c r="G2344" s="191" t="s">
        <v>6972</v>
      </c>
      <c r="H2344" s="191" t="s">
        <v>8900</v>
      </c>
      <c r="I2344" s="191" t="s">
        <v>15240</v>
      </c>
      <c r="J2344" s="191" t="s">
        <v>15241</v>
      </c>
      <c r="K2344" s="191" t="s">
        <v>6975</v>
      </c>
      <c r="L2344" s="99">
        <v>-0.97950000000000004</v>
      </c>
      <c r="M2344" s="99">
        <v>36.879800000000003</v>
      </c>
      <c r="N2344" s="191" t="s">
        <v>6967</v>
      </c>
      <c r="O2344" s="87">
        <v>45344</v>
      </c>
      <c r="P2344" s="87">
        <f t="shared" si="72"/>
        <v>45369</v>
      </c>
      <c r="Q2344" s="53">
        <f t="shared" si="73"/>
        <v>258</v>
      </c>
    </row>
    <row r="2345" spans="1:17" ht="16">
      <c r="A2345" s="6">
        <v>2344</v>
      </c>
      <c r="B2345" s="191" t="s">
        <v>5248</v>
      </c>
      <c r="C2345" s="191" t="s">
        <v>5249</v>
      </c>
      <c r="D2345" s="191" t="s">
        <v>15242</v>
      </c>
      <c r="E2345" s="191" t="s">
        <v>114</v>
      </c>
      <c r="F2345" s="191" t="s">
        <v>114</v>
      </c>
      <c r="G2345" s="191" t="s">
        <v>8764</v>
      </c>
      <c r="H2345" s="191" t="s">
        <v>15243</v>
      </c>
      <c r="I2345" s="191" t="s">
        <v>15244</v>
      </c>
      <c r="J2345" s="191"/>
      <c r="K2345" s="191" t="s">
        <v>11451</v>
      </c>
      <c r="L2345" s="99">
        <v>-0.82889999999999997</v>
      </c>
      <c r="M2345" s="99">
        <v>37.133800000000001</v>
      </c>
      <c r="N2345" s="191" t="s">
        <v>6967</v>
      </c>
      <c r="O2345" s="87">
        <v>45344</v>
      </c>
      <c r="P2345" s="87">
        <f t="shared" si="72"/>
        <v>45369</v>
      </c>
      <c r="Q2345" s="53">
        <f t="shared" si="73"/>
        <v>258</v>
      </c>
    </row>
    <row r="2346" spans="1:17" ht="16">
      <c r="A2346" s="6">
        <v>2345</v>
      </c>
      <c r="B2346" s="191" t="s">
        <v>5241</v>
      </c>
      <c r="C2346" s="191" t="s">
        <v>5242</v>
      </c>
      <c r="D2346" s="191" t="s">
        <v>15245</v>
      </c>
      <c r="E2346" s="191" t="s">
        <v>151</v>
      </c>
      <c r="F2346" s="191" t="s">
        <v>151</v>
      </c>
      <c r="G2346" s="191" t="s">
        <v>10866</v>
      </c>
      <c r="H2346" s="191" t="s">
        <v>15246</v>
      </c>
      <c r="I2346" s="191" t="s">
        <v>15247</v>
      </c>
      <c r="J2346" s="191" t="s">
        <v>15248</v>
      </c>
      <c r="K2346" s="191" t="s">
        <v>10641</v>
      </c>
      <c r="L2346" s="99">
        <v>0.15659999999999999</v>
      </c>
      <c r="M2346" s="99">
        <v>37.714500000000001</v>
      </c>
      <c r="N2346" s="191" t="s">
        <v>6967</v>
      </c>
      <c r="O2346" s="87">
        <v>45344</v>
      </c>
      <c r="P2346" s="87">
        <f t="shared" si="72"/>
        <v>45369</v>
      </c>
      <c r="Q2346" s="53">
        <f t="shared" si="73"/>
        <v>258</v>
      </c>
    </row>
    <row r="2347" spans="1:17" ht="16">
      <c r="A2347" s="6">
        <v>2346</v>
      </c>
      <c r="B2347" s="191" t="s">
        <v>5262</v>
      </c>
      <c r="C2347" s="191" t="s">
        <v>5263</v>
      </c>
      <c r="D2347" s="191" t="s">
        <v>15249</v>
      </c>
      <c r="E2347" s="191" t="s">
        <v>108</v>
      </c>
      <c r="F2347" s="191" t="s">
        <v>108</v>
      </c>
      <c r="G2347" s="191" t="s">
        <v>7023</v>
      </c>
      <c r="H2347" s="191" t="s">
        <v>10523</v>
      </c>
      <c r="I2347" s="191" t="s">
        <v>15250</v>
      </c>
      <c r="J2347" s="191" t="s">
        <v>15250</v>
      </c>
      <c r="K2347" s="191" t="s">
        <v>7449</v>
      </c>
      <c r="L2347" s="99">
        <v>-1.0684359999999999</v>
      </c>
      <c r="M2347" s="99">
        <v>36.623049999999999</v>
      </c>
      <c r="N2347" s="191" t="s">
        <v>6967</v>
      </c>
      <c r="O2347" s="87">
        <v>45344</v>
      </c>
      <c r="P2347" s="87">
        <f t="shared" si="72"/>
        <v>45369</v>
      </c>
      <c r="Q2347" s="53">
        <f t="shared" si="73"/>
        <v>258</v>
      </c>
    </row>
    <row r="2348" spans="1:17" ht="16">
      <c r="A2348" s="6">
        <v>2347</v>
      </c>
      <c r="B2348" s="191" t="s">
        <v>5270</v>
      </c>
      <c r="C2348" s="191" t="s">
        <v>5271</v>
      </c>
      <c r="D2348" s="191" t="s">
        <v>15251</v>
      </c>
      <c r="E2348" s="191" t="s">
        <v>108</v>
      </c>
      <c r="F2348" s="191" t="s">
        <v>108</v>
      </c>
      <c r="G2348" s="191" t="s">
        <v>7380</v>
      </c>
      <c r="H2348" s="191" t="s">
        <v>9612</v>
      </c>
      <c r="I2348" s="191" t="s">
        <v>15252</v>
      </c>
      <c r="J2348" s="191" t="s">
        <v>15253</v>
      </c>
      <c r="K2348" s="191" t="s">
        <v>7449</v>
      </c>
      <c r="L2348" s="99">
        <v>-1.0794999999999999</v>
      </c>
      <c r="M2348" s="99">
        <v>37.099299999999999</v>
      </c>
      <c r="N2348" s="191" t="s">
        <v>6967</v>
      </c>
      <c r="O2348" s="87">
        <v>45344</v>
      </c>
      <c r="P2348" s="87">
        <f t="shared" si="72"/>
        <v>45369</v>
      </c>
      <c r="Q2348" s="53">
        <f t="shared" si="73"/>
        <v>258</v>
      </c>
    </row>
    <row r="2349" spans="1:17" ht="16">
      <c r="A2349" s="6">
        <v>2348</v>
      </c>
      <c r="B2349" s="191" t="s">
        <v>5282</v>
      </c>
      <c r="C2349" s="191" t="s">
        <v>5283</v>
      </c>
      <c r="D2349" s="191" t="s">
        <v>15254</v>
      </c>
      <c r="E2349" s="191" t="s">
        <v>114</v>
      </c>
      <c r="F2349" s="191" t="s">
        <v>114</v>
      </c>
      <c r="G2349" s="191" t="s">
        <v>10224</v>
      </c>
      <c r="H2349" s="191" t="s">
        <v>15255</v>
      </c>
      <c r="I2349" s="191" t="s">
        <v>15256</v>
      </c>
      <c r="J2349" s="191" t="s">
        <v>15257</v>
      </c>
      <c r="K2349" s="191" t="s">
        <v>10197</v>
      </c>
      <c r="L2349" s="99">
        <v>-0.69579999999999997</v>
      </c>
      <c r="M2349" s="99">
        <v>37.023200000000003</v>
      </c>
      <c r="N2349" s="191" t="s">
        <v>6967</v>
      </c>
      <c r="O2349" s="87">
        <v>45344</v>
      </c>
      <c r="P2349" s="87">
        <f t="shared" si="72"/>
        <v>45369</v>
      </c>
      <c r="Q2349" s="53">
        <f t="shared" si="73"/>
        <v>258</v>
      </c>
    </row>
    <row r="2350" spans="1:17" ht="16">
      <c r="A2350" s="6">
        <v>2349</v>
      </c>
      <c r="B2350" s="191" t="s">
        <v>5284</v>
      </c>
      <c r="C2350" s="191" t="s">
        <v>5285</v>
      </c>
      <c r="D2350" s="191" t="s">
        <v>15258</v>
      </c>
      <c r="E2350" s="191" t="s">
        <v>114</v>
      </c>
      <c r="F2350" s="191" t="s">
        <v>114</v>
      </c>
      <c r="G2350" s="191" t="s">
        <v>168</v>
      </c>
      <c r="H2350" s="191" t="s">
        <v>12921</v>
      </c>
      <c r="I2350" s="191" t="s">
        <v>15259</v>
      </c>
      <c r="J2350" s="191" t="s">
        <v>15260</v>
      </c>
      <c r="K2350" s="191" t="s">
        <v>7337</v>
      </c>
      <c r="L2350" s="99">
        <v>-0.89439999999999997</v>
      </c>
      <c r="M2350" s="99">
        <v>37.0473</v>
      </c>
      <c r="N2350" s="191" t="s">
        <v>6967</v>
      </c>
      <c r="O2350" s="87">
        <v>45344</v>
      </c>
      <c r="P2350" s="87">
        <f t="shared" si="72"/>
        <v>45369</v>
      </c>
      <c r="Q2350" s="53">
        <f t="shared" si="73"/>
        <v>258</v>
      </c>
    </row>
    <row r="2351" spans="1:17" ht="16">
      <c r="A2351" s="6">
        <v>2350</v>
      </c>
      <c r="B2351" s="191" t="s">
        <v>5302</v>
      </c>
      <c r="C2351" s="191" t="s">
        <v>5303</v>
      </c>
      <c r="D2351" s="191" t="s">
        <v>15261</v>
      </c>
      <c r="E2351" s="191" t="s">
        <v>8015</v>
      </c>
      <c r="F2351" s="191" t="s">
        <v>8015</v>
      </c>
      <c r="G2351" s="191" t="s">
        <v>142</v>
      </c>
      <c r="H2351" s="191" t="s">
        <v>15262</v>
      </c>
      <c r="I2351" s="191" t="s">
        <v>15263</v>
      </c>
      <c r="J2351" s="191"/>
      <c r="K2351" s="191" t="s">
        <v>8856</v>
      </c>
      <c r="L2351" s="99">
        <v>-0.49109999999999998</v>
      </c>
      <c r="M2351" s="99">
        <v>37.462200000000003</v>
      </c>
      <c r="N2351" s="191" t="s">
        <v>6967</v>
      </c>
      <c r="O2351" s="87">
        <v>45344</v>
      </c>
      <c r="P2351" s="87">
        <f t="shared" si="72"/>
        <v>45369</v>
      </c>
      <c r="Q2351" s="53">
        <f t="shared" si="73"/>
        <v>258</v>
      </c>
    </row>
    <row r="2352" spans="1:17" ht="16">
      <c r="A2352" s="6">
        <v>2351</v>
      </c>
      <c r="B2352" s="191" t="s">
        <v>5356</v>
      </c>
      <c r="C2352" s="191" t="s">
        <v>5357</v>
      </c>
      <c r="D2352" s="191" t="s">
        <v>15264</v>
      </c>
      <c r="E2352" s="191" t="s">
        <v>8015</v>
      </c>
      <c r="F2352" s="191" t="s">
        <v>10898</v>
      </c>
      <c r="G2352" s="191" t="s">
        <v>1578</v>
      </c>
      <c r="H2352" s="191" t="s">
        <v>15265</v>
      </c>
      <c r="I2352" s="191" t="s">
        <v>15266</v>
      </c>
      <c r="J2352" s="191" t="s">
        <v>15267</v>
      </c>
      <c r="K2352" s="191" t="s">
        <v>11533</v>
      </c>
      <c r="L2352" s="99">
        <v>-0.26729999999999998</v>
      </c>
      <c r="M2352" s="99">
        <v>37.618899999999996</v>
      </c>
      <c r="N2352" s="191" t="s">
        <v>6967</v>
      </c>
      <c r="O2352" s="87">
        <v>45344</v>
      </c>
      <c r="P2352" s="87">
        <f t="shared" si="72"/>
        <v>45369</v>
      </c>
      <c r="Q2352" s="53">
        <f t="shared" si="73"/>
        <v>258</v>
      </c>
    </row>
    <row r="2353" spans="1:17" ht="16">
      <c r="A2353" s="6">
        <v>2352</v>
      </c>
      <c r="B2353" s="191" t="s">
        <v>5404</v>
      </c>
      <c r="C2353" s="191" t="s">
        <v>5405</v>
      </c>
      <c r="D2353" s="191" t="s">
        <v>15268</v>
      </c>
      <c r="E2353" s="191" t="s">
        <v>8015</v>
      </c>
      <c r="F2353" s="191" t="s">
        <v>2434</v>
      </c>
      <c r="G2353" s="191" t="s">
        <v>8679</v>
      </c>
      <c r="H2353" s="191" t="s">
        <v>15269</v>
      </c>
      <c r="I2353" s="191" t="s">
        <v>15270</v>
      </c>
      <c r="J2353" s="191" t="s">
        <v>15271</v>
      </c>
      <c r="K2353" s="191" t="s">
        <v>8335</v>
      </c>
      <c r="L2353" s="99">
        <v>-0.535412</v>
      </c>
      <c r="M2353" s="99">
        <v>37.182817</v>
      </c>
      <c r="N2353" s="191" t="s">
        <v>6967</v>
      </c>
      <c r="O2353" s="87">
        <v>45344</v>
      </c>
      <c r="P2353" s="87">
        <f t="shared" si="72"/>
        <v>45369</v>
      </c>
      <c r="Q2353" s="53">
        <f t="shared" si="73"/>
        <v>258</v>
      </c>
    </row>
    <row r="2354" spans="1:17" ht="16">
      <c r="A2354" s="6">
        <v>2353</v>
      </c>
      <c r="B2354" s="191" t="s">
        <v>2418</v>
      </c>
      <c r="C2354" s="191" t="s">
        <v>2667</v>
      </c>
      <c r="D2354" s="191" t="s">
        <v>15272</v>
      </c>
      <c r="E2354" s="191" t="s">
        <v>8015</v>
      </c>
      <c r="F2354" s="191" t="s">
        <v>8015</v>
      </c>
      <c r="G2354" s="191" t="s">
        <v>142</v>
      </c>
      <c r="H2354" s="191" t="s">
        <v>15273</v>
      </c>
      <c r="I2354" s="191" t="s">
        <v>15274</v>
      </c>
      <c r="J2354" s="191" t="s">
        <v>15275</v>
      </c>
      <c r="K2354" s="191" t="s">
        <v>8856</v>
      </c>
      <c r="L2354" s="99">
        <v>-0.45178200000000002</v>
      </c>
      <c r="M2354" s="99">
        <v>37.508209000000001</v>
      </c>
      <c r="N2354" s="191" t="s">
        <v>6967</v>
      </c>
      <c r="O2354" s="87">
        <v>45344</v>
      </c>
      <c r="P2354" s="87">
        <f t="shared" si="72"/>
        <v>45369</v>
      </c>
      <c r="Q2354" s="53">
        <f t="shared" si="73"/>
        <v>258</v>
      </c>
    </row>
    <row r="2355" spans="1:17" ht="16">
      <c r="A2355" s="6">
        <v>2354</v>
      </c>
      <c r="B2355" s="191" t="s">
        <v>5412</v>
      </c>
      <c r="C2355" s="191" t="s">
        <v>5413</v>
      </c>
      <c r="D2355" s="191" t="s">
        <v>15276</v>
      </c>
      <c r="E2355" s="191" t="s">
        <v>108</v>
      </c>
      <c r="F2355" s="191" t="s">
        <v>108</v>
      </c>
      <c r="G2355" s="191" t="s">
        <v>175</v>
      </c>
      <c r="H2355" s="191" t="s">
        <v>14929</v>
      </c>
      <c r="I2355" s="191" t="s">
        <v>15277</v>
      </c>
      <c r="J2355" s="191" t="s">
        <v>15278</v>
      </c>
      <c r="K2355" s="191" t="s">
        <v>2840</v>
      </c>
      <c r="L2355" s="99">
        <v>-1.240767</v>
      </c>
      <c r="M2355" s="99">
        <v>36.621495000000003</v>
      </c>
      <c r="N2355" s="191" t="s">
        <v>6967</v>
      </c>
      <c r="O2355" s="87">
        <v>45344</v>
      </c>
      <c r="P2355" s="87">
        <f t="shared" si="72"/>
        <v>45369</v>
      </c>
      <c r="Q2355" s="53">
        <f t="shared" si="73"/>
        <v>258</v>
      </c>
    </row>
    <row r="2356" spans="1:17" ht="16">
      <c r="A2356" s="6">
        <v>2355</v>
      </c>
      <c r="B2356" s="191" t="s">
        <v>5422</v>
      </c>
      <c r="C2356" s="191" t="s">
        <v>5423</v>
      </c>
      <c r="D2356" s="191" t="s">
        <v>15279</v>
      </c>
      <c r="E2356" s="191" t="s">
        <v>151</v>
      </c>
      <c r="F2356" s="191" t="s">
        <v>151</v>
      </c>
      <c r="G2356" s="191" t="s">
        <v>10866</v>
      </c>
      <c r="H2356" s="191" t="s">
        <v>15096</v>
      </c>
      <c r="I2356" s="191" t="s">
        <v>15097</v>
      </c>
      <c r="J2356" s="191" t="s">
        <v>15280</v>
      </c>
      <c r="K2356" s="191" t="s">
        <v>10641</v>
      </c>
      <c r="L2356" s="99">
        <v>0.1641</v>
      </c>
      <c r="M2356" s="99">
        <v>37.691699999999997</v>
      </c>
      <c r="N2356" s="191" t="s">
        <v>6967</v>
      </c>
      <c r="O2356" s="87">
        <v>45344</v>
      </c>
      <c r="P2356" s="87">
        <f t="shared" si="72"/>
        <v>45369</v>
      </c>
      <c r="Q2356" s="53">
        <f t="shared" si="73"/>
        <v>258</v>
      </c>
    </row>
    <row r="2357" spans="1:17" ht="16">
      <c r="A2357" s="6">
        <v>2356</v>
      </c>
      <c r="B2357" s="191" t="s">
        <v>5450</v>
      </c>
      <c r="C2357" s="191" t="s">
        <v>5451</v>
      </c>
      <c r="D2357" s="191" t="s">
        <v>15281</v>
      </c>
      <c r="E2357" s="191" t="s">
        <v>8015</v>
      </c>
      <c r="F2357" s="191" t="s">
        <v>2434</v>
      </c>
      <c r="G2357" s="191" t="s">
        <v>8679</v>
      </c>
      <c r="H2357" s="191" t="s">
        <v>15282</v>
      </c>
      <c r="I2357" s="191" t="s">
        <v>15283</v>
      </c>
      <c r="J2357" s="191" t="s">
        <v>15284</v>
      </c>
      <c r="K2357" s="191" t="s">
        <v>8335</v>
      </c>
      <c r="L2357" s="99">
        <v>-0.53413299999999997</v>
      </c>
      <c r="M2357" s="99">
        <v>37.183624999999999</v>
      </c>
      <c r="N2357" s="191" t="s">
        <v>6967</v>
      </c>
      <c r="O2357" s="87">
        <v>45344</v>
      </c>
      <c r="P2357" s="87">
        <f t="shared" si="72"/>
        <v>45369</v>
      </c>
      <c r="Q2357" s="53">
        <f t="shared" si="73"/>
        <v>258</v>
      </c>
    </row>
    <row r="2358" spans="1:17" ht="16">
      <c r="A2358" s="6">
        <v>2357</v>
      </c>
      <c r="B2358" s="191" t="s">
        <v>4957</v>
      </c>
      <c r="C2358" s="191" t="s">
        <v>4958</v>
      </c>
      <c r="D2358" s="191" t="s">
        <v>15285</v>
      </c>
      <c r="E2358" s="191" t="s">
        <v>8015</v>
      </c>
      <c r="F2358" s="191" t="s">
        <v>10898</v>
      </c>
      <c r="G2358" s="191" t="s">
        <v>1578</v>
      </c>
      <c r="H2358" s="191" t="s">
        <v>12718</v>
      </c>
      <c r="I2358" s="191" t="s">
        <v>15286</v>
      </c>
      <c r="J2358" s="191" t="s">
        <v>15287</v>
      </c>
      <c r="K2358" s="191" t="s">
        <v>11533</v>
      </c>
      <c r="L2358" s="99">
        <v>-0.24049999999999999</v>
      </c>
      <c r="M2358" s="99">
        <v>37.637</v>
      </c>
      <c r="N2358" s="191" t="s">
        <v>6967</v>
      </c>
      <c r="O2358" s="87">
        <v>45345</v>
      </c>
      <c r="P2358" s="87">
        <f t="shared" si="72"/>
        <v>45370</v>
      </c>
      <c r="Q2358" s="53">
        <f t="shared" si="73"/>
        <v>257</v>
      </c>
    </row>
    <row r="2359" spans="1:17" ht="16">
      <c r="A2359" s="6">
        <v>2358</v>
      </c>
      <c r="B2359" s="191" t="s">
        <v>5038</v>
      </c>
      <c r="C2359" s="191" t="s">
        <v>5039</v>
      </c>
      <c r="D2359" s="191" t="s">
        <v>15288</v>
      </c>
      <c r="E2359" s="191" t="s">
        <v>151</v>
      </c>
      <c r="F2359" s="191" t="s">
        <v>151</v>
      </c>
      <c r="G2359" s="191" t="s">
        <v>165</v>
      </c>
      <c r="H2359" s="191" t="s">
        <v>12946</v>
      </c>
      <c r="I2359" s="191" t="s">
        <v>15289</v>
      </c>
      <c r="J2359" s="191" t="s">
        <v>15290</v>
      </c>
      <c r="K2359" s="191" t="s">
        <v>8847</v>
      </c>
      <c r="L2359" s="99">
        <v>-5.0299999999999997E-2</v>
      </c>
      <c r="M2359" s="99">
        <v>37.611699999999999</v>
      </c>
      <c r="N2359" s="191" t="s">
        <v>6967</v>
      </c>
      <c r="O2359" s="87">
        <v>45345</v>
      </c>
      <c r="P2359" s="87">
        <f t="shared" si="72"/>
        <v>45370</v>
      </c>
      <c r="Q2359" s="53">
        <f t="shared" si="73"/>
        <v>257</v>
      </c>
    </row>
    <row r="2360" spans="1:17" ht="16">
      <c r="A2360" s="6">
        <v>2359</v>
      </c>
      <c r="B2360" s="191" t="s">
        <v>5066</v>
      </c>
      <c r="C2360" s="191" t="s">
        <v>5067</v>
      </c>
      <c r="D2360" s="191" t="s">
        <v>15291</v>
      </c>
      <c r="E2360" s="191" t="s">
        <v>114</v>
      </c>
      <c r="F2360" s="191" t="s">
        <v>114</v>
      </c>
      <c r="G2360" s="191" t="s">
        <v>168</v>
      </c>
      <c r="H2360" s="191" t="s">
        <v>15292</v>
      </c>
      <c r="I2360" s="191" t="s">
        <v>15293</v>
      </c>
      <c r="J2360" s="191"/>
      <c r="K2360" s="191" t="s">
        <v>10197</v>
      </c>
      <c r="L2360" s="99">
        <v>-1.2285999999999999</v>
      </c>
      <c r="M2360" s="99">
        <v>36.682499999999997</v>
      </c>
      <c r="N2360" s="191" t="s">
        <v>6967</v>
      </c>
      <c r="O2360" s="87">
        <v>45345</v>
      </c>
      <c r="P2360" s="87">
        <f t="shared" si="72"/>
        <v>45370</v>
      </c>
      <c r="Q2360" s="53">
        <f t="shared" si="73"/>
        <v>257</v>
      </c>
    </row>
    <row r="2361" spans="1:17" ht="16">
      <c r="A2361" s="6">
        <v>2360</v>
      </c>
      <c r="B2361" s="191" t="s">
        <v>5103</v>
      </c>
      <c r="C2361" s="191" t="s">
        <v>5104</v>
      </c>
      <c r="D2361" s="191" t="s">
        <v>15294</v>
      </c>
      <c r="E2361" s="191" t="s">
        <v>114</v>
      </c>
      <c r="F2361" s="191" t="s">
        <v>114</v>
      </c>
      <c r="G2361" s="191" t="s">
        <v>158</v>
      </c>
      <c r="H2361" s="191" t="s">
        <v>12704</v>
      </c>
      <c r="I2361" s="191" t="s">
        <v>15295</v>
      </c>
      <c r="J2361" s="191" t="s">
        <v>15295</v>
      </c>
      <c r="K2361" s="191"/>
      <c r="L2361" s="99">
        <v>-0.80832099999999996</v>
      </c>
      <c r="M2361" s="99">
        <v>37.016565</v>
      </c>
      <c r="N2361" s="191" t="s">
        <v>6967</v>
      </c>
      <c r="O2361" s="87">
        <v>45345</v>
      </c>
      <c r="P2361" s="87">
        <f t="shared" si="72"/>
        <v>45370</v>
      </c>
      <c r="Q2361" s="53">
        <f t="shared" si="73"/>
        <v>257</v>
      </c>
    </row>
    <row r="2362" spans="1:17" ht="16">
      <c r="A2362" s="6">
        <v>2361</v>
      </c>
      <c r="B2362" s="191" t="s">
        <v>5235</v>
      </c>
      <c r="C2362" s="191" t="s">
        <v>5236</v>
      </c>
      <c r="D2362" s="191" t="s">
        <v>15296</v>
      </c>
      <c r="E2362" s="191" t="s">
        <v>114</v>
      </c>
      <c r="F2362" s="191" t="s">
        <v>114</v>
      </c>
      <c r="G2362" s="191" t="s">
        <v>10224</v>
      </c>
      <c r="H2362" s="191" t="s">
        <v>15297</v>
      </c>
      <c r="I2362" s="191" t="s">
        <v>15298</v>
      </c>
      <c r="J2362" s="191" t="s">
        <v>15299</v>
      </c>
      <c r="K2362" s="191" t="s">
        <v>10197</v>
      </c>
      <c r="L2362" s="99">
        <v>-0.68735860000000004</v>
      </c>
      <c r="M2362" s="99">
        <v>36.892948199999999</v>
      </c>
      <c r="N2362" s="191" t="s">
        <v>6967</v>
      </c>
      <c r="O2362" s="87">
        <v>45345</v>
      </c>
      <c r="P2362" s="87">
        <f t="shared" si="72"/>
        <v>45370</v>
      </c>
      <c r="Q2362" s="53">
        <f t="shared" si="73"/>
        <v>257</v>
      </c>
    </row>
    <row r="2363" spans="1:17" ht="16">
      <c r="A2363" s="6">
        <v>2362</v>
      </c>
      <c r="B2363" s="191" t="s">
        <v>5237</v>
      </c>
      <c r="C2363" s="191" t="s">
        <v>5238</v>
      </c>
      <c r="D2363" s="191" t="s">
        <v>15300</v>
      </c>
      <c r="E2363" s="191" t="s">
        <v>151</v>
      </c>
      <c r="F2363" s="191" t="s">
        <v>151</v>
      </c>
      <c r="G2363" s="191" t="s">
        <v>165</v>
      </c>
      <c r="H2363" s="191" t="s">
        <v>14867</v>
      </c>
      <c r="I2363" s="191" t="s">
        <v>15301</v>
      </c>
      <c r="J2363" s="191" t="s">
        <v>15302</v>
      </c>
      <c r="K2363" s="191" t="s">
        <v>8847</v>
      </c>
      <c r="L2363" s="99">
        <v>-7.0699999999999999E-2</v>
      </c>
      <c r="M2363" s="99">
        <v>37.620699999999999</v>
      </c>
      <c r="N2363" s="191" t="s">
        <v>6967</v>
      </c>
      <c r="O2363" s="87">
        <v>45345</v>
      </c>
      <c r="P2363" s="87">
        <f t="shared" si="72"/>
        <v>45370</v>
      </c>
      <c r="Q2363" s="53">
        <f t="shared" si="73"/>
        <v>257</v>
      </c>
    </row>
    <row r="2364" spans="1:17" ht="16">
      <c r="A2364" s="6">
        <v>2363</v>
      </c>
      <c r="B2364" s="191" t="s">
        <v>2870</v>
      </c>
      <c r="C2364" s="191" t="s">
        <v>5247</v>
      </c>
      <c r="D2364" s="191" t="s">
        <v>15303</v>
      </c>
      <c r="E2364" s="191" t="s">
        <v>114</v>
      </c>
      <c r="F2364" s="191" t="s">
        <v>114</v>
      </c>
      <c r="G2364" s="191" t="s">
        <v>163</v>
      </c>
      <c r="H2364" s="191" t="s">
        <v>12317</v>
      </c>
      <c r="I2364" s="191" t="s">
        <v>15304</v>
      </c>
      <c r="J2364" s="191" t="s">
        <v>15305</v>
      </c>
      <c r="K2364" s="191" t="s">
        <v>10197</v>
      </c>
      <c r="L2364" s="99">
        <v>-0.65582399999999996</v>
      </c>
      <c r="M2364" s="99">
        <v>36.922362</v>
      </c>
      <c r="N2364" s="191" t="s">
        <v>6967</v>
      </c>
      <c r="O2364" s="87">
        <v>45345</v>
      </c>
      <c r="P2364" s="87">
        <f t="shared" si="72"/>
        <v>45370</v>
      </c>
      <c r="Q2364" s="53">
        <f t="shared" si="73"/>
        <v>257</v>
      </c>
    </row>
    <row r="2365" spans="1:17" ht="16">
      <c r="A2365" s="6">
        <v>2364</v>
      </c>
      <c r="B2365" s="191" t="s">
        <v>5346</v>
      </c>
      <c r="C2365" s="191" t="s">
        <v>5347</v>
      </c>
      <c r="D2365" s="191" t="s">
        <v>15306</v>
      </c>
      <c r="E2365" s="191" t="s">
        <v>108</v>
      </c>
      <c r="F2365" s="191" t="s">
        <v>108</v>
      </c>
      <c r="G2365" s="191" t="s">
        <v>111</v>
      </c>
      <c r="H2365" s="191" t="s">
        <v>15307</v>
      </c>
      <c r="I2365" s="191" t="s">
        <v>15308</v>
      </c>
      <c r="J2365" s="191" t="s">
        <v>15309</v>
      </c>
      <c r="K2365" s="191" t="s">
        <v>6966</v>
      </c>
      <c r="L2365" s="99">
        <v>-1.0324</v>
      </c>
      <c r="M2365" s="99">
        <v>36.759799999999998</v>
      </c>
      <c r="N2365" s="191" t="s">
        <v>6967</v>
      </c>
      <c r="O2365" s="87">
        <v>45345</v>
      </c>
      <c r="P2365" s="87">
        <f t="shared" si="72"/>
        <v>45370</v>
      </c>
      <c r="Q2365" s="53">
        <f t="shared" si="73"/>
        <v>257</v>
      </c>
    </row>
    <row r="2366" spans="1:17" ht="16">
      <c r="A2366" s="6">
        <v>2365</v>
      </c>
      <c r="B2366" s="191" t="s">
        <v>5358</v>
      </c>
      <c r="C2366" s="191" t="s">
        <v>5359</v>
      </c>
      <c r="D2366" s="191" t="s">
        <v>15310</v>
      </c>
      <c r="E2366" s="191" t="s">
        <v>8015</v>
      </c>
      <c r="F2366" s="191" t="s">
        <v>10898</v>
      </c>
      <c r="G2366" s="191" t="s">
        <v>1578</v>
      </c>
      <c r="H2366" s="191" t="s">
        <v>13899</v>
      </c>
      <c r="I2366" s="191" t="s">
        <v>15311</v>
      </c>
      <c r="J2366" s="191" t="s">
        <v>15312</v>
      </c>
      <c r="K2366" s="191" t="s">
        <v>11533</v>
      </c>
      <c r="L2366" s="99">
        <v>-0.242787</v>
      </c>
      <c r="M2366" s="99">
        <v>37.621924</v>
      </c>
      <c r="N2366" s="191" t="s">
        <v>6967</v>
      </c>
      <c r="O2366" s="87">
        <v>45345</v>
      </c>
      <c r="P2366" s="87">
        <f t="shared" si="72"/>
        <v>45370</v>
      </c>
      <c r="Q2366" s="53">
        <f t="shared" si="73"/>
        <v>257</v>
      </c>
    </row>
    <row r="2367" spans="1:17" ht="16">
      <c r="A2367" s="6">
        <v>2366</v>
      </c>
      <c r="B2367" s="191" t="s">
        <v>5370</v>
      </c>
      <c r="C2367" s="191" t="s">
        <v>5371</v>
      </c>
      <c r="D2367" s="191" t="s">
        <v>15313</v>
      </c>
      <c r="E2367" s="191" t="s">
        <v>8015</v>
      </c>
      <c r="F2367" s="191" t="s">
        <v>2434</v>
      </c>
      <c r="G2367" s="191" t="s">
        <v>9255</v>
      </c>
      <c r="H2367" s="191" t="s">
        <v>15314</v>
      </c>
      <c r="I2367" s="191" t="s">
        <v>15315</v>
      </c>
      <c r="J2367" s="191" t="s">
        <v>15316</v>
      </c>
      <c r="K2367" s="191" t="s">
        <v>8335</v>
      </c>
      <c r="L2367" s="99">
        <v>-0.43319999999999997</v>
      </c>
      <c r="M2367" s="99">
        <v>37.3842</v>
      </c>
      <c r="N2367" s="191" t="s">
        <v>6967</v>
      </c>
      <c r="O2367" s="87">
        <v>45345</v>
      </c>
      <c r="P2367" s="87">
        <f t="shared" si="72"/>
        <v>45370</v>
      </c>
      <c r="Q2367" s="53">
        <f t="shared" si="73"/>
        <v>257</v>
      </c>
    </row>
    <row r="2368" spans="1:17" ht="16">
      <c r="A2368" s="6">
        <v>2367</v>
      </c>
      <c r="B2368" s="191" t="s">
        <v>5366</v>
      </c>
      <c r="C2368" s="191" t="s">
        <v>5367</v>
      </c>
      <c r="D2368" s="191" t="s">
        <v>15317</v>
      </c>
      <c r="E2368" s="191" t="s">
        <v>8015</v>
      </c>
      <c r="F2368" s="191" t="s">
        <v>2434</v>
      </c>
      <c r="G2368" s="191" t="s">
        <v>9255</v>
      </c>
      <c r="H2368" s="191" t="s">
        <v>10044</v>
      </c>
      <c r="I2368" s="191" t="s">
        <v>15318</v>
      </c>
      <c r="J2368" s="191" t="s">
        <v>15319</v>
      </c>
      <c r="K2368" s="191" t="s">
        <v>8335</v>
      </c>
      <c r="L2368" s="99">
        <v>-0.4199</v>
      </c>
      <c r="M2368" s="99">
        <v>37.3934</v>
      </c>
      <c r="N2368" s="191" t="s">
        <v>6967</v>
      </c>
      <c r="O2368" s="87">
        <v>45345</v>
      </c>
      <c r="P2368" s="87">
        <f t="shared" si="72"/>
        <v>45370</v>
      </c>
      <c r="Q2368" s="53">
        <f t="shared" si="73"/>
        <v>257</v>
      </c>
    </row>
    <row r="2369" spans="1:17" ht="16">
      <c r="A2369" s="6">
        <v>2368</v>
      </c>
      <c r="B2369" s="191" t="s">
        <v>5368</v>
      </c>
      <c r="C2369" s="191" t="s">
        <v>5369</v>
      </c>
      <c r="D2369" s="191" t="s">
        <v>15320</v>
      </c>
      <c r="E2369" s="191" t="s">
        <v>8015</v>
      </c>
      <c r="F2369" s="191" t="s">
        <v>8015</v>
      </c>
      <c r="G2369" s="191" t="s">
        <v>11183</v>
      </c>
      <c r="H2369" s="191" t="s">
        <v>15321</v>
      </c>
      <c r="I2369" s="191" t="s">
        <v>15322</v>
      </c>
      <c r="J2369" s="191" t="s">
        <v>15323</v>
      </c>
      <c r="K2369" s="191" t="s">
        <v>7384</v>
      </c>
      <c r="L2369" s="99">
        <v>-0.46679999999999999</v>
      </c>
      <c r="M2369" s="99">
        <v>37.8294</v>
      </c>
      <c r="N2369" s="191" t="s">
        <v>6967</v>
      </c>
      <c r="O2369" s="87">
        <v>45345</v>
      </c>
      <c r="P2369" s="87">
        <f t="shared" si="72"/>
        <v>45370</v>
      </c>
      <c r="Q2369" s="53">
        <f t="shared" si="73"/>
        <v>257</v>
      </c>
    </row>
    <row r="2370" spans="1:17" ht="16">
      <c r="A2370" s="6">
        <v>2369</v>
      </c>
      <c r="B2370" s="191" t="s">
        <v>5402</v>
      </c>
      <c r="C2370" s="191" t="s">
        <v>5403</v>
      </c>
      <c r="D2370" s="191" t="s">
        <v>15324</v>
      </c>
      <c r="E2370" s="191" t="s">
        <v>108</v>
      </c>
      <c r="F2370" s="191" t="s">
        <v>108</v>
      </c>
      <c r="G2370" s="191" t="s">
        <v>109</v>
      </c>
      <c r="H2370" s="191" t="s">
        <v>13579</v>
      </c>
      <c r="I2370" s="191" t="s">
        <v>15325</v>
      </c>
      <c r="J2370" s="191" t="s">
        <v>15326</v>
      </c>
      <c r="K2370" s="191" t="s">
        <v>6966</v>
      </c>
      <c r="L2370" s="99">
        <v>-1.0857779999999999</v>
      </c>
      <c r="M2370" s="99">
        <v>36.742027999999998</v>
      </c>
      <c r="N2370" s="191" t="s">
        <v>6967</v>
      </c>
      <c r="O2370" s="87">
        <v>45345</v>
      </c>
      <c r="P2370" s="87">
        <f t="shared" si="72"/>
        <v>45370</v>
      </c>
      <c r="Q2370" s="53">
        <f t="shared" si="73"/>
        <v>257</v>
      </c>
    </row>
    <row r="2371" spans="1:17" ht="16">
      <c r="A2371" s="6">
        <v>2370</v>
      </c>
      <c r="B2371" s="191" t="s">
        <v>5400</v>
      </c>
      <c r="C2371" s="191" t="s">
        <v>5401</v>
      </c>
      <c r="D2371" s="191" t="s">
        <v>15327</v>
      </c>
      <c r="E2371" s="191" t="s">
        <v>108</v>
      </c>
      <c r="F2371" s="191" t="s">
        <v>108</v>
      </c>
      <c r="G2371" s="191" t="s">
        <v>109</v>
      </c>
      <c r="H2371" s="191" t="s">
        <v>15328</v>
      </c>
      <c r="I2371" s="191" t="s">
        <v>15329</v>
      </c>
      <c r="J2371" s="191" t="s">
        <v>15330</v>
      </c>
      <c r="K2371" s="191" t="s">
        <v>6966</v>
      </c>
      <c r="L2371" s="99">
        <v>-1.0524</v>
      </c>
      <c r="M2371" s="99">
        <v>36.729199999999999</v>
      </c>
      <c r="N2371" s="191" t="s">
        <v>6967</v>
      </c>
      <c r="O2371" s="87">
        <v>45345</v>
      </c>
      <c r="P2371" s="87">
        <f t="shared" ref="P2371:P2434" si="74">O2371+25</f>
        <v>45370</v>
      </c>
      <c r="Q2371" s="53">
        <f t="shared" ref="Q2371:Q2434" si="75">IF(P2371&lt;$T$2,$V$2,$U$2-P2371+1)</f>
        <v>257</v>
      </c>
    </row>
    <row r="2372" spans="1:17" ht="16">
      <c r="A2372" s="6">
        <v>2371</v>
      </c>
      <c r="B2372" s="191" t="s">
        <v>5545</v>
      </c>
      <c r="C2372" s="191" t="s">
        <v>5546</v>
      </c>
      <c r="D2372" s="191" t="s">
        <v>15331</v>
      </c>
      <c r="E2372" s="191" t="s">
        <v>8015</v>
      </c>
      <c r="F2372" s="191" t="s">
        <v>8015</v>
      </c>
      <c r="G2372" s="191" t="s">
        <v>144</v>
      </c>
      <c r="H2372" s="191" t="s">
        <v>13133</v>
      </c>
      <c r="I2372" s="191" t="s">
        <v>15332</v>
      </c>
      <c r="J2372" s="191" t="s">
        <v>15333</v>
      </c>
      <c r="K2372" s="191" t="s">
        <v>7384</v>
      </c>
      <c r="L2372" s="99">
        <v>-0.50186500000000001</v>
      </c>
      <c r="M2372" s="99">
        <v>37.632851000000002</v>
      </c>
      <c r="N2372" s="191" t="s">
        <v>6967</v>
      </c>
      <c r="O2372" s="87">
        <v>45345</v>
      </c>
      <c r="P2372" s="87">
        <f t="shared" si="74"/>
        <v>45370</v>
      </c>
      <c r="Q2372" s="53">
        <f t="shared" si="75"/>
        <v>257</v>
      </c>
    </row>
    <row r="2373" spans="1:17" ht="16">
      <c r="A2373" s="6">
        <v>2372</v>
      </c>
      <c r="B2373" s="191" t="s">
        <v>5149</v>
      </c>
      <c r="C2373" s="191" t="s">
        <v>5150</v>
      </c>
      <c r="D2373" s="191" t="s">
        <v>15334</v>
      </c>
      <c r="E2373" s="191" t="s">
        <v>151</v>
      </c>
      <c r="F2373" s="191" t="s">
        <v>151</v>
      </c>
      <c r="G2373" s="191" t="s">
        <v>152</v>
      </c>
      <c r="H2373" s="191" t="s">
        <v>14654</v>
      </c>
      <c r="I2373" s="191" t="s">
        <v>15335</v>
      </c>
      <c r="J2373" s="191" t="s">
        <v>15336</v>
      </c>
      <c r="K2373" s="191" t="s">
        <v>10554</v>
      </c>
      <c r="L2373" s="99">
        <v>-1.2092562</v>
      </c>
      <c r="M2373" s="99">
        <v>36.882861800000001</v>
      </c>
      <c r="N2373" s="191" t="s">
        <v>6967</v>
      </c>
      <c r="O2373" s="87">
        <v>45346</v>
      </c>
      <c r="P2373" s="87">
        <f t="shared" si="74"/>
        <v>45371</v>
      </c>
      <c r="Q2373" s="53">
        <f t="shared" si="75"/>
        <v>256</v>
      </c>
    </row>
    <row r="2374" spans="1:17" ht="16">
      <c r="A2374" s="6">
        <v>2373</v>
      </c>
      <c r="B2374" s="191" t="s">
        <v>5185</v>
      </c>
      <c r="C2374" s="191" t="s">
        <v>5186</v>
      </c>
      <c r="D2374" s="191" t="s">
        <v>15337</v>
      </c>
      <c r="E2374" s="191" t="s">
        <v>8015</v>
      </c>
      <c r="F2374" s="191" t="s">
        <v>8015</v>
      </c>
      <c r="G2374" s="191" t="s">
        <v>142</v>
      </c>
      <c r="H2374" s="191" t="s">
        <v>15338</v>
      </c>
      <c r="I2374" s="191" t="s">
        <v>15339</v>
      </c>
      <c r="J2374" s="191" t="s">
        <v>15340</v>
      </c>
      <c r="K2374" s="191" t="s">
        <v>8856</v>
      </c>
      <c r="L2374" s="99">
        <v>-0.50660000000000005</v>
      </c>
      <c r="M2374" s="99">
        <v>37.445</v>
      </c>
      <c r="N2374" s="191" t="s">
        <v>6967</v>
      </c>
      <c r="O2374" s="87">
        <v>45346</v>
      </c>
      <c r="P2374" s="87">
        <f t="shared" si="74"/>
        <v>45371</v>
      </c>
      <c r="Q2374" s="53">
        <f t="shared" si="75"/>
        <v>256</v>
      </c>
    </row>
    <row r="2375" spans="1:17" ht="16">
      <c r="A2375" s="6">
        <v>2374</v>
      </c>
      <c r="B2375" s="191" t="s">
        <v>5290</v>
      </c>
      <c r="C2375" s="191" t="s">
        <v>5291</v>
      </c>
      <c r="D2375" s="191" t="s">
        <v>15341</v>
      </c>
      <c r="E2375" s="191" t="s">
        <v>108</v>
      </c>
      <c r="F2375" s="191" t="s">
        <v>108</v>
      </c>
      <c r="G2375" s="191" t="s">
        <v>7023</v>
      </c>
      <c r="H2375" s="191" t="s">
        <v>15342</v>
      </c>
      <c r="I2375" s="191" t="s">
        <v>15343</v>
      </c>
      <c r="J2375" s="191" t="s">
        <v>15344</v>
      </c>
      <c r="K2375" s="191" t="s">
        <v>7449</v>
      </c>
      <c r="L2375" s="99">
        <v>-1.1698</v>
      </c>
      <c r="M2375" s="99">
        <v>36.660699999999999</v>
      </c>
      <c r="N2375" s="191" t="s">
        <v>6967</v>
      </c>
      <c r="O2375" s="87">
        <v>45346</v>
      </c>
      <c r="P2375" s="87">
        <f t="shared" si="74"/>
        <v>45371</v>
      </c>
      <c r="Q2375" s="53">
        <f t="shared" si="75"/>
        <v>256</v>
      </c>
    </row>
    <row r="2376" spans="1:17" ht="16">
      <c r="A2376" s="6">
        <v>2375</v>
      </c>
      <c r="B2376" s="191" t="s">
        <v>5288</v>
      </c>
      <c r="C2376" s="191" t="s">
        <v>5289</v>
      </c>
      <c r="D2376" s="191" t="s">
        <v>15345</v>
      </c>
      <c r="E2376" s="191" t="s">
        <v>114</v>
      </c>
      <c r="F2376" s="191" t="s">
        <v>114</v>
      </c>
      <c r="G2376" s="191" t="s">
        <v>156</v>
      </c>
      <c r="H2376" s="191" t="s">
        <v>15346</v>
      </c>
      <c r="I2376" s="191" t="s">
        <v>15347</v>
      </c>
      <c r="J2376" s="191"/>
      <c r="K2376" s="191" t="s">
        <v>10197</v>
      </c>
      <c r="L2376" s="99">
        <v>-0.91120000000000001</v>
      </c>
      <c r="M2376" s="99">
        <v>36.9467</v>
      </c>
      <c r="N2376" s="191" t="s">
        <v>6967</v>
      </c>
      <c r="O2376" s="87">
        <v>45346</v>
      </c>
      <c r="P2376" s="87">
        <f t="shared" si="74"/>
        <v>45371</v>
      </c>
      <c r="Q2376" s="53">
        <f t="shared" si="75"/>
        <v>256</v>
      </c>
    </row>
    <row r="2377" spans="1:17" ht="32">
      <c r="A2377" s="6">
        <v>2376</v>
      </c>
      <c r="B2377" s="191" t="s">
        <v>5328</v>
      </c>
      <c r="C2377" s="191" t="s">
        <v>5329</v>
      </c>
      <c r="D2377" s="191" t="s">
        <v>15348</v>
      </c>
      <c r="E2377" s="191" t="s">
        <v>151</v>
      </c>
      <c r="F2377" s="191" t="s">
        <v>151</v>
      </c>
      <c r="G2377" s="191" t="s">
        <v>173</v>
      </c>
      <c r="H2377" s="191" t="s">
        <v>15349</v>
      </c>
      <c r="I2377" s="191" t="s">
        <v>15350</v>
      </c>
      <c r="J2377" s="191" t="s">
        <v>15351</v>
      </c>
      <c r="K2377" s="191" t="s">
        <v>8847</v>
      </c>
      <c r="L2377" s="99">
        <v>1.9800000000000002E-2</v>
      </c>
      <c r="M2377" s="99">
        <v>37.624600000000001</v>
      </c>
      <c r="N2377" s="191" t="s">
        <v>6967</v>
      </c>
      <c r="O2377" s="87">
        <v>45346</v>
      </c>
      <c r="P2377" s="87">
        <f t="shared" si="74"/>
        <v>45371</v>
      </c>
      <c r="Q2377" s="53">
        <f t="shared" si="75"/>
        <v>256</v>
      </c>
    </row>
    <row r="2378" spans="1:17" ht="16">
      <c r="A2378" s="6">
        <v>2377</v>
      </c>
      <c r="B2378" s="191" t="s">
        <v>5408</v>
      </c>
      <c r="C2378" s="191" t="s">
        <v>5409</v>
      </c>
      <c r="D2378" s="191" t="s">
        <v>15352</v>
      </c>
      <c r="E2378" s="191" t="s">
        <v>8015</v>
      </c>
      <c r="F2378" s="191" t="s">
        <v>2434</v>
      </c>
      <c r="G2378" s="191" t="s">
        <v>7481</v>
      </c>
      <c r="H2378" s="191" t="s">
        <v>15353</v>
      </c>
      <c r="I2378" s="191" t="s">
        <v>15354</v>
      </c>
      <c r="J2378" s="191" t="s">
        <v>15355</v>
      </c>
      <c r="K2378" s="191" t="s">
        <v>8335</v>
      </c>
      <c r="L2378" s="99">
        <v>-0.76943799999999996</v>
      </c>
      <c r="M2378" s="99">
        <v>37.284861999999997</v>
      </c>
      <c r="N2378" s="191" t="s">
        <v>6967</v>
      </c>
      <c r="O2378" s="87">
        <v>45346</v>
      </c>
      <c r="P2378" s="87">
        <f t="shared" si="74"/>
        <v>45371</v>
      </c>
      <c r="Q2378" s="53">
        <f t="shared" si="75"/>
        <v>256</v>
      </c>
    </row>
    <row r="2379" spans="1:17" ht="16">
      <c r="A2379" s="6">
        <v>2378</v>
      </c>
      <c r="B2379" s="191" t="s">
        <v>5437</v>
      </c>
      <c r="C2379" s="191" t="s">
        <v>5438</v>
      </c>
      <c r="D2379" s="191" t="s">
        <v>15356</v>
      </c>
      <c r="E2379" s="191" t="s">
        <v>8015</v>
      </c>
      <c r="F2379" s="191" t="s">
        <v>8015</v>
      </c>
      <c r="G2379" s="191" t="s">
        <v>11183</v>
      </c>
      <c r="H2379" s="191" t="s">
        <v>15321</v>
      </c>
      <c r="I2379" s="191" t="s">
        <v>15357</v>
      </c>
      <c r="J2379" s="191" t="s">
        <v>15358</v>
      </c>
      <c r="K2379" s="191" t="s">
        <v>7384</v>
      </c>
      <c r="L2379" s="99">
        <v>-0.46820000000000001</v>
      </c>
      <c r="M2379" s="99">
        <v>37.829500000000003</v>
      </c>
      <c r="N2379" s="191" t="s">
        <v>6967</v>
      </c>
      <c r="O2379" s="87">
        <v>45346</v>
      </c>
      <c r="P2379" s="87">
        <f t="shared" si="74"/>
        <v>45371</v>
      </c>
      <c r="Q2379" s="53">
        <f t="shared" si="75"/>
        <v>256</v>
      </c>
    </row>
    <row r="2380" spans="1:17" ht="16">
      <c r="A2380" s="6">
        <v>2379</v>
      </c>
      <c r="B2380" s="191" t="s">
        <v>5541</v>
      </c>
      <c r="C2380" s="191" t="s">
        <v>5542</v>
      </c>
      <c r="D2380" s="191" t="s">
        <v>15359</v>
      </c>
      <c r="E2380" s="191" t="s">
        <v>108</v>
      </c>
      <c r="F2380" s="191" t="s">
        <v>108</v>
      </c>
      <c r="G2380" s="191" t="s">
        <v>7201</v>
      </c>
      <c r="H2380" s="191" t="s">
        <v>15360</v>
      </c>
      <c r="I2380" s="191" t="s">
        <v>15361</v>
      </c>
      <c r="J2380" s="191" t="s">
        <v>15362</v>
      </c>
      <c r="K2380" s="191" t="s">
        <v>7449</v>
      </c>
      <c r="L2380" s="99">
        <v>1.0410999999999999</v>
      </c>
      <c r="M2380" s="99">
        <v>36.533099999999997</v>
      </c>
      <c r="N2380" s="191" t="s">
        <v>6967</v>
      </c>
      <c r="O2380" s="87">
        <v>45346</v>
      </c>
      <c r="P2380" s="87">
        <f t="shared" si="74"/>
        <v>45371</v>
      </c>
      <c r="Q2380" s="53">
        <f t="shared" si="75"/>
        <v>256</v>
      </c>
    </row>
    <row r="2381" spans="1:17" ht="16">
      <c r="A2381" s="6">
        <v>2380</v>
      </c>
      <c r="B2381" s="191" t="s">
        <v>5340</v>
      </c>
      <c r="C2381" s="191" t="s">
        <v>5341</v>
      </c>
      <c r="D2381" s="191" t="s">
        <v>15363</v>
      </c>
      <c r="E2381" s="191" t="s">
        <v>108</v>
      </c>
      <c r="F2381" s="191" t="s">
        <v>108</v>
      </c>
      <c r="G2381" s="191" t="s">
        <v>111</v>
      </c>
      <c r="H2381" s="191" t="s">
        <v>15364</v>
      </c>
      <c r="I2381" s="191" t="s">
        <v>15365</v>
      </c>
      <c r="J2381" s="191" t="s">
        <v>15366</v>
      </c>
      <c r="K2381" s="191" t="s">
        <v>6966</v>
      </c>
      <c r="L2381" s="99">
        <v>-0.99760000000000004</v>
      </c>
      <c r="M2381" s="99">
        <v>36.746299999999998</v>
      </c>
      <c r="N2381" s="191" t="s">
        <v>6967</v>
      </c>
      <c r="O2381" s="87">
        <v>45347</v>
      </c>
      <c r="P2381" s="87">
        <f t="shared" si="74"/>
        <v>45372</v>
      </c>
      <c r="Q2381" s="53">
        <f t="shared" si="75"/>
        <v>255</v>
      </c>
    </row>
    <row r="2382" spans="1:17" ht="16">
      <c r="A2382" s="6">
        <v>2381</v>
      </c>
      <c r="B2382" s="191" t="s">
        <v>3497</v>
      </c>
      <c r="C2382" s="191" t="s">
        <v>3498</v>
      </c>
      <c r="D2382" s="191" t="s">
        <v>15367</v>
      </c>
      <c r="E2382" s="191" t="s">
        <v>114</v>
      </c>
      <c r="F2382" s="191" t="s">
        <v>114</v>
      </c>
      <c r="G2382" s="191" t="s">
        <v>158</v>
      </c>
      <c r="H2382" s="191" t="s">
        <v>15368</v>
      </c>
      <c r="I2382" s="191" t="s">
        <v>15369</v>
      </c>
      <c r="J2382" s="191" t="s">
        <v>15370</v>
      </c>
      <c r="K2382" s="191"/>
      <c r="L2382" s="99">
        <v>-0.80484800000000001</v>
      </c>
      <c r="M2382" s="99">
        <v>36.867935000000003</v>
      </c>
      <c r="N2382" s="191" t="s">
        <v>6967</v>
      </c>
      <c r="O2382" s="87">
        <v>45348</v>
      </c>
      <c r="P2382" s="87">
        <f t="shared" si="74"/>
        <v>45373</v>
      </c>
      <c r="Q2382" s="53">
        <f t="shared" si="75"/>
        <v>254</v>
      </c>
    </row>
    <row r="2383" spans="1:17" ht="16">
      <c r="A2383" s="6">
        <v>2382</v>
      </c>
      <c r="B2383" s="191" t="s">
        <v>4787</v>
      </c>
      <c r="C2383" s="191" t="s">
        <v>4788</v>
      </c>
      <c r="D2383" s="191" t="s">
        <v>15371</v>
      </c>
      <c r="E2383" s="191" t="s">
        <v>151</v>
      </c>
      <c r="F2383" s="191" t="s">
        <v>151</v>
      </c>
      <c r="G2383" s="191" t="s">
        <v>152</v>
      </c>
      <c r="H2383" s="191" t="s">
        <v>15372</v>
      </c>
      <c r="I2383" s="191" t="s">
        <v>15373</v>
      </c>
      <c r="J2383" s="191"/>
      <c r="K2383" s="191" t="s">
        <v>8847</v>
      </c>
      <c r="L2383" s="99">
        <v>8.8927000000000006E-2</v>
      </c>
      <c r="M2383" s="99">
        <v>37.501122000000002</v>
      </c>
      <c r="N2383" s="191" t="s">
        <v>6967</v>
      </c>
      <c r="O2383" s="87">
        <v>45348</v>
      </c>
      <c r="P2383" s="87">
        <f t="shared" si="74"/>
        <v>45373</v>
      </c>
      <c r="Q2383" s="53">
        <f t="shared" si="75"/>
        <v>254</v>
      </c>
    </row>
    <row r="2384" spans="1:17" ht="16">
      <c r="A2384" s="6">
        <v>2383</v>
      </c>
      <c r="B2384" s="191" t="s">
        <v>5123</v>
      </c>
      <c r="C2384" s="191" t="s">
        <v>5124</v>
      </c>
      <c r="D2384" s="191" t="s">
        <v>15374</v>
      </c>
      <c r="E2384" s="191" t="s">
        <v>108</v>
      </c>
      <c r="F2384" s="191" t="s">
        <v>108</v>
      </c>
      <c r="G2384" s="191" t="s">
        <v>6972</v>
      </c>
      <c r="H2384" s="191" t="s">
        <v>9323</v>
      </c>
      <c r="I2384" s="191" t="s">
        <v>15375</v>
      </c>
      <c r="J2384" s="191" t="s">
        <v>15376</v>
      </c>
      <c r="K2384" s="191" t="s">
        <v>6975</v>
      </c>
      <c r="L2384" s="99">
        <v>-0.95979999999999999</v>
      </c>
      <c r="M2384" s="99">
        <v>36.8367</v>
      </c>
      <c r="N2384" s="191" t="s">
        <v>6967</v>
      </c>
      <c r="O2384" s="87">
        <v>45348</v>
      </c>
      <c r="P2384" s="87">
        <f t="shared" si="74"/>
        <v>45373</v>
      </c>
      <c r="Q2384" s="53">
        <f t="shared" si="75"/>
        <v>254</v>
      </c>
    </row>
    <row r="2385" spans="1:17" ht="16">
      <c r="A2385" s="6">
        <v>2384</v>
      </c>
      <c r="B2385" s="191" t="s">
        <v>5225</v>
      </c>
      <c r="C2385" s="191" t="s">
        <v>5226</v>
      </c>
      <c r="D2385" s="191" t="s">
        <v>15377</v>
      </c>
      <c r="E2385" s="191" t="s">
        <v>151</v>
      </c>
      <c r="F2385" s="191" t="s">
        <v>151</v>
      </c>
      <c r="G2385" s="191" t="s">
        <v>152</v>
      </c>
      <c r="H2385" s="191" t="s">
        <v>15378</v>
      </c>
      <c r="I2385" s="191" t="s">
        <v>15379</v>
      </c>
      <c r="J2385" s="191" t="s">
        <v>15380</v>
      </c>
      <c r="K2385" s="191" t="s">
        <v>10554</v>
      </c>
      <c r="L2385" s="99">
        <v>7.4200000000000002E-2</v>
      </c>
      <c r="M2385" s="99">
        <v>37.314999999999998</v>
      </c>
      <c r="N2385" s="191" t="s">
        <v>6967</v>
      </c>
      <c r="O2385" s="87">
        <v>45348</v>
      </c>
      <c r="P2385" s="87">
        <f t="shared" si="74"/>
        <v>45373</v>
      </c>
      <c r="Q2385" s="53">
        <f t="shared" si="75"/>
        <v>254</v>
      </c>
    </row>
    <row r="2386" spans="1:17" ht="16">
      <c r="A2386" s="6">
        <v>2385</v>
      </c>
      <c r="B2386" s="191" t="s">
        <v>5229</v>
      </c>
      <c r="C2386" s="191" t="s">
        <v>5230</v>
      </c>
      <c r="D2386" s="191" t="s">
        <v>15381</v>
      </c>
      <c r="E2386" s="191" t="s">
        <v>151</v>
      </c>
      <c r="F2386" s="191" t="s">
        <v>151</v>
      </c>
      <c r="G2386" s="191" t="s">
        <v>165</v>
      </c>
      <c r="H2386" s="191" t="s">
        <v>15382</v>
      </c>
      <c r="I2386" s="191" t="s">
        <v>15383</v>
      </c>
      <c r="J2386" s="191" t="s">
        <v>15384</v>
      </c>
      <c r="K2386" s="191" t="s">
        <v>10106</v>
      </c>
      <c r="L2386" s="99">
        <v>-7.1199999999999999E-2</v>
      </c>
      <c r="M2386" s="99">
        <v>37.646799999999999</v>
      </c>
      <c r="N2386" s="191" t="s">
        <v>6967</v>
      </c>
      <c r="O2386" s="87">
        <v>45348</v>
      </c>
      <c r="P2386" s="87">
        <f t="shared" si="74"/>
        <v>45373</v>
      </c>
      <c r="Q2386" s="53">
        <f t="shared" si="75"/>
        <v>254</v>
      </c>
    </row>
    <row r="2387" spans="1:17" ht="16">
      <c r="A2387" s="6">
        <v>2386</v>
      </c>
      <c r="B2387" s="191" t="s">
        <v>5280</v>
      </c>
      <c r="C2387" s="191" t="s">
        <v>5281</v>
      </c>
      <c r="D2387" s="191" t="s">
        <v>15385</v>
      </c>
      <c r="E2387" s="191" t="s">
        <v>108</v>
      </c>
      <c r="F2387" s="191" t="s">
        <v>108</v>
      </c>
      <c r="G2387" s="191" t="s">
        <v>226</v>
      </c>
      <c r="H2387" s="191" t="s">
        <v>14209</v>
      </c>
      <c r="I2387" s="191" t="s">
        <v>13103</v>
      </c>
      <c r="J2387" s="191" t="s">
        <v>15386</v>
      </c>
      <c r="K2387" s="191" t="s">
        <v>6975</v>
      </c>
      <c r="L2387" s="99">
        <v>-0.91760200000000003</v>
      </c>
      <c r="M2387" s="99">
        <v>36.841492000000002</v>
      </c>
      <c r="N2387" s="191" t="s">
        <v>6967</v>
      </c>
      <c r="O2387" s="87">
        <v>45348</v>
      </c>
      <c r="P2387" s="87">
        <f t="shared" si="74"/>
        <v>45373</v>
      </c>
      <c r="Q2387" s="53">
        <f t="shared" si="75"/>
        <v>254</v>
      </c>
    </row>
    <row r="2388" spans="1:17" ht="16">
      <c r="A2388" s="6">
        <v>2387</v>
      </c>
      <c r="B2388" s="191" t="s">
        <v>5320</v>
      </c>
      <c r="C2388" s="191" t="s">
        <v>5321</v>
      </c>
      <c r="D2388" s="191" t="s">
        <v>15387</v>
      </c>
      <c r="E2388" s="191" t="s">
        <v>8015</v>
      </c>
      <c r="F2388" s="191" t="s">
        <v>8015</v>
      </c>
      <c r="G2388" s="191" t="s">
        <v>144</v>
      </c>
      <c r="H2388" s="191" t="s">
        <v>12396</v>
      </c>
      <c r="I2388" s="191" t="s">
        <v>15388</v>
      </c>
      <c r="J2388" s="191" t="s">
        <v>15389</v>
      </c>
      <c r="K2388" s="191" t="s">
        <v>7384</v>
      </c>
      <c r="L2388" s="99">
        <v>-0.39974199999999999</v>
      </c>
      <c r="M2388" s="99">
        <v>37.497582399999999</v>
      </c>
      <c r="N2388" s="191" t="s">
        <v>6967</v>
      </c>
      <c r="O2388" s="87">
        <v>45348</v>
      </c>
      <c r="P2388" s="87">
        <f t="shared" si="74"/>
        <v>45373</v>
      </c>
      <c r="Q2388" s="53">
        <f t="shared" si="75"/>
        <v>254</v>
      </c>
    </row>
    <row r="2389" spans="1:17" ht="16">
      <c r="A2389" s="6">
        <v>2388</v>
      </c>
      <c r="B2389" s="191" t="s">
        <v>5322</v>
      </c>
      <c r="C2389" s="191" t="s">
        <v>5323</v>
      </c>
      <c r="D2389" s="191" t="s">
        <v>15390</v>
      </c>
      <c r="E2389" s="191" t="s">
        <v>8015</v>
      </c>
      <c r="F2389" s="191" t="s">
        <v>8015</v>
      </c>
      <c r="G2389" s="191" t="s">
        <v>144</v>
      </c>
      <c r="H2389" s="191" t="s">
        <v>12396</v>
      </c>
      <c r="I2389" s="191" t="s">
        <v>15391</v>
      </c>
      <c r="J2389" s="191" t="s">
        <v>15392</v>
      </c>
      <c r="K2389" s="191" t="s">
        <v>7384</v>
      </c>
      <c r="L2389" s="99">
        <v>-0.39810000000000001</v>
      </c>
      <c r="M2389" s="99">
        <v>37.519599999999997</v>
      </c>
      <c r="N2389" s="191" t="s">
        <v>6967</v>
      </c>
      <c r="O2389" s="87">
        <v>45348</v>
      </c>
      <c r="P2389" s="87">
        <f t="shared" si="74"/>
        <v>45373</v>
      </c>
      <c r="Q2389" s="53">
        <f t="shared" si="75"/>
        <v>254</v>
      </c>
    </row>
    <row r="2390" spans="1:17" ht="16">
      <c r="A2390" s="6">
        <v>2389</v>
      </c>
      <c r="B2390" s="191" t="s">
        <v>5360</v>
      </c>
      <c r="C2390" s="191" t="s">
        <v>5361</v>
      </c>
      <c r="D2390" s="191" t="s">
        <v>15393</v>
      </c>
      <c r="E2390" s="191" t="s">
        <v>8015</v>
      </c>
      <c r="F2390" s="191" t="s">
        <v>10898</v>
      </c>
      <c r="G2390" s="191" t="s">
        <v>1578</v>
      </c>
      <c r="H2390" s="191" t="s">
        <v>13399</v>
      </c>
      <c r="I2390" s="191" t="s">
        <v>15394</v>
      </c>
      <c r="J2390" s="191" t="s">
        <v>15218</v>
      </c>
      <c r="K2390" s="191" t="s">
        <v>11533</v>
      </c>
      <c r="L2390" s="99">
        <v>-0.23960000000000001</v>
      </c>
      <c r="M2390" s="99">
        <v>37.634799999999998</v>
      </c>
      <c r="N2390" s="191" t="s">
        <v>6967</v>
      </c>
      <c r="O2390" s="87">
        <v>45348</v>
      </c>
      <c r="P2390" s="87">
        <f t="shared" si="74"/>
        <v>45373</v>
      </c>
      <c r="Q2390" s="53">
        <f t="shared" si="75"/>
        <v>254</v>
      </c>
    </row>
    <row r="2391" spans="1:17" ht="16">
      <c r="A2391" s="6">
        <v>2390</v>
      </c>
      <c r="B2391" s="191" t="s">
        <v>2668</v>
      </c>
      <c r="C2391" s="191" t="s">
        <v>2669</v>
      </c>
      <c r="D2391" s="191" t="s">
        <v>15395</v>
      </c>
      <c r="E2391" s="191" t="s">
        <v>108</v>
      </c>
      <c r="F2391" s="191" t="s">
        <v>108</v>
      </c>
      <c r="G2391" s="191" t="s">
        <v>175</v>
      </c>
      <c r="H2391" s="191" t="s">
        <v>14929</v>
      </c>
      <c r="I2391" s="191" t="s">
        <v>15396</v>
      </c>
      <c r="J2391" s="191" t="s">
        <v>15397</v>
      </c>
      <c r="K2391" s="191" t="s">
        <v>2840</v>
      </c>
      <c r="L2391" s="99">
        <v>-1.2406999999999999</v>
      </c>
      <c r="M2391" s="99">
        <v>36.619199999999999</v>
      </c>
      <c r="N2391" s="191" t="s">
        <v>6967</v>
      </c>
      <c r="O2391" s="87">
        <v>45348</v>
      </c>
      <c r="P2391" s="87">
        <f t="shared" si="74"/>
        <v>45373</v>
      </c>
      <c r="Q2391" s="53">
        <f t="shared" si="75"/>
        <v>254</v>
      </c>
    </row>
    <row r="2392" spans="1:17" ht="16">
      <c r="A2392" s="6">
        <v>2391</v>
      </c>
      <c r="B2392" s="191" t="s">
        <v>5416</v>
      </c>
      <c r="C2392" s="191" t="s">
        <v>5417</v>
      </c>
      <c r="D2392" s="191" t="s">
        <v>15398</v>
      </c>
      <c r="E2392" s="191" t="s">
        <v>114</v>
      </c>
      <c r="F2392" s="191" t="s">
        <v>114</v>
      </c>
      <c r="G2392" s="191" t="s">
        <v>168</v>
      </c>
      <c r="H2392" s="191" t="s">
        <v>15399</v>
      </c>
      <c r="I2392" s="191" t="s">
        <v>15400</v>
      </c>
      <c r="J2392" s="191" t="s">
        <v>15401</v>
      </c>
      <c r="K2392" s="191" t="s">
        <v>11451</v>
      </c>
      <c r="L2392" s="99">
        <v>-0.84397699999999998</v>
      </c>
      <c r="M2392" s="99">
        <v>36.967343999999997</v>
      </c>
      <c r="N2392" s="191" t="s">
        <v>6967</v>
      </c>
      <c r="O2392" s="87">
        <v>45348</v>
      </c>
      <c r="P2392" s="87">
        <f t="shared" si="74"/>
        <v>45373</v>
      </c>
      <c r="Q2392" s="53">
        <f t="shared" si="75"/>
        <v>254</v>
      </c>
    </row>
    <row r="2393" spans="1:17" ht="16">
      <c r="A2393" s="6">
        <v>2392</v>
      </c>
      <c r="B2393" s="191" t="s">
        <v>5475</v>
      </c>
      <c r="C2393" s="191" t="s">
        <v>5476</v>
      </c>
      <c r="D2393" s="191" t="s">
        <v>15402</v>
      </c>
      <c r="E2393" s="191" t="s">
        <v>114</v>
      </c>
      <c r="F2393" s="191" t="s">
        <v>114</v>
      </c>
      <c r="G2393" s="191" t="s">
        <v>160</v>
      </c>
      <c r="H2393" s="191" t="s">
        <v>13621</v>
      </c>
      <c r="I2393" s="191" t="s">
        <v>15403</v>
      </c>
      <c r="J2393" s="191"/>
      <c r="K2393" s="191" t="s">
        <v>10197</v>
      </c>
      <c r="L2393" s="99">
        <v>-0.66839300000000001</v>
      </c>
      <c r="M2393" s="99">
        <v>37.192892000000001</v>
      </c>
      <c r="N2393" s="191" t="s">
        <v>6967</v>
      </c>
      <c r="O2393" s="87">
        <v>45348</v>
      </c>
      <c r="P2393" s="87">
        <f t="shared" si="74"/>
        <v>45373</v>
      </c>
      <c r="Q2393" s="53">
        <f t="shared" si="75"/>
        <v>254</v>
      </c>
    </row>
    <row r="2394" spans="1:17" ht="16">
      <c r="A2394" s="6">
        <v>2393</v>
      </c>
      <c r="B2394" s="191" t="s">
        <v>5477</v>
      </c>
      <c r="C2394" s="191" t="s">
        <v>5478</v>
      </c>
      <c r="D2394" s="191" t="s">
        <v>15404</v>
      </c>
      <c r="E2394" s="191" t="s">
        <v>108</v>
      </c>
      <c r="F2394" s="191" t="s">
        <v>108</v>
      </c>
      <c r="G2394" s="191" t="s">
        <v>15405</v>
      </c>
      <c r="H2394" s="191" t="s">
        <v>15406</v>
      </c>
      <c r="I2394" s="191" t="s">
        <v>15407</v>
      </c>
      <c r="J2394" s="191" t="s">
        <v>15408</v>
      </c>
      <c r="K2394" s="191" t="s">
        <v>7449</v>
      </c>
      <c r="L2394" s="99">
        <v>-1.131389</v>
      </c>
      <c r="M2394" s="99">
        <v>36.695290999999997</v>
      </c>
      <c r="N2394" s="191" t="s">
        <v>6967</v>
      </c>
      <c r="O2394" s="87">
        <v>45348</v>
      </c>
      <c r="P2394" s="87">
        <f t="shared" si="74"/>
        <v>45373</v>
      </c>
      <c r="Q2394" s="53">
        <f t="shared" si="75"/>
        <v>254</v>
      </c>
    </row>
    <row r="2395" spans="1:17" ht="16">
      <c r="A2395" s="6">
        <v>2394</v>
      </c>
      <c r="B2395" s="191" t="s">
        <v>5581</v>
      </c>
      <c r="C2395" s="191" t="s">
        <v>5582</v>
      </c>
      <c r="D2395" s="191" t="s">
        <v>15409</v>
      </c>
      <c r="E2395" s="191" t="s">
        <v>8015</v>
      </c>
      <c r="F2395" s="191" t="s">
        <v>10898</v>
      </c>
      <c r="G2395" s="191" t="s">
        <v>1578</v>
      </c>
      <c r="H2395" s="191" t="s">
        <v>13970</v>
      </c>
      <c r="I2395" s="191" t="s">
        <v>15410</v>
      </c>
      <c r="J2395" s="191" t="s">
        <v>15411</v>
      </c>
      <c r="K2395" s="191" t="s">
        <v>11533</v>
      </c>
      <c r="L2395" s="99">
        <v>-0.25530599999999998</v>
      </c>
      <c r="M2395" s="99">
        <v>37.596972000000001</v>
      </c>
      <c r="N2395" s="191" t="s">
        <v>6967</v>
      </c>
      <c r="O2395" s="87">
        <v>45348</v>
      </c>
      <c r="P2395" s="87">
        <f t="shared" si="74"/>
        <v>45373</v>
      </c>
      <c r="Q2395" s="53">
        <f t="shared" si="75"/>
        <v>254</v>
      </c>
    </row>
    <row r="2396" spans="1:17" ht="16">
      <c r="A2396" s="6">
        <v>2395</v>
      </c>
      <c r="B2396" s="191" t="s">
        <v>5115</v>
      </c>
      <c r="C2396" s="191" t="s">
        <v>5116</v>
      </c>
      <c r="D2396" s="191" t="s">
        <v>15412</v>
      </c>
      <c r="E2396" s="191" t="s">
        <v>8015</v>
      </c>
      <c r="F2396" s="191" t="s">
        <v>8015</v>
      </c>
      <c r="G2396" s="191" t="s">
        <v>144</v>
      </c>
      <c r="H2396" s="191" t="s">
        <v>13463</v>
      </c>
      <c r="I2396" s="191" t="s">
        <v>15413</v>
      </c>
      <c r="J2396" s="191" t="s">
        <v>15414</v>
      </c>
      <c r="K2396" s="191" t="s">
        <v>7384</v>
      </c>
      <c r="L2396" s="99">
        <v>-0.4073</v>
      </c>
      <c r="M2396" s="99">
        <v>37.518999999999998</v>
      </c>
      <c r="N2396" s="191" t="s">
        <v>6967</v>
      </c>
      <c r="O2396" s="87">
        <v>45349</v>
      </c>
      <c r="P2396" s="87">
        <f t="shared" si="74"/>
        <v>45374</v>
      </c>
      <c r="Q2396" s="53">
        <f t="shared" si="75"/>
        <v>253</v>
      </c>
    </row>
    <row r="2397" spans="1:17" ht="16">
      <c r="A2397" s="6">
        <v>2396</v>
      </c>
      <c r="B2397" s="191" t="s">
        <v>5250</v>
      </c>
      <c r="C2397" s="191" t="s">
        <v>5251</v>
      </c>
      <c r="D2397" s="191" t="s">
        <v>15415</v>
      </c>
      <c r="E2397" s="191" t="s">
        <v>114</v>
      </c>
      <c r="F2397" s="191" t="s">
        <v>114</v>
      </c>
      <c r="G2397" s="191" t="s">
        <v>8764</v>
      </c>
      <c r="H2397" s="191" t="s">
        <v>15416</v>
      </c>
      <c r="I2397" s="191" t="s">
        <v>15417</v>
      </c>
      <c r="J2397" s="191"/>
      <c r="K2397" s="191" t="s">
        <v>11451</v>
      </c>
      <c r="L2397" s="99">
        <v>-0.82210000000000005</v>
      </c>
      <c r="M2397" s="99">
        <v>37.163400000000003</v>
      </c>
      <c r="N2397" s="191" t="s">
        <v>6967</v>
      </c>
      <c r="O2397" s="87">
        <v>45349</v>
      </c>
      <c r="P2397" s="87">
        <f t="shared" si="74"/>
        <v>45374</v>
      </c>
      <c r="Q2397" s="53">
        <f t="shared" si="75"/>
        <v>253</v>
      </c>
    </row>
    <row r="2398" spans="1:17" ht="16">
      <c r="A2398" s="6">
        <v>2397</v>
      </c>
      <c r="B2398" s="191" t="s">
        <v>5258</v>
      </c>
      <c r="C2398" s="191" t="s">
        <v>5259</v>
      </c>
      <c r="D2398" s="191" t="s">
        <v>15418</v>
      </c>
      <c r="E2398" s="191" t="s">
        <v>108</v>
      </c>
      <c r="F2398" s="191" t="s">
        <v>108</v>
      </c>
      <c r="G2398" s="191" t="s">
        <v>175</v>
      </c>
      <c r="H2398" s="191" t="s">
        <v>14638</v>
      </c>
      <c r="I2398" s="191" t="s">
        <v>15419</v>
      </c>
      <c r="J2398" s="191" t="s">
        <v>15420</v>
      </c>
      <c r="K2398" s="191" t="s">
        <v>2840</v>
      </c>
      <c r="L2398" s="99">
        <v>-1.1930000000000001</v>
      </c>
      <c r="M2398" s="99">
        <v>36.656999999999996</v>
      </c>
      <c r="N2398" s="191" t="s">
        <v>6967</v>
      </c>
      <c r="O2398" s="87">
        <v>45349</v>
      </c>
      <c r="P2398" s="87">
        <f t="shared" si="74"/>
        <v>45374</v>
      </c>
      <c r="Q2398" s="53">
        <f t="shared" si="75"/>
        <v>253</v>
      </c>
    </row>
    <row r="2399" spans="1:17" ht="16">
      <c r="A2399" s="6">
        <v>2398</v>
      </c>
      <c r="B2399" s="191" t="s">
        <v>5376</v>
      </c>
      <c r="C2399" s="191" t="s">
        <v>5377</v>
      </c>
      <c r="D2399" s="191" t="s">
        <v>15421</v>
      </c>
      <c r="E2399" s="191" t="s">
        <v>151</v>
      </c>
      <c r="F2399" s="191" t="s">
        <v>151</v>
      </c>
      <c r="G2399" s="191" t="s">
        <v>165</v>
      </c>
      <c r="H2399" s="191" t="s">
        <v>15422</v>
      </c>
      <c r="I2399" s="191" t="s">
        <v>15423</v>
      </c>
      <c r="J2399" s="191" t="s">
        <v>15424</v>
      </c>
      <c r="K2399" s="191" t="s">
        <v>8847</v>
      </c>
      <c r="L2399" s="99">
        <v>-4.9399999999999999E-2</v>
      </c>
      <c r="M2399" s="99">
        <v>37.613100000000003</v>
      </c>
      <c r="N2399" s="191" t="s">
        <v>6967</v>
      </c>
      <c r="O2399" s="87">
        <v>45349</v>
      </c>
      <c r="P2399" s="87">
        <f t="shared" si="74"/>
        <v>45374</v>
      </c>
      <c r="Q2399" s="53">
        <f t="shared" si="75"/>
        <v>253</v>
      </c>
    </row>
    <row r="2400" spans="1:17" ht="16">
      <c r="A2400" s="6">
        <v>2399</v>
      </c>
      <c r="B2400" s="191" t="s">
        <v>5418</v>
      </c>
      <c r="C2400" s="191" t="s">
        <v>5419</v>
      </c>
      <c r="D2400" s="191" t="s">
        <v>15425</v>
      </c>
      <c r="E2400" s="191" t="s">
        <v>114</v>
      </c>
      <c r="F2400" s="191" t="s">
        <v>114</v>
      </c>
      <c r="G2400" s="191" t="s">
        <v>158</v>
      </c>
      <c r="H2400" s="191" t="s">
        <v>12921</v>
      </c>
      <c r="I2400" s="191" t="s">
        <v>15426</v>
      </c>
      <c r="J2400" s="191"/>
      <c r="K2400" s="191" t="s">
        <v>15427</v>
      </c>
      <c r="L2400" s="99">
        <v>-0.75773000000000001</v>
      </c>
      <c r="M2400" s="99">
        <v>36.850757000000002</v>
      </c>
      <c r="N2400" s="191" t="s">
        <v>6967</v>
      </c>
      <c r="O2400" s="87">
        <v>45349</v>
      </c>
      <c r="P2400" s="87">
        <f t="shared" si="74"/>
        <v>45374</v>
      </c>
      <c r="Q2400" s="53">
        <f t="shared" si="75"/>
        <v>253</v>
      </c>
    </row>
    <row r="2401" spans="1:17" ht="16">
      <c r="A2401" s="6">
        <v>2400</v>
      </c>
      <c r="B2401" s="191" t="s">
        <v>5429</v>
      </c>
      <c r="C2401" s="191" t="s">
        <v>5430</v>
      </c>
      <c r="D2401" s="191" t="s">
        <v>15428</v>
      </c>
      <c r="E2401" s="191" t="s">
        <v>114</v>
      </c>
      <c r="F2401" s="191" t="s">
        <v>114</v>
      </c>
      <c r="G2401" s="191" t="s">
        <v>158</v>
      </c>
      <c r="H2401" s="191" t="s">
        <v>15429</v>
      </c>
      <c r="I2401" s="191" t="s">
        <v>15430</v>
      </c>
      <c r="J2401" s="191" t="s">
        <v>15431</v>
      </c>
      <c r="K2401" s="191" t="s">
        <v>15427</v>
      </c>
      <c r="L2401" s="99">
        <v>-0.79571899999999995</v>
      </c>
      <c r="M2401" s="99">
        <v>36.898786999999999</v>
      </c>
      <c r="N2401" s="191" t="s">
        <v>6967</v>
      </c>
      <c r="O2401" s="87">
        <v>45349</v>
      </c>
      <c r="P2401" s="87">
        <f t="shared" si="74"/>
        <v>45374</v>
      </c>
      <c r="Q2401" s="53">
        <f t="shared" si="75"/>
        <v>253</v>
      </c>
    </row>
    <row r="2402" spans="1:17" ht="16">
      <c r="A2402" s="6">
        <v>2401</v>
      </c>
      <c r="B2402" s="191" t="s">
        <v>5443</v>
      </c>
      <c r="C2402" s="191" t="s">
        <v>5444</v>
      </c>
      <c r="D2402" s="191" t="s">
        <v>15432</v>
      </c>
      <c r="E2402" s="191" t="s">
        <v>151</v>
      </c>
      <c r="F2402" s="191" t="s">
        <v>151</v>
      </c>
      <c r="G2402" s="191" t="s">
        <v>612</v>
      </c>
      <c r="H2402" s="191" t="s">
        <v>14710</v>
      </c>
      <c r="I2402" s="191" t="s">
        <v>15433</v>
      </c>
      <c r="J2402" s="191" t="s">
        <v>15434</v>
      </c>
      <c r="K2402" s="191" t="s">
        <v>10641</v>
      </c>
      <c r="L2402" s="99">
        <v>0.1074</v>
      </c>
      <c r="M2402" s="99">
        <v>37.893900000000002</v>
      </c>
      <c r="N2402" s="191" t="s">
        <v>6967</v>
      </c>
      <c r="O2402" s="87">
        <v>45349</v>
      </c>
      <c r="P2402" s="87">
        <f t="shared" si="74"/>
        <v>45374</v>
      </c>
      <c r="Q2402" s="53">
        <f t="shared" si="75"/>
        <v>253</v>
      </c>
    </row>
    <row r="2403" spans="1:17" ht="16">
      <c r="A2403" s="6">
        <v>2402</v>
      </c>
      <c r="B2403" s="191" t="s">
        <v>5501</v>
      </c>
      <c r="C2403" s="191" t="s">
        <v>5502</v>
      </c>
      <c r="D2403" s="191" t="s">
        <v>15435</v>
      </c>
      <c r="E2403" s="191" t="s">
        <v>151</v>
      </c>
      <c r="F2403" s="191" t="s">
        <v>151</v>
      </c>
      <c r="G2403" s="191" t="s">
        <v>222</v>
      </c>
      <c r="H2403" s="191" t="s">
        <v>15436</v>
      </c>
      <c r="I2403" s="191" t="s">
        <v>15437</v>
      </c>
      <c r="J2403" s="191" t="s">
        <v>15438</v>
      </c>
      <c r="K2403" s="191" t="s">
        <v>8758</v>
      </c>
      <c r="L2403" s="99">
        <v>-9.6000000000000002E-2</v>
      </c>
      <c r="M2403" s="99">
        <v>37.665500000000002</v>
      </c>
      <c r="N2403" s="191" t="s">
        <v>6967</v>
      </c>
      <c r="O2403" s="87">
        <v>45349</v>
      </c>
      <c r="P2403" s="87">
        <f t="shared" si="74"/>
        <v>45374</v>
      </c>
      <c r="Q2403" s="53">
        <f t="shared" si="75"/>
        <v>253</v>
      </c>
    </row>
    <row r="2404" spans="1:17" ht="16">
      <c r="A2404" s="6">
        <v>2403</v>
      </c>
      <c r="B2404" s="191" t="s">
        <v>5549</v>
      </c>
      <c r="C2404" s="191" t="s">
        <v>5550</v>
      </c>
      <c r="D2404" s="191" t="s">
        <v>15439</v>
      </c>
      <c r="E2404" s="191" t="s">
        <v>8015</v>
      </c>
      <c r="F2404" s="191" t="s">
        <v>10898</v>
      </c>
      <c r="G2404" s="191" t="s">
        <v>1578</v>
      </c>
      <c r="H2404" s="191" t="s">
        <v>15440</v>
      </c>
      <c r="I2404" s="191" t="s">
        <v>15441</v>
      </c>
      <c r="J2404" s="191" t="s">
        <v>15442</v>
      </c>
      <c r="K2404" s="191" t="s">
        <v>11533</v>
      </c>
      <c r="L2404" s="99"/>
      <c r="M2404" s="99"/>
      <c r="N2404" s="191" t="s">
        <v>6967</v>
      </c>
      <c r="O2404" s="87">
        <v>45349</v>
      </c>
      <c r="P2404" s="87">
        <f t="shared" si="74"/>
        <v>45374</v>
      </c>
      <c r="Q2404" s="53">
        <f t="shared" si="75"/>
        <v>253</v>
      </c>
    </row>
    <row r="2405" spans="1:17" ht="16">
      <c r="A2405" s="6">
        <v>2404</v>
      </c>
      <c r="B2405" s="191" t="s">
        <v>5621</v>
      </c>
      <c r="C2405" s="191" t="s">
        <v>5622</v>
      </c>
      <c r="D2405" s="191" t="s">
        <v>15443</v>
      </c>
      <c r="E2405" s="191" t="s">
        <v>108</v>
      </c>
      <c r="F2405" s="191" t="s">
        <v>108</v>
      </c>
      <c r="G2405" s="191" t="s">
        <v>7023</v>
      </c>
      <c r="H2405" s="191" t="s">
        <v>12549</v>
      </c>
      <c r="I2405" s="191" t="s">
        <v>15444</v>
      </c>
      <c r="J2405" s="191" t="s">
        <v>15445</v>
      </c>
      <c r="K2405" s="191" t="s">
        <v>7449</v>
      </c>
      <c r="L2405" s="99">
        <v>-1.117475</v>
      </c>
      <c r="M2405" s="99">
        <v>36.618592</v>
      </c>
      <c r="N2405" s="191" t="s">
        <v>6967</v>
      </c>
      <c r="O2405" s="87">
        <v>45349</v>
      </c>
      <c r="P2405" s="87">
        <f t="shared" si="74"/>
        <v>45374</v>
      </c>
      <c r="Q2405" s="53">
        <f t="shared" si="75"/>
        <v>253</v>
      </c>
    </row>
    <row r="2406" spans="1:17" ht="16">
      <c r="A2406" s="6">
        <v>2405</v>
      </c>
      <c r="B2406" s="191" t="s">
        <v>5629</v>
      </c>
      <c r="C2406" s="191" t="s">
        <v>5630</v>
      </c>
      <c r="D2406" s="191" t="s">
        <v>15446</v>
      </c>
      <c r="E2406" s="191" t="s">
        <v>8015</v>
      </c>
      <c r="F2406" s="191" t="s">
        <v>10898</v>
      </c>
      <c r="G2406" s="191" t="s">
        <v>1578</v>
      </c>
      <c r="H2406" s="191" t="s">
        <v>15447</v>
      </c>
      <c r="I2406" s="191" t="s">
        <v>15448</v>
      </c>
      <c r="J2406" s="191" t="s">
        <v>15449</v>
      </c>
      <c r="K2406" s="191" t="s">
        <v>11533</v>
      </c>
      <c r="L2406" s="99"/>
      <c r="M2406" s="99"/>
      <c r="N2406" s="191" t="s">
        <v>6967</v>
      </c>
      <c r="O2406" s="87">
        <v>45349</v>
      </c>
      <c r="P2406" s="87">
        <f t="shared" si="74"/>
        <v>45374</v>
      </c>
      <c r="Q2406" s="53">
        <f t="shared" si="75"/>
        <v>253</v>
      </c>
    </row>
    <row r="2407" spans="1:17" ht="16">
      <c r="A2407" s="6">
        <v>2406</v>
      </c>
      <c r="B2407" s="191" t="s">
        <v>4981</v>
      </c>
      <c r="C2407" s="191" t="s">
        <v>4982</v>
      </c>
      <c r="D2407" s="191" t="s">
        <v>15450</v>
      </c>
      <c r="E2407" s="191" t="s">
        <v>161</v>
      </c>
      <c r="F2407" s="191" t="s">
        <v>161</v>
      </c>
      <c r="G2407" s="191" t="s">
        <v>1511</v>
      </c>
      <c r="H2407" s="191" t="s">
        <v>15451</v>
      </c>
      <c r="I2407" s="191" t="s">
        <v>15452</v>
      </c>
      <c r="J2407" s="191" t="s">
        <v>15453</v>
      </c>
      <c r="K2407" s="191" t="s">
        <v>10952</v>
      </c>
      <c r="L2407" s="99">
        <v>-0.29217500000000002</v>
      </c>
      <c r="M2407" s="99">
        <v>37.1409783</v>
      </c>
      <c r="N2407" s="191" t="s">
        <v>6967</v>
      </c>
      <c r="O2407" s="87">
        <v>45350</v>
      </c>
      <c r="P2407" s="87">
        <f t="shared" si="74"/>
        <v>45375</v>
      </c>
      <c r="Q2407" s="53">
        <f t="shared" si="75"/>
        <v>252</v>
      </c>
    </row>
    <row r="2408" spans="1:17" ht="16">
      <c r="A2408" s="6">
        <v>2407</v>
      </c>
      <c r="B2408" s="191" t="s">
        <v>5143</v>
      </c>
      <c r="C2408" s="191" t="s">
        <v>5144</v>
      </c>
      <c r="D2408" s="191" t="s">
        <v>15454</v>
      </c>
      <c r="E2408" s="191" t="s">
        <v>114</v>
      </c>
      <c r="F2408" s="191" t="s">
        <v>114</v>
      </c>
      <c r="G2408" s="191" t="s">
        <v>8764</v>
      </c>
      <c r="H2408" s="191" t="s">
        <v>13858</v>
      </c>
      <c r="I2408" s="191" t="s">
        <v>15455</v>
      </c>
      <c r="J2408" s="191"/>
      <c r="K2408" s="191" t="s">
        <v>11451</v>
      </c>
      <c r="L2408" s="99">
        <v>-0.787991</v>
      </c>
      <c r="M2408" s="99">
        <v>37.037700000000001</v>
      </c>
      <c r="N2408" s="191" t="s">
        <v>6967</v>
      </c>
      <c r="O2408" s="87">
        <v>45350</v>
      </c>
      <c r="P2408" s="87">
        <f t="shared" si="74"/>
        <v>45375</v>
      </c>
      <c r="Q2408" s="53">
        <f t="shared" si="75"/>
        <v>252</v>
      </c>
    </row>
    <row r="2409" spans="1:17" ht="16">
      <c r="A2409" s="6">
        <v>2408</v>
      </c>
      <c r="B2409" s="191" t="s">
        <v>5318</v>
      </c>
      <c r="C2409" s="191" t="s">
        <v>5319</v>
      </c>
      <c r="D2409" s="191" t="s">
        <v>15456</v>
      </c>
      <c r="E2409" s="191" t="s">
        <v>161</v>
      </c>
      <c r="F2409" s="191" t="s">
        <v>161</v>
      </c>
      <c r="G2409" s="191" t="s">
        <v>1511</v>
      </c>
      <c r="H2409" s="191" t="s">
        <v>15457</v>
      </c>
      <c r="I2409" s="191" t="s">
        <v>15458</v>
      </c>
      <c r="J2409" s="191" t="s">
        <v>15459</v>
      </c>
      <c r="K2409" s="191" t="s">
        <v>10952</v>
      </c>
      <c r="L2409" s="99">
        <v>-0.16370000000000001</v>
      </c>
      <c r="M2409" s="99">
        <v>37.0732</v>
      </c>
      <c r="N2409" s="191" t="s">
        <v>6967</v>
      </c>
      <c r="O2409" s="87">
        <v>45350</v>
      </c>
      <c r="P2409" s="87">
        <f t="shared" si="74"/>
        <v>45375</v>
      </c>
      <c r="Q2409" s="53">
        <f t="shared" si="75"/>
        <v>252</v>
      </c>
    </row>
    <row r="2410" spans="1:17" ht="16">
      <c r="A2410" s="6">
        <v>2409</v>
      </c>
      <c r="B2410" s="191" t="s">
        <v>5298</v>
      </c>
      <c r="C2410" s="191" t="s">
        <v>5299</v>
      </c>
      <c r="D2410" s="191" t="s">
        <v>15460</v>
      </c>
      <c r="E2410" s="191" t="s">
        <v>108</v>
      </c>
      <c r="F2410" s="191" t="s">
        <v>108</v>
      </c>
      <c r="G2410" s="191" t="s">
        <v>115</v>
      </c>
      <c r="H2410" s="191" t="s">
        <v>8954</v>
      </c>
      <c r="I2410" s="191" t="s">
        <v>15461</v>
      </c>
      <c r="J2410" s="191" t="s">
        <v>15462</v>
      </c>
      <c r="K2410" s="191" t="s">
        <v>2840</v>
      </c>
      <c r="L2410" s="99">
        <v>-1.1874</v>
      </c>
      <c r="M2410" s="99">
        <v>36.691099999999999</v>
      </c>
      <c r="N2410" s="191" t="s">
        <v>6967</v>
      </c>
      <c r="O2410" s="87">
        <v>45350</v>
      </c>
      <c r="P2410" s="87">
        <f t="shared" si="74"/>
        <v>45375</v>
      </c>
      <c r="Q2410" s="53">
        <f t="shared" si="75"/>
        <v>252</v>
      </c>
    </row>
    <row r="2411" spans="1:17" ht="16">
      <c r="A2411" s="6">
        <v>2410</v>
      </c>
      <c r="B2411" s="191" t="s">
        <v>5338</v>
      </c>
      <c r="C2411" s="191" t="s">
        <v>5339</v>
      </c>
      <c r="D2411" s="191" t="s">
        <v>15463</v>
      </c>
      <c r="E2411" s="191" t="s">
        <v>151</v>
      </c>
      <c r="F2411" s="191" t="s">
        <v>151</v>
      </c>
      <c r="G2411" s="191" t="s">
        <v>10866</v>
      </c>
      <c r="H2411" s="191" t="s">
        <v>15464</v>
      </c>
      <c r="I2411" s="191" t="s">
        <v>15465</v>
      </c>
      <c r="J2411" s="191" t="s">
        <v>15466</v>
      </c>
      <c r="K2411" s="191" t="s">
        <v>8758</v>
      </c>
      <c r="L2411" s="99">
        <v>0.30330000000000001</v>
      </c>
      <c r="M2411" s="99">
        <v>37.592399999999998</v>
      </c>
      <c r="N2411" s="191" t="s">
        <v>6967</v>
      </c>
      <c r="O2411" s="87">
        <v>45350</v>
      </c>
      <c r="P2411" s="87">
        <f t="shared" si="74"/>
        <v>45375</v>
      </c>
      <c r="Q2411" s="53">
        <f t="shared" si="75"/>
        <v>252</v>
      </c>
    </row>
    <row r="2412" spans="1:17" ht="16">
      <c r="A2412" s="6">
        <v>2411</v>
      </c>
      <c r="B2412" s="191" t="s">
        <v>5350</v>
      </c>
      <c r="C2412" s="191" t="s">
        <v>5351</v>
      </c>
      <c r="D2412" s="191" t="s">
        <v>15467</v>
      </c>
      <c r="E2412" s="191" t="s">
        <v>108</v>
      </c>
      <c r="F2412" s="191" t="s">
        <v>108</v>
      </c>
      <c r="G2412" s="191" t="s">
        <v>226</v>
      </c>
      <c r="H2412" s="191" t="s">
        <v>15468</v>
      </c>
      <c r="I2412" s="191" t="s">
        <v>15469</v>
      </c>
      <c r="J2412" s="191" t="s">
        <v>15470</v>
      </c>
      <c r="K2412" s="191" t="s">
        <v>7449</v>
      </c>
      <c r="L2412" s="99">
        <v>-1.1688000000000001</v>
      </c>
      <c r="M2412" s="99">
        <v>36.742600000000003</v>
      </c>
      <c r="N2412" s="191" t="s">
        <v>6967</v>
      </c>
      <c r="O2412" s="87">
        <v>45350</v>
      </c>
      <c r="P2412" s="87">
        <f t="shared" si="74"/>
        <v>45375</v>
      </c>
      <c r="Q2412" s="53">
        <f t="shared" si="75"/>
        <v>252</v>
      </c>
    </row>
    <row r="2413" spans="1:17" ht="16">
      <c r="A2413" s="6">
        <v>2412</v>
      </c>
      <c r="B2413" s="191" t="s">
        <v>5398</v>
      </c>
      <c r="C2413" s="191" t="s">
        <v>5399</v>
      </c>
      <c r="D2413" s="191" t="s">
        <v>15471</v>
      </c>
      <c r="E2413" s="191" t="s">
        <v>114</v>
      </c>
      <c r="F2413" s="191" t="s">
        <v>114</v>
      </c>
      <c r="G2413" s="191" t="s">
        <v>160</v>
      </c>
      <c r="H2413" s="191" t="s">
        <v>15080</v>
      </c>
      <c r="I2413" s="191" t="s">
        <v>15472</v>
      </c>
      <c r="J2413" s="191"/>
      <c r="K2413" s="191" t="s">
        <v>10197</v>
      </c>
      <c r="L2413" s="99">
        <v>-1.1324939999999999</v>
      </c>
      <c r="M2413" s="99">
        <v>36.814259800000002</v>
      </c>
      <c r="N2413" s="191" t="s">
        <v>6967</v>
      </c>
      <c r="O2413" s="87">
        <v>45350</v>
      </c>
      <c r="P2413" s="87">
        <f t="shared" si="74"/>
        <v>45375</v>
      </c>
      <c r="Q2413" s="53">
        <f t="shared" si="75"/>
        <v>252</v>
      </c>
    </row>
    <row r="2414" spans="1:17" ht="16">
      <c r="A2414" s="6">
        <v>2413</v>
      </c>
      <c r="B2414" s="191" t="s">
        <v>2670</v>
      </c>
      <c r="C2414" s="191" t="s">
        <v>5445</v>
      </c>
      <c r="D2414" s="191" t="s">
        <v>15473</v>
      </c>
      <c r="E2414" s="191" t="s">
        <v>151</v>
      </c>
      <c r="F2414" s="191" t="s">
        <v>151</v>
      </c>
      <c r="G2414" s="191" t="s">
        <v>165</v>
      </c>
      <c r="H2414" s="191" t="s">
        <v>15474</v>
      </c>
      <c r="I2414" s="191" t="s">
        <v>11521</v>
      </c>
      <c r="J2414" s="191"/>
      <c r="K2414" s="191" t="s">
        <v>10090</v>
      </c>
      <c r="L2414" s="99">
        <v>0.26180999999999999</v>
      </c>
      <c r="M2414" s="99">
        <v>37.599499999999999</v>
      </c>
      <c r="N2414" s="191" t="s">
        <v>6967</v>
      </c>
      <c r="O2414" s="87">
        <v>45350</v>
      </c>
      <c r="P2414" s="87">
        <f t="shared" si="74"/>
        <v>45375</v>
      </c>
      <c r="Q2414" s="53">
        <f t="shared" si="75"/>
        <v>252</v>
      </c>
    </row>
    <row r="2415" spans="1:17" ht="16">
      <c r="A2415" s="6">
        <v>2414</v>
      </c>
      <c r="B2415" s="191" t="s">
        <v>2670</v>
      </c>
      <c r="C2415" s="191" t="s">
        <v>5466</v>
      </c>
      <c r="D2415" s="191" t="s">
        <v>15475</v>
      </c>
      <c r="E2415" s="191" t="s">
        <v>151</v>
      </c>
      <c r="F2415" s="191" t="s">
        <v>151</v>
      </c>
      <c r="G2415" s="191" t="s">
        <v>165</v>
      </c>
      <c r="H2415" s="191" t="s">
        <v>15474</v>
      </c>
      <c r="I2415" s="191" t="s">
        <v>11521</v>
      </c>
      <c r="J2415" s="191"/>
      <c r="K2415" s="191" t="s">
        <v>10090</v>
      </c>
      <c r="L2415" s="99">
        <v>0.26180999999999999</v>
      </c>
      <c r="M2415" s="99">
        <v>37.599499999999999</v>
      </c>
      <c r="N2415" s="191" t="s">
        <v>6967</v>
      </c>
      <c r="O2415" s="87">
        <v>45350</v>
      </c>
      <c r="P2415" s="87">
        <f t="shared" si="74"/>
        <v>45375</v>
      </c>
      <c r="Q2415" s="53">
        <f t="shared" si="75"/>
        <v>252</v>
      </c>
    </row>
    <row r="2416" spans="1:17" ht="16">
      <c r="A2416" s="6">
        <v>2415</v>
      </c>
      <c r="B2416" s="191" t="s">
        <v>2670</v>
      </c>
      <c r="C2416" s="191" t="s">
        <v>2671</v>
      </c>
      <c r="D2416" s="191" t="s">
        <v>15476</v>
      </c>
      <c r="E2416" s="191" t="s">
        <v>151</v>
      </c>
      <c r="F2416" s="191" t="s">
        <v>151</v>
      </c>
      <c r="G2416" s="191" t="s">
        <v>165</v>
      </c>
      <c r="H2416" s="191" t="s">
        <v>15474</v>
      </c>
      <c r="I2416" s="191" t="s">
        <v>11521</v>
      </c>
      <c r="J2416" s="191"/>
      <c r="K2416" s="191" t="s">
        <v>10090</v>
      </c>
      <c r="L2416" s="99">
        <v>0.26180999999999999</v>
      </c>
      <c r="M2416" s="99">
        <v>37.599499999999999</v>
      </c>
      <c r="N2416" s="191" t="s">
        <v>6967</v>
      </c>
      <c r="O2416" s="87">
        <v>45350</v>
      </c>
      <c r="P2416" s="87">
        <f t="shared" si="74"/>
        <v>45375</v>
      </c>
      <c r="Q2416" s="53">
        <f t="shared" si="75"/>
        <v>252</v>
      </c>
    </row>
    <row r="2417" spans="1:17" ht="16">
      <c r="A2417" s="6">
        <v>2416</v>
      </c>
      <c r="B2417" s="191" t="s">
        <v>2670</v>
      </c>
      <c r="C2417" s="191" t="s">
        <v>2672</v>
      </c>
      <c r="D2417" s="191" t="s">
        <v>15477</v>
      </c>
      <c r="E2417" s="191" t="s">
        <v>151</v>
      </c>
      <c r="F2417" s="191" t="s">
        <v>151</v>
      </c>
      <c r="G2417" s="191" t="s">
        <v>165</v>
      </c>
      <c r="H2417" s="191" t="s">
        <v>15474</v>
      </c>
      <c r="I2417" s="191" t="s">
        <v>11521</v>
      </c>
      <c r="J2417" s="191"/>
      <c r="K2417" s="191" t="s">
        <v>10090</v>
      </c>
      <c r="L2417" s="99">
        <v>0.26180999999999999</v>
      </c>
      <c r="M2417" s="99">
        <v>37.599499999999999</v>
      </c>
      <c r="N2417" s="191" t="s">
        <v>6967</v>
      </c>
      <c r="O2417" s="87">
        <v>45350</v>
      </c>
      <c r="P2417" s="87">
        <f t="shared" si="74"/>
        <v>45375</v>
      </c>
      <c r="Q2417" s="53">
        <f t="shared" si="75"/>
        <v>252</v>
      </c>
    </row>
    <row r="2418" spans="1:17" ht="16">
      <c r="A2418" s="6">
        <v>2417</v>
      </c>
      <c r="B2418" s="191" t="s">
        <v>2670</v>
      </c>
      <c r="C2418" s="191" t="s">
        <v>5467</v>
      </c>
      <c r="D2418" s="191" t="s">
        <v>15478</v>
      </c>
      <c r="E2418" s="191" t="s">
        <v>151</v>
      </c>
      <c r="F2418" s="191" t="s">
        <v>151</v>
      </c>
      <c r="G2418" s="191" t="s">
        <v>165</v>
      </c>
      <c r="H2418" s="191" t="s">
        <v>15474</v>
      </c>
      <c r="I2418" s="191" t="s">
        <v>11521</v>
      </c>
      <c r="J2418" s="191"/>
      <c r="K2418" s="191" t="s">
        <v>10090</v>
      </c>
      <c r="L2418" s="99">
        <v>0.26180999999999999</v>
      </c>
      <c r="M2418" s="99">
        <v>37.599499999999999</v>
      </c>
      <c r="N2418" s="191" t="s">
        <v>6967</v>
      </c>
      <c r="O2418" s="87">
        <v>45350</v>
      </c>
      <c r="P2418" s="87">
        <f t="shared" si="74"/>
        <v>45375</v>
      </c>
      <c r="Q2418" s="53">
        <f t="shared" si="75"/>
        <v>252</v>
      </c>
    </row>
    <row r="2419" spans="1:17" ht="16">
      <c r="A2419" s="6">
        <v>2418</v>
      </c>
      <c r="B2419" s="191" t="s">
        <v>5481</v>
      </c>
      <c r="C2419" s="191" t="s">
        <v>5482</v>
      </c>
      <c r="D2419" s="191" t="s">
        <v>15479</v>
      </c>
      <c r="E2419" s="191" t="s">
        <v>151</v>
      </c>
      <c r="F2419" s="191" t="s">
        <v>151</v>
      </c>
      <c r="G2419" s="191" t="s">
        <v>10866</v>
      </c>
      <c r="H2419" s="191" t="s">
        <v>15480</v>
      </c>
      <c r="I2419" s="191" t="s">
        <v>15481</v>
      </c>
      <c r="J2419" s="191" t="s">
        <v>15482</v>
      </c>
      <c r="K2419" s="191" t="s">
        <v>10641</v>
      </c>
      <c r="L2419" s="99">
        <v>0.15859999999999999</v>
      </c>
      <c r="M2419" s="99">
        <v>37.7102</v>
      </c>
      <c r="N2419" s="191" t="s">
        <v>6967</v>
      </c>
      <c r="O2419" s="87">
        <v>45350</v>
      </c>
      <c r="P2419" s="87">
        <f t="shared" si="74"/>
        <v>45375</v>
      </c>
      <c r="Q2419" s="53">
        <f t="shared" si="75"/>
        <v>252</v>
      </c>
    </row>
    <row r="2420" spans="1:17" ht="16">
      <c r="A2420" s="6">
        <v>2419</v>
      </c>
      <c r="B2420" s="191" t="s">
        <v>5489</v>
      </c>
      <c r="C2420" s="191" t="s">
        <v>5490</v>
      </c>
      <c r="D2420" s="191" t="s">
        <v>15483</v>
      </c>
      <c r="E2420" s="191" t="s">
        <v>161</v>
      </c>
      <c r="F2420" s="191" t="s">
        <v>161</v>
      </c>
      <c r="G2420" s="191" t="s">
        <v>1511</v>
      </c>
      <c r="H2420" s="191" t="s">
        <v>15484</v>
      </c>
      <c r="I2420" s="191" t="s">
        <v>15485</v>
      </c>
      <c r="J2420" s="191" t="s">
        <v>15486</v>
      </c>
      <c r="K2420" s="191" t="s">
        <v>10952</v>
      </c>
      <c r="L2420" s="99">
        <v>-0.16727900000000001</v>
      </c>
      <c r="M2420" s="99">
        <v>37.070120000000003</v>
      </c>
      <c r="N2420" s="191" t="s">
        <v>6967</v>
      </c>
      <c r="O2420" s="87">
        <v>45350</v>
      </c>
      <c r="P2420" s="87">
        <f t="shared" si="74"/>
        <v>45375</v>
      </c>
      <c r="Q2420" s="53">
        <f t="shared" si="75"/>
        <v>252</v>
      </c>
    </row>
    <row r="2421" spans="1:17" ht="16">
      <c r="A2421" s="6">
        <v>2420</v>
      </c>
      <c r="B2421" s="191" t="s">
        <v>5539</v>
      </c>
      <c r="C2421" s="191" t="s">
        <v>5540</v>
      </c>
      <c r="D2421" s="191" t="s">
        <v>15487</v>
      </c>
      <c r="E2421" s="191" t="s">
        <v>108</v>
      </c>
      <c r="F2421" s="191" t="s">
        <v>108</v>
      </c>
      <c r="G2421" s="191" t="s">
        <v>175</v>
      </c>
      <c r="H2421" s="191" t="s">
        <v>7798</v>
      </c>
      <c r="I2421" s="191" t="s">
        <v>15488</v>
      </c>
      <c r="J2421" s="191" t="s">
        <v>15489</v>
      </c>
      <c r="K2421" s="191" t="s">
        <v>2840</v>
      </c>
      <c r="L2421" s="99">
        <v>-1.22278</v>
      </c>
      <c r="M2421" s="99">
        <v>36.599499999999999</v>
      </c>
      <c r="N2421" s="191" t="s">
        <v>6967</v>
      </c>
      <c r="O2421" s="87">
        <v>45350</v>
      </c>
      <c r="P2421" s="87">
        <f t="shared" si="74"/>
        <v>45375</v>
      </c>
      <c r="Q2421" s="53">
        <f t="shared" si="75"/>
        <v>252</v>
      </c>
    </row>
    <row r="2422" spans="1:17" ht="16">
      <c r="A2422" s="6">
        <v>2421</v>
      </c>
      <c r="B2422" s="191" t="s">
        <v>2677</v>
      </c>
      <c r="C2422" s="191" t="s">
        <v>2678</v>
      </c>
      <c r="D2422" s="191" t="s">
        <v>15490</v>
      </c>
      <c r="E2422" s="191" t="s">
        <v>8015</v>
      </c>
      <c r="F2422" s="191" t="s">
        <v>2434</v>
      </c>
      <c r="G2422" s="191" t="s">
        <v>9255</v>
      </c>
      <c r="H2422" s="191" t="s">
        <v>14845</v>
      </c>
      <c r="I2422" s="191" t="s">
        <v>15491</v>
      </c>
      <c r="J2422" s="191" t="s">
        <v>15492</v>
      </c>
      <c r="K2422" s="191" t="s">
        <v>8335</v>
      </c>
      <c r="L2422" s="99">
        <v>-0.41830000000000001</v>
      </c>
      <c r="M2422" s="99">
        <v>37.397199999999998</v>
      </c>
      <c r="N2422" s="191" t="s">
        <v>6967</v>
      </c>
      <c r="O2422" s="87">
        <v>45350</v>
      </c>
      <c r="P2422" s="87">
        <f t="shared" si="74"/>
        <v>45375</v>
      </c>
      <c r="Q2422" s="53">
        <f t="shared" si="75"/>
        <v>252</v>
      </c>
    </row>
    <row r="2423" spans="1:17" ht="16">
      <c r="A2423" s="6">
        <v>2422</v>
      </c>
      <c r="B2423" s="191" t="s">
        <v>5537</v>
      </c>
      <c r="C2423" s="191" t="s">
        <v>5538</v>
      </c>
      <c r="D2423" s="191" t="s">
        <v>15493</v>
      </c>
      <c r="E2423" s="191" t="s">
        <v>108</v>
      </c>
      <c r="F2423" s="191" t="s">
        <v>108</v>
      </c>
      <c r="G2423" s="191" t="s">
        <v>175</v>
      </c>
      <c r="H2423" s="191" t="s">
        <v>13075</v>
      </c>
      <c r="I2423" s="191" t="s">
        <v>15494</v>
      </c>
      <c r="J2423" s="191" t="s">
        <v>15495</v>
      </c>
      <c r="K2423" s="191" t="s">
        <v>2840</v>
      </c>
      <c r="L2423" s="99">
        <v>-0.11909</v>
      </c>
      <c r="M2423" s="99">
        <v>36.640999999999998</v>
      </c>
      <c r="N2423" s="191" t="s">
        <v>6967</v>
      </c>
      <c r="O2423" s="87">
        <v>45350</v>
      </c>
      <c r="P2423" s="87">
        <f t="shared" si="74"/>
        <v>45375</v>
      </c>
      <c r="Q2423" s="53">
        <f t="shared" si="75"/>
        <v>252</v>
      </c>
    </row>
    <row r="2424" spans="1:17" ht="16">
      <c r="A2424" s="6">
        <v>2423</v>
      </c>
      <c r="B2424" s="191" t="s">
        <v>5573</v>
      </c>
      <c r="C2424" s="191" t="s">
        <v>5574</v>
      </c>
      <c r="D2424" s="191" t="s">
        <v>15496</v>
      </c>
      <c r="E2424" s="191" t="s">
        <v>8015</v>
      </c>
      <c r="F2424" s="191" t="s">
        <v>8015</v>
      </c>
      <c r="G2424" s="191" t="s">
        <v>142</v>
      </c>
      <c r="H2424" s="191" t="s">
        <v>15497</v>
      </c>
      <c r="I2424" s="191" t="s">
        <v>15498</v>
      </c>
      <c r="J2424" s="191" t="s">
        <v>15499</v>
      </c>
      <c r="K2424" s="191" t="s">
        <v>8856</v>
      </c>
      <c r="L2424" s="99">
        <v>-0.46546419999999999</v>
      </c>
      <c r="M2424" s="99">
        <v>37.4334816</v>
      </c>
      <c r="N2424" s="191" t="s">
        <v>6967</v>
      </c>
      <c r="O2424" s="87">
        <v>45350</v>
      </c>
      <c r="P2424" s="87">
        <f t="shared" si="74"/>
        <v>45375</v>
      </c>
      <c r="Q2424" s="53">
        <f t="shared" si="75"/>
        <v>252</v>
      </c>
    </row>
    <row r="2425" spans="1:17" ht="16">
      <c r="A2425" s="6">
        <v>2424</v>
      </c>
      <c r="B2425" s="191" t="s">
        <v>4789</v>
      </c>
      <c r="C2425" s="191" t="s">
        <v>4790</v>
      </c>
      <c r="D2425" s="191" t="s">
        <v>15500</v>
      </c>
      <c r="E2425" s="191" t="s">
        <v>108</v>
      </c>
      <c r="F2425" s="191" t="s">
        <v>108</v>
      </c>
      <c r="G2425" s="191" t="s">
        <v>7380</v>
      </c>
      <c r="H2425" s="191" t="s">
        <v>15501</v>
      </c>
      <c r="I2425" s="191" t="s">
        <v>15502</v>
      </c>
      <c r="J2425" s="191"/>
      <c r="K2425" s="191"/>
      <c r="L2425" s="99">
        <v>-1.0730660999999999</v>
      </c>
      <c r="M2425" s="99">
        <v>37.093551699999999</v>
      </c>
      <c r="N2425" s="191" t="s">
        <v>6967</v>
      </c>
      <c r="O2425" s="87">
        <v>45351</v>
      </c>
      <c r="P2425" s="87">
        <f t="shared" si="74"/>
        <v>45376</v>
      </c>
      <c r="Q2425" s="53">
        <f t="shared" si="75"/>
        <v>251</v>
      </c>
    </row>
    <row r="2426" spans="1:17" ht="16">
      <c r="A2426" s="6">
        <v>2425</v>
      </c>
      <c r="B2426" s="191" t="s">
        <v>4965</v>
      </c>
      <c r="C2426" s="191" t="s">
        <v>4966</v>
      </c>
      <c r="D2426" s="191" t="s">
        <v>15503</v>
      </c>
      <c r="E2426" s="191" t="s">
        <v>8015</v>
      </c>
      <c r="F2426" s="191" t="s">
        <v>2434</v>
      </c>
      <c r="G2426" s="191" t="s">
        <v>9507</v>
      </c>
      <c r="H2426" s="191" t="s">
        <v>15504</v>
      </c>
      <c r="I2426" s="191" t="s">
        <v>15505</v>
      </c>
      <c r="J2426" s="191" t="s">
        <v>15506</v>
      </c>
      <c r="K2426" s="191" t="s">
        <v>7384</v>
      </c>
      <c r="L2426" s="99">
        <v>-0.68420000000000003</v>
      </c>
      <c r="M2426" s="99">
        <v>37.361699999999999</v>
      </c>
      <c r="N2426" s="191" t="s">
        <v>6967</v>
      </c>
      <c r="O2426" s="87">
        <v>45351</v>
      </c>
      <c r="P2426" s="87">
        <f t="shared" si="74"/>
        <v>45376</v>
      </c>
      <c r="Q2426" s="53">
        <f t="shared" si="75"/>
        <v>251</v>
      </c>
    </row>
    <row r="2427" spans="1:17" ht="16">
      <c r="A2427" s="6">
        <v>2426</v>
      </c>
      <c r="B2427" s="191" t="s">
        <v>5276</v>
      </c>
      <c r="C2427" s="191" t="s">
        <v>5277</v>
      </c>
      <c r="D2427" s="191" t="s">
        <v>15507</v>
      </c>
      <c r="E2427" s="191" t="s">
        <v>161</v>
      </c>
      <c r="F2427" s="191" t="s">
        <v>161</v>
      </c>
      <c r="G2427" s="191" t="s">
        <v>1511</v>
      </c>
      <c r="H2427" s="191" t="s">
        <v>14332</v>
      </c>
      <c r="I2427" s="191" t="s">
        <v>15508</v>
      </c>
      <c r="J2427" s="191" t="s">
        <v>15509</v>
      </c>
      <c r="K2427" s="191" t="s">
        <v>10952</v>
      </c>
      <c r="L2427" s="99">
        <v>-0.28789999999999999</v>
      </c>
      <c r="M2427" s="99">
        <v>37.118400000000001</v>
      </c>
      <c r="N2427" s="191" t="s">
        <v>6967</v>
      </c>
      <c r="O2427" s="87">
        <v>45351</v>
      </c>
      <c r="P2427" s="87">
        <f t="shared" si="74"/>
        <v>45376</v>
      </c>
      <c r="Q2427" s="53">
        <f t="shared" si="75"/>
        <v>251</v>
      </c>
    </row>
    <row r="2428" spans="1:17" ht="16">
      <c r="A2428" s="6">
        <v>2427</v>
      </c>
      <c r="B2428" s="191" t="s">
        <v>5386</v>
      </c>
      <c r="C2428" s="191" t="s">
        <v>5387</v>
      </c>
      <c r="D2428" s="191" t="s">
        <v>15510</v>
      </c>
      <c r="E2428" s="191" t="s">
        <v>151</v>
      </c>
      <c r="F2428" s="191" t="s">
        <v>151</v>
      </c>
      <c r="G2428" s="191" t="s">
        <v>152</v>
      </c>
      <c r="H2428" s="191" t="s">
        <v>15511</v>
      </c>
      <c r="I2428" s="191" t="s">
        <v>15512</v>
      </c>
      <c r="J2428" s="191" t="s">
        <v>15513</v>
      </c>
      <c r="K2428" s="191" t="s">
        <v>10554</v>
      </c>
      <c r="L2428" s="99">
        <v>7.1800000000000003E-2</v>
      </c>
      <c r="M2428" s="99">
        <v>37.467700000000001</v>
      </c>
      <c r="N2428" s="191" t="s">
        <v>6967</v>
      </c>
      <c r="O2428" s="87">
        <v>45351</v>
      </c>
      <c r="P2428" s="87">
        <f t="shared" si="74"/>
        <v>45376</v>
      </c>
      <c r="Q2428" s="53">
        <f t="shared" si="75"/>
        <v>251</v>
      </c>
    </row>
    <row r="2429" spans="1:17" ht="16">
      <c r="A2429" s="6">
        <v>2428</v>
      </c>
      <c r="B2429" s="191" t="s">
        <v>5424</v>
      </c>
      <c r="C2429" s="191" t="s">
        <v>5425</v>
      </c>
      <c r="D2429" s="191" t="s">
        <v>15514</v>
      </c>
      <c r="E2429" s="191" t="s">
        <v>108</v>
      </c>
      <c r="F2429" s="191" t="s">
        <v>108</v>
      </c>
      <c r="G2429" s="191" t="s">
        <v>6972</v>
      </c>
      <c r="H2429" s="191" t="s">
        <v>15515</v>
      </c>
      <c r="I2429" s="191" t="s">
        <v>15516</v>
      </c>
      <c r="J2429" s="191" t="s">
        <v>15517</v>
      </c>
      <c r="K2429" s="191" t="s">
        <v>6975</v>
      </c>
      <c r="L2429" s="99">
        <v>-1.0218499999999999</v>
      </c>
      <c r="M2429" s="99">
        <v>36.92136</v>
      </c>
      <c r="N2429" s="191" t="s">
        <v>6967</v>
      </c>
      <c r="O2429" s="87">
        <v>45351</v>
      </c>
      <c r="P2429" s="87">
        <f t="shared" si="74"/>
        <v>45376</v>
      </c>
      <c r="Q2429" s="53">
        <f t="shared" si="75"/>
        <v>251</v>
      </c>
    </row>
    <row r="2430" spans="1:17" ht="16">
      <c r="A2430" s="6">
        <v>2429</v>
      </c>
      <c r="B2430" s="191" t="s">
        <v>5458</v>
      </c>
      <c r="C2430" s="191" t="s">
        <v>5459</v>
      </c>
      <c r="D2430" s="191" t="s">
        <v>15518</v>
      </c>
      <c r="E2430" s="191" t="s">
        <v>161</v>
      </c>
      <c r="F2430" s="191" t="s">
        <v>161</v>
      </c>
      <c r="G2430" s="191" t="s">
        <v>1511</v>
      </c>
      <c r="H2430" s="191" t="s">
        <v>15519</v>
      </c>
      <c r="I2430" s="191" t="s">
        <v>15520</v>
      </c>
      <c r="J2430" s="191" t="s">
        <v>15521</v>
      </c>
      <c r="K2430" s="191" t="s">
        <v>10952</v>
      </c>
      <c r="L2430" s="99">
        <v>-0.2777</v>
      </c>
      <c r="M2430" s="99">
        <v>37.119999999999997</v>
      </c>
      <c r="N2430" s="191" t="s">
        <v>6967</v>
      </c>
      <c r="O2430" s="87">
        <v>45351</v>
      </c>
      <c r="P2430" s="87">
        <f t="shared" si="74"/>
        <v>45376</v>
      </c>
      <c r="Q2430" s="53">
        <f t="shared" si="75"/>
        <v>251</v>
      </c>
    </row>
    <row r="2431" spans="1:17" ht="16">
      <c r="A2431" s="6">
        <v>2430</v>
      </c>
      <c r="B2431" s="191" t="s">
        <v>5485</v>
      </c>
      <c r="C2431" s="191" t="s">
        <v>5486</v>
      </c>
      <c r="D2431" s="191" t="s">
        <v>15522</v>
      </c>
      <c r="E2431" s="191" t="s">
        <v>108</v>
      </c>
      <c r="F2431" s="191" t="s">
        <v>108</v>
      </c>
      <c r="G2431" s="191" t="s">
        <v>115</v>
      </c>
      <c r="H2431" s="191" t="s">
        <v>15523</v>
      </c>
      <c r="I2431" s="191" t="s">
        <v>15524</v>
      </c>
      <c r="J2431" s="191" t="s">
        <v>15525</v>
      </c>
      <c r="K2431" s="191" t="s">
        <v>2840</v>
      </c>
      <c r="L2431" s="99">
        <v>-1.2038</v>
      </c>
      <c r="M2431" s="99">
        <v>36.711599999999997</v>
      </c>
      <c r="N2431" s="191" t="s">
        <v>6967</v>
      </c>
      <c r="O2431" s="87">
        <v>45351</v>
      </c>
      <c r="P2431" s="87">
        <f t="shared" si="74"/>
        <v>45376</v>
      </c>
      <c r="Q2431" s="53">
        <f t="shared" si="75"/>
        <v>251</v>
      </c>
    </row>
    <row r="2432" spans="1:17" ht="16">
      <c r="A2432" s="6">
        <v>2431</v>
      </c>
      <c r="B2432" s="191" t="s">
        <v>5493</v>
      </c>
      <c r="C2432" s="191" t="s">
        <v>5494</v>
      </c>
      <c r="D2432" s="191" t="s">
        <v>15526</v>
      </c>
      <c r="E2432" s="191" t="s">
        <v>108</v>
      </c>
      <c r="F2432" s="191" t="s">
        <v>108</v>
      </c>
      <c r="G2432" s="191" t="s">
        <v>175</v>
      </c>
      <c r="H2432" s="191" t="s">
        <v>15527</v>
      </c>
      <c r="I2432" s="191" t="s">
        <v>15528</v>
      </c>
      <c r="J2432" s="191" t="s">
        <v>15529</v>
      </c>
      <c r="K2432" s="191" t="s">
        <v>2840</v>
      </c>
      <c r="L2432" s="99">
        <v>-1.229001</v>
      </c>
      <c r="M2432" s="99">
        <v>36.6511</v>
      </c>
      <c r="N2432" s="191" t="s">
        <v>6967</v>
      </c>
      <c r="O2432" s="87">
        <v>45351</v>
      </c>
      <c r="P2432" s="87">
        <f t="shared" si="74"/>
        <v>45376</v>
      </c>
      <c r="Q2432" s="53">
        <f t="shared" si="75"/>
        <v>251</v>
      </c>
    </row>
    <row r="2433" spans="1:17" ht="16">
      <c r="A2433" s="6">
        <v>2432</v>
      </c>
      <c r="B2433" s="191" t="s">
        <v>5527</v>
      </c>
      <c r="C2433" s="191" t="s">
        <v>5528</v>
      </c>
      <c r="D2433" s="191" t="s">
        <v>15530</v>
      </c>
      <c r="E2433" s="191" t="s">
        <v>151</v>
      </c>
      <c r="F2433" s="191" t="s">
        <v>151</v>
      </c>
      <c r="G2433" s="191" t="s">
        <v>152</v>
      </c>
      <c r="H2433" s="191" t="s">
        <v>15531</v>
      </c>
      <c r="I2433" s="191" t="s">
        <v>15532</v>
      </c>
      <c r="J2433" s="191" t="s">
        <v>15533</v>
      </c>
      <c r="K2433" s="191" t="s">
        <v>10641</v>
      </c>
      <c r="L2433" s="99">
        <v>0.1075</v>
      </c>
      <c r="M2433" s="99">
        <v>37.506</v>
      </c>
      <c r="N2433" s="191" t="s">
        <v>6967</v>
      </c>
      <c r="O2433" s="87">
        <v>45351</v>
      </c>
      <c r="P2433" s="87">
        <f t="shared" si="74"/>
        <v>45376</v>
      </c>
      <c r="Q2433" s="53">
        <f t="shared" si="75"/>
        <v>251</v>
      </c>
    </row>
    <row r="2434" spans="1:17" ht="16">
      <c r="A2434" s="6">
        <v>2433</v>
      </c>
      <c r="B2434" s="191" t="s">
        <v>5535</v>
      </c>
      <c r="C2434" s="191" t="s">
        <v>5536</v>
      </c>
      <c r="D2434" s="191" t="s">
        <v>15534</v>
      </c>
      <c r="E2434" s="191" t="s">
        <v>151</v>
      </c>
      <c r="F2434" s="191" t="s">
        <v>151</v>
      </c>
      <c r="G2434" s="191" t="s">
        <v>152</v>
      </c>
      <c r="H2434" s="191" t="s">
        <v>15531</v>
      </c>
      <c r="I2434" s="191" t="s">
        <v>15535</v>
      </c>
      <c r="J2434" s="191" t="s">
        <v>15532</v>
      </c>
      <c r="K2434" s="191" t="s">
        <v>10641</v>
      </c>
      <c r="L2434" s="99">
        <v>0.1075</v>
      </c>
      <c r="M2434" s="99">
        <v>37.505400000000002</v>
      </c>
      <c r="N2434" s="191" t="s">
        <v>6967</v>
      </c>
      <c r="O2434" s="87">
        <v>45351</v>
      </c>
      <c r="P2434" s="87">
        <f t="shared" si="74"/>
        <v>45376</v>
      </c>
      <c r="Q2434" s="53">
        <f t="shared" si="75"/>
        <v>251</v>
      </c>
    </row>
    <row r="2435" spans="1:17" ht="16">
      <c r="A2435" s="6">
        <v>2434</v>
      </c>
      <c r="B2435" s="191" t="s">
        <v>5575</v>
      </c>
      <c r="C2435" s="191" t="s">
        <v>5576</v>
      </c>
      <c r="D2435" s="191" t="s">
        <v>15536</v>
      </c>
      <c r="E2435" s="191" t="s">
        <v>8015</v>
      </c>
      <c r="F2435" s="191" t="s">
        <v>2434</v>
      </c>
      <c r="G2435" s="191" t="s">
        <v>9255</v>
      </c>
      <c r="H2435" s="191" t="s">
        <v>13156</v>
      </c>
      <c r="I2435" s="191" t="s">
        <v>15537</v>
      </c>
      <c r="J2435" s="191" t="s">
        <v>15538</v>
      </c>
      <c r="K2435" s="191" t="s">
        <v>8335</v>
      </c>
      <c r="L2435" s="99">
        <v>-0.50088699999999997</v>
      </c>
      <c r="M2435" s="99">
        <v>37.396355</v>
      </c>
      <c r="N2435" s="191" t="s">
        <v>6967</v>
      </c>
      <c r="O2435" s="87">
        <v>45351</v>
      </c>
      <c r="P2435" s="87">
        <f t="shared" ref="P2435:P2498" si="76">O2435+25</f>
        <v>45376</v>
      </c>
      <c r="Q2435" s="53">
        <f t="shared" ref="Q2435:Q2498" si="77">IF(P2435&lt;$T$2,$V$2,$U$2-P2435+1)</f>
        <v>251</v>
      </c>
    </row>
    <row r="2436" spans="1:17" ht="16">
      <c r="A2436" s="6">
        <v>2435</v>
      </c>
      <c r="B2436" s="191" t="s">
        <v>4749</v>
      </c>
      <c r="C2436" s="191" t="s">
        <v>4750</v>
      </c>
      <c r="D2436" s="191" t="s">
        <v>15539</v>
      </c>
      <c r="E2436" s="191" t="s">
        <v>151</v>
      </c>
      <c r="F2436" s="191" t="s">
        <v>151</v>
      </c>
      <c r="G2436" s="191" t="s">
        <v>152</v>
      </c>
      <c r="H2436" s="191" t="s">
        <v>14120</v>
      </c>
      <c r="I2436" s="191"/>
      <c r="J2436" s="191" t="s">
        <v>15540</v>
      </c>
      <c r="K2436" s="191" t="s">
        <v>10554</v>
      </c>
      <c r="L2436" s="99">
        <v>0.112</v>
      </c>
      <c r="M2436" s="99">
        <v>37.558300000000003</v>
      </c>
      <c r="N2436" s="191" t="s">
        <v>6967</v>
      </c>
      <c r="O2436" s="87">
        <v>45352</v>
      </c>
      <c r="P2436" s="87">
        <f t="shared" si="76"/>
        <v>45377</v>
      </c>
      <c r="Q2436" s="53">
        <f t="shared" si="77"/>
        <v>250</v>
      </c>
    </row>
    <row r="2437" spans="1:17" ht="16">
      <c r="A2437" s="6">
        <v>2436</v>
      </c>
      <c r="B2437" s="191" t="s">
        <v>4886</v>
      </c>
      <c r="C2437" s="191" t="s">
        <v>4887</v>
      </c>
      <c r="D2437" s="191" t="s">
        <v>15541</v>
      </c>
      <c r="E2437" s="191" t="s">
        <v>151</v>
      </c>
      <c r="F2437" s="191" t="s">
        <v>151</v>
      </c>
      <c r="G2437" s="191" t="s">
        <v>222</v>
      </c>
      <c r="H2437" s="191" t="s">
        <v>15542</v>
      </c>
      <c r="I2437" s="191" t="s">
        <v>15543</v>
      </c>
      <c r="J2437" s="191" t="s">
        <v>15544</v>
      </c>
      <c r="K2437" s="191" t="s">
        <v>10106</v>
      </c>
      <c r="L2437" s="99">
        <v>-8.9099999999999999E-2</v>
      </c>
      <c r="M2437" s="99">
        <v>37.573599999999999</v>
      </c>
      <c r="N2437" s="191" t="s">
        <v>6967</v>
      </c>
      <c r="O2437" s="87">
        <v>45352</v>
      </c>
      <c r="P2437" s="87">
        <f t="shared" si="76"/>
        <v>45377</v>
      </c>
      <c r="Q2437" s="53">
        <f t="shared" si="77"/>
        <v>250</v>
      </c>
    </row>
    <row r="2438" spans="1:17" ht="16">
      <c r="A2438" s="6">
        <v>2437</v>
      </c>
      <c r="B2438" s="191" t="s">
        <v>5239</v>
      </c>
      <c r="C2438" s="191" t="s">
        <v>5240</v>
      </c>
      <c r="D2438" s="191" t="s">
        <v>15545</v>
      </c>
      <c r="E2438" s="191" t="s">
        <v>151</v>
      </c>
      <c r="F2438" s="191" t="s">
        <v>151</v>
      </c>
      <c r="G2438" s="191" t="s">
        <v>165</v>
      </c>
      <c r="H2438" s="191" t="s">
        <v>11052</v>
      </c>
      <c r="I2438" s="191" t="s">
        <v>15546</v>
      </c>
      <c r="J2438" s="191" t="s">
        <v>15547</v>
      </c>
      <c r="K2438" s="191" t="s">
        <v>8847</v>
      </c>
      <c r="L2438" s="99"/>
      <c r="M2438" s="99"/>
      <c r="N2438" s="191" t="s">
        <v>6967</v>
      </c>
      <c r="O2438" s="87">
        <v>45352</v>
      </c>
      <c r="P2438" s="87">
        <f t="shared" si="76"/>
        <v>45377</v>
      </c>
      <c r="Q2438" s="53">
        <f t="shared" si="77"/>
        <v>250</v>
      </c>
    </row>
    <row r="2439" spans="1:17" ht="16">
      <c r="A2439" s="6">
        <v>2438</v>
      </c>
      <c r="B2439" s="191" t="s">
        <v>5316</v>
      </c>
      <c r="C2439" s="191" t="s">
        <v>5317</v>
      </c>
      <c r="D2439" s="191" t="s">
        <v>15548</v>
      </c>
      <c r="E2439" s="191" t="s">
        <v>161</v>
      </c>
      <c r="F2439" s="191" t="s">
        <v>161</v>
      </c>
      <c r="G2439" s="191" t="s">
        <v>1511</v>
      </c>
      <c r="H2439" s="191" t="s">
        <v>15549</v>
      </c>
      <c r="I2439" s="191" t="s">
        <v>15550</v>
      </c>
      <c r="J2439" s="191" t="s">
        <v>15551</v>
      </c>
      <c r="K2439" s="191" t="s">
        <v>10952</v>
      </c>
      <c r="L2439" s="99">
        <v>-0.36449999999999999</v>
      </c>
      <c r="M2439" s="99">
        <v>37.011299999999999</v>
      </c>
      <c r="N2439" s="191" t="s">
        <v>6967</v>
      </c>
      <c r="O2439" s="87">
        <v>45352</v>
      </c>
      <c r="P2439" s="87">
        <f t="shared" si="76"/>
        <v>45377</v>
      </c>
      <c r="Q2439" s="53">
        <f t="shared" si="77"/>
        <v>250</v>
      </c>
    </row>
    <row r="2440" spans="1:17" ht="16">
      <c r="A2440" s="6">
        <v>2439</v>
      </c>
      <c r="B2440" s="191" t="s">
        <v>5348</v>
      </c>
      <c r="C2440" s="191" t="s">
        <v>5349</v>
      </c>
      <c r="D2440" s="191" t="s">
        <v>15552</v>
      </c>
      <c r="E2440" s="191" t="s">
        <v>108</v>
      </c>
      <c r="F2440" s="191" t="s">
        <v>108</v>
      </c>
      <c r="G2440" s="191" t="s">
        <v>175</v>
      </c>
      <c r="H2440" s="191" t="s">
        <v>13032</v>
      </c>
      <c r="I2440" s="191" t="s">
        <v>15553</v>
      </c>
      <c r="J2440" s="191" t="s">
        <v>15553</v>
      </c>
      <c r="K2440" s="191" t="s">
        <v>2840</v>
      </c>
      <c r="L2440" s="99">
        <v>-1.1763235000000001</v>
      </c>
      <c r="M2440" s="99">
        <v>-1.1763235000000001</v>
      </c>
      <c r="N2440" s="191" t="s">
        <v>6967</v>
      </c>
      <c r="O2440" s="87">
        <v>45352</v>
      </c>
      <c r="P2440" s="87">
        <f t="shared" si="76"/>
        <v>45377</v>
      </c>
      <c r="Q2440" s="53">
        <f t="shared" si="77"/>
        <v>250</v>
      </c>
    </row>
    <row r="2441" spans="1:17" ht="16">
      <c r="A2441" s="6">
        <v>2440</v>
      </c>
      <c r="B2441" s="191" t="s">
        <v>5427</v>
      </c>
      <c r="C2441" s="191" t="s">
        <v>5428</v>
      </c>
      <c r="D2441" s="191" t="s">
        <v>15554</v>
      </c>
      <c r="E2441" s="191" t="s">
        <v>108</v>
      </c>
      <c r="F2441" s="191" t="s">
        <v>108</v>
      </c>
      <c r="G2441" s="191" t="s">
        <v>6972</v>
      </c>
      <c r="H2441" s="191" t="s">
        <v>15555</v>
      </c>
      <c r="I2441" s="191" t="s">
        <v>15556</v>
      </c>
      <c r="J2441" s="191" t="s">
        <v>15557</v>
      </c>
      <c r="K2441" s="191" t="s">
        <v>6975</v>
      </c>
      <c r="L2441" s="99">
        <v>-1.0038164999999999</v>
      </c>
      <c r="M2441" s="99">
        <v>36.920935</v>
      </c>
      <c r="N2441" s="191" t="s">
        <v>6967</v>
      </c>
      <c r="O2441" s="87">
        <v>45352</v>
      </c>
      <c r="P2441" s="87">
        <f t="shared" si="76"/>
        <v>45377</v>
      </c>
      <c r="Q2441" s="53">
        <f t="shared" si="77"/>
        <v>250</v>
      </c>
    </row>
    <row r="2442" spans="1:17" ht="16">
      <c r="A2442" s="6">
        <v>2441</v>
      </c>
      <c r="B2442" s="191" t="s">
        <v>5433</v>
      </c>
      <c r="C2442" s="191" t="s">
        <v>5434</v>
      </c>
      <c r="D2442" s="191" t="s">
        <v>15558</v>
      </c>
      <c r="E2442" s="191" t="s">
        <v>114</v>
      </c>
      <c r="F2442" s="191" t="s">
        <v>114</v>
      </c>
      <c r="G2442" s="191" t="s">
        <v>158</v>
      </c>
      <c r="H2442" s="191" t="s">
        <v>14241</v>
      </c>
      <c r="I2442" s="191" t="s">
        <v>15559</v>
      </c>
      <c r="J2442" s="191" t="s">
        <v>15560</v>
      </c>
      <c r="K2442" s="191" t="s">
        <v>15427</v>
      </c>
      <c r="L2442" s="99">
        <v>-0.83007200000000003</v>
      </c>
      <c r="M2442" s="99">
        <v>37.017339999999997</v>
      </c>
      <c r="N2442" s="191" t="s">
        <v>6967</v>
      </c>
      <c r="O2442" s="87">
        <v>45352</v>
      </c>
      <c r="P2442" s="87">
        <f t="shared" si="76"/>
        <v>45377</v>
      </c>
      <c r="Q2442" s="53">
        <f t="shared" si="77"/>
        <v>250</v>
      </c>
    </row>
    <row r="2443" spans="1:17" ht="16">
      <c r="A2443" s="6">
        <v>2442</v>
      </c>
      <c r="B2443" s="191" t="s">
        <v>5507</v>
      </c>
      <c r="C2443" s="191" t="s">
        <v>5508</v>
      </c>
      <c r="D2443" s="191" t="s">
        <v>15561</v>
      </c>
      <c r="E2443" s="191" t="s">
        <v>108</v>
      </c>
      <c r="F2443" s="191" t="s">
        <v>108</v>
      </c>
      <c r="G2443" s="191" t="s">
        <v>175</v>
      </c>
      <c r="H2443" s="191" t="s">
        <v>15562</v>
      </c>
      <c r="I2443" s="191" t="s">
        <v>15563</v>
      </c>
      <c r="J2443" s="191" t="s">
        <v>15564</v>
      </c>
      <c r="K2443" s="191" t="s">
        <v>2840</v>
      </c>
      <c r="L2443" s="99">
        <v>-1.258148</v>
      </c>
      <c r="M2443" s="99">
        <v>36.657761999999998</v>
      </c>
      <c r="N2443" s="191" t="s">
        <v>6967</v>
      </c>
      <c r="O2443" s="87">
        <v>45352</v>
      </c>
      <c r="P2443" s="87">
        <f t="shared" si="76"/>
        <v>45377</v>
      </c>
      <c r="Q2443" s="53">
        <f t="shared" si="77"/>
        <v>250</v>
      </c>
    </row>
    <row r="2444" spans="1:17" ht="16">
      <c r="A2444" s="6">
        <v>2443</v>
      </c>
      <c r="B2444" s="191" t="s">
        <v>5597</v>
      </c>
      <c r="C2444" s="191" t="s">
        <v>5598</v>
      </c>
      <c r="D2444" s="191" t="s">
        <v>15565</v>
      </c>
      <c r="E2444" s="191" t="s">
        <v>151</v>
      </c>
      <c r="F2444" s="191" t="s">
        <v>151</v>
      </c>
      <c r="G2444" s="191" t="s">
        <v>222</v>
      </c>
      <c r="H2444" s="191" t="s">
        <v>15566</v>
      </c>
      <c r="I2444" s="191" t="s">
        <v>15567</v>
      </c>
      <c r="J2444" s="191" t="s">
        <v>15568</v>
      </c>
      <c r="K2444" s="191" t="s">
        <v>10641</v>
      </c>
      <c r="L2444" s="99">
        <v>-4.4299999999999999E-2</v>
      </c>
      <c r="M2444" s="99">
        <v>37.659599999999998</v>
      </c>
      <c r="N2444" s="191" t="s">
        <v>6967</v>
      </c>
      <c r="O2444" s="87">
        <v>45352</v>
      </c>
      <c r="P2444" s="87">
        <f t="shared" si="76"/>
        <v>45377</v>
      </c>
      <c r="Q2444" s="53">
        <f t="shared" si="77"/>
        <v>250</v>
      </c>
    </row>
    <row r="2445" spans="1:17" ht="16">
      <c r="A2445" s="6">
        <v>2444</v>
      </c>
      <c r="B2445" s="191" t="s">
        <v>5599</v>
      </c>
      <c r="C2445" s="191" t="s">
        <v>5600</v>
      </c>
      <c r="D2445" s="191" t="s">
        <v>15569</v>
      </c>
      <c r="E2445" s="191" t="s">
        <v>151</v>
      </c>
      <c r="F2445" s="191" t="s">
        <v>151</v>
      </c>
      <c r="G2445" s="191" t="s">
        <v>173</v>
      </c>
      <c r="H2445" s="191" t="s">
        <v>15570</v>
      </c>
      <c r="I2445" s="191" t="s">
        <v>15571</v>
      </c>
      <c r="J2445" s="191" t="s">
        <v>15572</v>
      </c>
      <c r="K2445" s="191" t="s">
        <v>8758</v>
      </c>
      <c r="L2445" s="99">
        <v>2.1100000000000001E-2</v>
      </c>
      <c r="M2445" s="99">
        <v>37.658700000000003</v>
      </c>
      <c r="N2445" s="191" t="s">
        <v>6967</v>
      </c>
      <c r="O2445" s="87">
        <v>45352</v>
      </c>
      <c r="P2445" s="87">
        <f t="shared" si="76"/>
        <v>45377</v>
      </c>
      <c r="Q2445" s="53">
        <f t="shared" si="77"/>
        <v>250</v>
      </c>
    </row>
    <row r="2446" spans="1:17" ht="16">
      <c r="A2446" s="6">
        <v>2445</v>
      </c>
      <c r="B2446" s="191" t="s">
        <v>5593</v>
      </c>
      <c r="C2446" s="191" t="s">
        <v>5594</v>
      </c>
      <c r="D2446" s="191" t="s">
        <v>15573</v>
      </c>
      <c r="E2446" s="191" t="s">
        <v>151</v>
      </c>
      <c r="F2446" s="191" t="s">
        <v>151</v>
      </c>
      <c r="G2446" s="191" t="s">
        <v>165</v>
      </c>
      <c r="H2446" s="191" t="s">
        <v>15574</v>
      </c>
      <c r="I2446" s="191" t="s">
        <v>15575</v>
      </c>
      <c r="J2446" s="191" t="s">
        <v>15576</v>
      </c>
      <c r="K2446" s="191" t="s">
        <v>8847</v>
      </c>
      <c r="L2446" s="99">
        <v>-6.3E-2</v>
      </c>
      <c r="M2446" s="99">
        <v>37.6342</v>
      </c>
      <c r="N2446" s="191" t="s">
        <v>6967</v>
      </c>
      <c r="O2446" s="87">
        <v>45352</v>
      </c>
      <c r="P2446" s="87">
        <f t="shared" si="76"/>
        <v>45377</v>
      </c>
      <c r="Q2446" s="53">
        <f t="shared" si="77"/>
        <v>250</v>
      </c>
    </row>
    <row r="2447" spans="1:17" ht="16">
      <c r="A2447" s="6">
        <v>2446</v>
      </c>
      <c r="B2447" s="191" t="s">
        <v>5615</v>
      </c>
      <c r="C2447" s="191" t="s">
        <v>5616</v>
      </c>
      <c r="D2447" s="191" t="s">
        <v>15577</v>
      </c>
      <c r="E2447" s="191" t="s">
        <v>108</v>
      </c>
      <c r="F2447" s="191" t="s">
        <v>108</v>
      </c>
      <c r="G2447" s="191" t="s">
        <v>111</v>
      </c>
      <c r="H2447" s="191" t="s">
        <v>15578</v>
      </c>
      <c r="I2447" s="191" t="s">
        <v>15579</v>
      </c>
      <c r="J2447" s="191" t="s">
        <v>15580</v>
      </c>
      <c r="K2447" s="191" t="s">
        <v>6966</v>
      </c>
      <c r="L2447" s="99">
        <v>-0.99694499999999997</v>
      </c>
      <c r="M2447" s="99">
        <v>36.688490000000002</v>
      </c>
      <c r="N2447" s="191" t="s">
        <v>6967</v>
      </c>
      <c r="O2447" s="87">
        <v>45352</v>
      </c>
      <c r="P2447" s="87">
        <f t="shared" si="76"/>
        <v>45377</v>
      </c>
      <c r="Q2447" s="53">
        <f t="shared" si="77"/>
        <v>250</v>
      </c>
    </row>
    <row r="2448" spans="1:17" ht="16">
      <c r="A2448" s="6">
        <v>2447</v>
      </c>
      <c r="B2448" s="191" t="s">
        <v>5171</v>
      </c>
      <c r="C2448" s="191" t="s">
        <v>5172</v>
      </c>
      <c r="D2448" s="191" t="s">
        <v>15581</v>
      </c>
      <c r="E2448" s="191" t="s">
        <v>108</v>
      </c>
      <c r="F2448" s="191" t="s">
        <v>108</v>
      </c>
      <c r="G2448" s="191" t="s">
        <v>7081</v>
      </c>
      <c r="H2448" s="191" t="s">
        <v>11818</v>
      </c>
      <c r="I2448" s="191" t="s">
        <v>15582</v>
      </c>
      <c r="J2448" s="191" t="s">
        <v>15583</v>
      </c>
      <c r="K2448" s="191" t="s">
        <v>6975</v>
      </c>
      <c r="L2448" s="99">
        <v>-1.0165630000000001</v>
      </c>
      <c r="M2448" s="99">
        <v>36.968004999999998</v>
      </c>
      <c r="N2448" s="191" t="s">
        <v>6967</v>
      </c>
      <c r="O2448" s="87">
        <v>45355</v>
      </c>
      <c r="P2448" s="87">
        <f t="shared" si="76"/>
        <v>45380</v>
      </c>
      <c r="Q2448" s="53">
        <f t="shared" si="77"/>
        <v>247</v>
      </c>
    </row>
    <row r="2449" spans="1:17" ht="16">
      <c r="A2449" s="6">
        <v>2448</v>
      </c>
      <c r="B2449" s="191" t="s">
        <v>5314</v>
      </c>
      <c r="C2449" s="191" t="s">
        <v>5315</v>
      </c>
      <c r="D2449" s="191" t="s">
        <v>15584</v>
      </c>
      <c r="E2449" s="191" t="s">
        <v>8015</v>
      </c>
      <c r="F2449" s="191" t="s">
        <v>2434</v>
      </c>
      <c r="G2449" s="191" t="s">
        <v>9255</v>
      </c>
      <c r="H2449" s="191" t="s">
        <v>14969</v>
      </c>
      <c r="I2449" s="191" t="s">
        <v>15585</v>
      </c>
      <c r="J2449" s="191" t="s">
        <v>15586</v>
      </c>
      <c r="K2449" s="191" t="s">
        <v>8335</v>
      </c>
      <c r="L2449" s="99">
        <v>-0.50049999999999994</v>
      </c>
      <c r="M2449" s="99">
        <v>37.401299999999999</v>
      </c>
      <c r="N2449" s="191" t="s">
        <v>6967</v>
      </c>
      <c r="O2449" s="87">
        <v>45355</v>
      </c>
      <c r="P2449" s="87">
        <f t="shared" si="76"/>
        <v>45380</v>
      </c>
      <c r="Q2449" s="53">
        <f t="shared" si="77"/>
        <v>247</v>
      </c>
    </row>
    <row r="2450" spans="1:17" ht="16">
      <c r="A2450" s="6">
        <v>2449</v>
      </c>
      <c r="B2450" s="191" t="s">
        <v>2665</v>
      </c>
      <c r="C2450" s="191" t="s">
        <v>2666</v>
      </c>
      <c r="D2450" s="191" t="s">
        <v>15587</v>
      </c>
      <c r="E2450" s="191" t="s">
        <v>114</v>
      </c>
      <c r="F2450" s="191" t="s">
        <v>114</v>
      </c>
      <c r="G2450" s="191" t="s">
        <v>158</v>
      </c>
      <c r="H2450" s="191" t="s">
        <v>14241</v>
      </c>
      <c r="I2450" s="191" t="s">
        <v>15588</v>
      </c>
      <c r="J2450" s="191" t="s">
        <v>15589</v>
      </c>
      <c r="K2450" s="191" t="s">
        <v>7337</v>
      </c>
      <c r="L2450" s="99">
        <v>-0.82989999999999997</v>
      </c>
      <c r="M2450" s="99">
        <v>37.013829999999999</v>
      </c>
      <c r="N2450" s="191" t="s">
        <v>6967</v>
      </c>
      <c r="O2450" s="87">
        <v>45355</v>
      </c>
      <c r="P2450" s="87">
        <f t="shared" si="76"/>
        <v>45380</v>
      </c>
      <c r="Q2450" s="53">
        <f t="shared" si="77"/>
        <v>247</v>
      </c>
    </row>
    <row r="2451" spans="1:17" ht="16">
      <c r="A2451" s="6">
        <v>2450</v>
      </c>
      <c r="B2451" s="191" t="s">
        <v>5561</v>
      </c>
      <c r="C2451" s="191" t="s">
        <v>5562</v>
      </c>
      <c r="D2451" s="191" t="s">
        <v>15590</v>
      </c>
      <c r="E2451" s="191" t="s">
        <v>151</v>
      </c>
      <c r="F2451" s="191" t="s">
        <v>151</v>
      </c>
      <c r="G2451" s="191" t="s">
        <v>165</v>
      </c>
      <c r="H2451" s="191" t="s">
        <v>15591</v>
      </c>
      <c r="I2451" s="191" t="s">
        <v>15592</v>
      </c>
      <c r="J2451" s="191" t="s">
        <v>15593</v>
      </c>
      <c r="K2451" s="191" t="s">
        <v>10106</v>
      </c>
      <c r="L2451" s="99">
        <v>-0.12520000000000001</v>
      </c>
      <c r="M2451" s="99">
        <v>37.580300000000001</v>
      </c>
      <c r="N2451" s="191" t="s">
        <v>6967</v>
      </c>
      <c r="O2451" s="87">
        <v>45355</v>
      </c>
      <c r="P2451" s="87">
        <f t="shared" si="76"/>
        <v>45380</v>
      </c>
      <c r="Q2451" s="53">
        <f t="shared" si="77"/>
        <v>247</v>
      </c>
    </row>
    <row r="2452" spans="1:17" ht="16">
      <c r="A2452" s="6">
        <v>2451</v>
      </c>
      <c r="B2452" s="191" t="s">
        <v>5579</v>
      </c>
      <c r="C2452" s="191" t="s">
        <v>5580</v>
      </c>
      <c r="D2452" s="191" t="s">
        <v>15594</v>
      </c>
      <c r="E2452" s="191" t="s">
        <v>8015</v>
      </c>
      <c r="F2452" s="191" t="s">
        <v>2434</v>
      </c>
      <c r="G2452" s="191" t="s">
        <v>9255</v>
      </c>
      <c r="H2452" s="191" t="s">
        <v>14940</v>
      </c>
      <c r="I2452" s="191" t="s">
        <v>15595</v>
      </c>
      <c r="J2452" s="191" t="s">
        <v>15596</v>
      </c>
      <c r="K2452" s="191" t="s">
        <v>8335</v>
      </c>
      <c r="L2452" s="99">
        <v>-0.49818200000000001</v>
      </c>
      <c r="M2452" s="99">
        <v>37.397362999999999</v>
      </c>
      <c r="N2452" s="191" t="s">
        <v>6967</v>
      </c>
      <c r="O2452" s="87">
        <v>45355</v>
      </c>
      <c r="P2452" s="87">
        <f t="shared" si="76"/>
        <v>45380</v>
      </c>
      <c r="Q2452" s="53">
        <f t="shared" si="77"/>
        <v>247</v>
      </c>
    </row>
    <row r="2453" spans="1:17" ht="16">
      <c r="A2453" s="6">
        <v>2452</v>
      </c>
      <c r="B2453" s="191" t="s">
        <v>2557</v>
      </c>
      <c r="C2453" s="191" t="s">
        <v>2681</v>
      </c>
      <c r="D2453" s="191" t="s">
        <v>15597</v>
      </c>
      <c r="E2453" s="191" t="s">
        <v>108</v>
      </c>
      <c r="F2453" s="191" t="s">
        <v>108</v>
      </c>
      <c r="G2453" s="191" t="s">
        <v>111</v>
      </c>
      <c r="H2453" s="191" t="s">
        <v>2558</v>
      </c>
      <c r="I2453" s="191" t="s">
        <v>15598</v>
      </c>
      <c r="J2453" s="191" t="s">
        <v>15599</v>
      </c>
      <c r="K2453" s="191" t="s">
        <v>6966</v>
      </c>
      <c r="L2453" s="99">
        <v>-0.98179000000000005</v>
      </c>
      <c r="M2453" s="99">
        <v>36.71904</v>
      </c>
      <c r="N2453" s="191" t="s">
        <v>6967</v>
      </c>
      <c r="O2453" s="87">
        <v>45355</v>
      </c>
      <c r="P2453" s="87">
        <f t="shared" si="76"/>
        <v>45380</v>
      </c>
      <c r="Q2453" s="53">
        <f t="shared" si="77"/>
        <v>247</v>
      </c>
    </row>
    <row r="2454" spans="1:17" ht="16">
      <c r="A2454" s="6">
        <v>2453</v>
      </c>
      <c r="B2454" s="191" t="s">
        <v>5672</v>
      </c>
      <c r="C2454" s="191" t="s">
        <v>5673</v>
      </c>
      <c r="D2454" s="191" t="s">
        <v>15600</v>
      </c>
      <c r="E2454" s="191" t="s">
        <v>108</v>
      </c>
      <c r="F2454" s="191" t="s">
        <v>108</v>
      </c>
      <c r="G2454" s="191" t="s">
        <v>7023</v>
      </c>
      <c r="H2454" s="191" t="s">
        <v>15601</v>
      </c>
      <c r="I2454" s="191" t="s">
        <v>15602</v>
      </c>
      <c r="J2454" s="191" t="s">
        <v>15603</v>
      </c>
      <c r="K2454" s="191" t="s">
        <v>7449</v>
      </c>
      <c r="L2454" s="99">
        <v>-0.60299999999999998</v>
      </c>
      <c r="M2454" s="99">
        <v>37.192900000000002</v>
      </c>
      <c r="N2454" s="191" t="s">
        <v>6967</v>
      </c>
      <c r="O2454" s="87">
        <v>45355</v>
      </c>
      <c r="P2454" s="87">
        <f t="shared" si="76"/>
        <v>45380</v>
      </c>
      <c r="Q2454" s="53">
        <f t="shared" si="77"/>
        <v>247</v>
      </c>
    </row>
    <row r="2455" spans="1:17" ht="16">
      <c r="A2455" s="6">
        <v>2454</v>
      </c>
      <c r="B2455" s="191" t="s">
        <v>5147</v>
      </c>
      <c r="C2455" s="191" t="s">
        <v>5148</v>
      </c>
      <c r="D2455" s="191" t="s">
        <v>15604</v>
      </c>
      <c r="E2455" s="191" t="s">
        <v>151</v>
      </c>
      <c r="F2455" s="191" t="s">
        <v>151</v>
      </c>
      <c r="G2455" s="191" t="s">
        <v>152</v>
      </c>
      <c r="H2455" s="191" t="s">
        <v>15605</v>
      </c>
      <c r="I2455" s="191" t="s">
        <v>15606</v>
      </c>
      <c r="J2455" s="191" t="s">
        <v>15607</v>
      </c>
      <c r="K2455" s="191" t="s">
        <v>10554</v>
      </c>
      <c r="L2455" s="99">
        <v>5.7200000000000001E-2</v>
      </c>
      <c r="M2455" s="99">
        <v>37.287300000000002</v>
      </c>
      <c r="N2455" s="191" t="s">
        <v>6967</v>
      </c>
      <c r="O2455" s="87">
        <v>45356</v>
      </c>
      <c r="P2455" s="87">
        <f t="shared" si="76"/>
        <v>45381</v>
      </c>
      <c r="Q2455" s="53">
        <f t="shared" si="77"/>
        <v>246</v>
      </c>
    </row>
    <row r="2456" spans="1:17" ht="16">
      <c r="A2456" s="6">
        <v>2455</v>
      </c>
      <c r="B2456" s="191" t="s">
        <v>5219</v>
      </c>
      <c r="C2456" s="191" t="s">
        <v>5220</v>
      </c>
      <c r="D2456" s="191" t="s">
        <v>15608</v>
      </c>
      <c r="E2456" s="191" t="s">
        <v>8015</v>
      </c>
      <c r="F2456" s="191" t="s">
        <v>2434</v>
      </c>
      <c r="G2456" s="191" t="s">
        <v>7481</v>
      </c>
      <c r="H2456" s="191" t="s">
        <v>11734</v>
      </c>
      <c r="I2456" s="191" t="s">
        <v>15609</v>
      </c>
      <c r="J2456" s="191" t="s">
        <v>15610</v>
      </c>
      <c r="K2456" s="191" t="s">
        <v>8335</v>
      </c>
      <c r="L2456" s="99">
        <v>-0.65232999999999997</v>
      </c>
      <c r="M2456" s="99">
        <v>37.299300000000002</v>
      </c>
      <c r="N2456" s="191" t="s">
        <v>6967</v>
      </c>
      <c r="O2456" s="87">
        <v>45356</v>
      </c>
      <c r="P2456" s="87">
        <f t="shared" si="76"/>
        <v>45381</v>
      </c>
      <c r="Q2456" s="53">
        <f t="shared" si="77"/>
        <v>246</v>
      </c>
    </row>
    <row r="2457" spans="1:17" ht="16">
      <c r="A2457" s="6">
        <v>2456</v>
      </c>
      <c r="B2457" s="191" t="s">
        <v>5308</v>
      </c>
      <c r="C2457" s="191" t="s">
        <v>5309</v>
      </c>
      <c r="D2457" s="191" t="s">
        <v>15611</v>
      </c>
      <c r="E2457" s="191" t="s">
        <v>8015</v>
      </c>
      <c r="F2457" s="191" t="s">
        <v>2434</v>
      </c>
      <c r="G2457" s="191" t="s">
        <v>9255</v>
      </c>
      <c r="H2457" s="191" t="s">
        <v>15612</v>
      </c>
      <c r="I2457" s="191" t="s">
        <v>15613</v>
      </c>
      <c r="J2457" s="191" t="s">
        <v>15614</v>
      </c>
      <c r="K2457" s="191" t="s">
        <v>8335</v>
      </c>
      <c r="L2457" s="99">
        <v>-0.46920000000000001</v>
      </c>
      <c r="M2457" s="99">
        <v>37.320399999999999</v>
      </c>
      <c r="N2457" s="191" t="s">
        <v>6967</v>
      </c>
      <c r="O2457" s="87">
        <v>45356</v>
      </c>
      <c r="P2457" s="87">
        <f t="shared" si="76"/>
        <v>45381</v>
      </c>
      <c r="Q2457" s="53">
        <f t="shared" si="77"/>
        <v>246</v>
      </c>
    </row>
    <row r="2458" spans="1:17" ht="16">
      <c r="A2458" s="6">
        <v>2457</v>
      </c>
      <c r="B2458" s="191" t="s">
        <v>5336</v>
      </c>
      <c r="C2458" s="191" t="s">
        <v>5337</v>
      </c>
      <c r="D2458" s="191" t="s">
        <v>15615</v>
      </c>
      <c r="E2458" s="191" t="s">
        <v>151</v>
      </c>
      <c r="F2458" s="191" t="s">
        <v>151</v>
      </c>
      <c r="G2458" s="191" t="s">
        <v>10204</v>
      </c>
      <c r="H2458" s="191" t="s">
        <v>15616</v>
      </c>
      <c r="I2458" s="191" t="s">
        <v>15617</v>
      </c>
      <c r="J2458" s="191" t="s">
        <v>15618</v>
      </c>
      <c r="K2458" s="191" t="s">
        <v>10641</v>
      </c>
      <c r="L2458" s="99">
        <v>0.26179999999999998</v>
      </c>
      <c r="M2458" s="99">
        <v>37.889600000000002</v>
      </c>
      <c r="N2458" s="191" t="s">
        <v>6967</v>
      </c>
      <c r="O2458" s="87">
        <v>45356</v>
      </c>
      <c r="P2458" s="87">
        <f t="shared" si="76"/>
        <v>45381</v>
      </c>
      <c r="Q2458" s="53">
        <f t="shared" si="77"/>
        <v>246</v>
      </c>
    </row>
    <row r="2459" spans="1:17" ht="16">
      <c r="A2459" s="6">
        <v>2458</v>
      </c>
      <c r="B2459" s="191" t="s">
        <v>5392</v>
      </c>
      <c r="C2459" s="191" t="s">
        <v>5393</v>
      </c>
      <c r="D2459" s="191" t="s">
        <v>15619</v>
      </c>
      <c r="E2459" s="191" t="s">
        <v>151</v>
      </c>
      <c r="F2459" s="191" t="s">
        <v>151</v>
      </c>
      <c r="G2459" s="191" t="s">
        <v>222</v>
      </c>
      <c r="H2459" s="191" t="s">
        <v>15620</v>
      </c>
      <c r="I2459" s="191" t="s">
        <v>15621</v>
      </c>
      <c r="J2459" s="191" t="s">
        <v>15622</v>
      </c>
      <c r="K2459" s="191" t="s">
        <v>8758</v>
      </c>
      <c r="L2459" s="99">
        <v>-8.0600000000000005E-2</v>
      </c>
      <c r="M2459" s="99">
        <v>37.7393</v>
      </c>
      <c r="N2459" s="191" t="s">
        <v>6967</v>
      </c>
      <c r="O2459" s="87">
        <v>45356</v>
      </c>
      <c r="P2459" s="87">
        <f t="shared" si="76"/>
        <v>45381</v>
      </c>
      <c r="Q2459" s="53">
        <f t="shared" si="77"/>
        <v>246</v>
      </c>
    </row>
    <row r="2460" spans="1:17" ht="16">
      <c r="A2460" s="6">
        <v>2459</v>
      </c>
      <c r="B2460" s="191" t="s">
        <v>5446</v>
      </c>
      <c r="C2460" s="191" t="s">
        <v>5447</v>
      </c>
      <c r="D2460" s="191" t="s">
        <v>15623</v>
      </c>
      <c r="E2460" s="191" t="s">
        <v>114</v>
      </c>
      <c r="F2460" s="191" t="s">
        <v>114</v>
      </c>
      <c r="G2460" s="191" t="s">
        <v>163</v>
      </c>
      <c r="H2460" s="191" t="s">
        <v>15624</v>
      </c>
      <c r="I2460" s="191" t="s">
        <v>15625</v>
      </c>
      <c r="J2460" s="191" t="s">
        <v>15626</v>
      </c>
      <c r="K2460" s="191" t="s">
        <v>10197</v>
      </c>
      <c r="L2460" s="99">
        <v>-0.62780599999999998</v>
      </c>
      <c r="M2460" s="99">
        <v>36.957805999999998</v>
      </c>
      <c r="N2460" s="191" t="s">
        <v>6967</v>
      </c>
      <c r="O2460" s="87">
        <v>45356</v>
      </c>
      <c r="P2460" s="87">
        <f t="shared" si="76"/>
        <v>45381</v>
      </c>
      <c r="Q2460" s="53">
        <f t="shared" si="77"/>
        <v>246</v>
      </c>
    </row>
    <row r="2461" spans="1:17" ht="16">
      <c r="A2461" s="6">
        <v>2460</v>
      </c>
      <c r="B2461" s="191" t="s">
        <v>5456</v>
      </c>
      <c r="C2461" s="191" t="s">
        <v>5457</v>
      </c>
      <c r="D2461" s="191" t="s">
        <v>15627</v>
      </c>
      <c r="E2461" s="191" t="s">
        <v>161</v>
      </c>
      <c r="F2461" s="191" t="s">
        <v>161</v>
      </c>
      <c r="G2461" s="191" t="s">
        <v>1511</v>
      </c>
      <c r="H2461" s="191" t="s">
        <v>15628</v>
      </c>
      <c r="I2461" s="191" t="s">
        <v>15629</v>
      </c>
      <c r="J2461" s="191" t="s">
        <v>15629</v>
      </c>
      <c r="K2461" s="191" t="s">
        <v>10952</v>
      </c>
      <c r="L2461" s="99">
        <v>-0.264936</v>
      </c>
      <c r="M2461" s="99">
        <v>37.050365999999997</v>
      </c>
      <c r="N2461" s="191" t="s">
        <v>6967</v>
      </c>
      <c r="O2461" s="87">
        <v>45356</v>
      </c>
      <c r="P2461" s="87">
        <f t="shared" si="76"/>
        <v>45381</v>
      </c>
      <c r="Q2461" s="53">
        <f t="shared" si="77"/>
        <v>246</v>
      </c>
    </row>
    <row r="2462" spans="1:17" ht="16">
      <c r="A2462" s="6">
        <v>2461</v>
      </c>
      <c r="B2462" s="191" t="s">
        <v>5495</v>
      </c>
      <c r="C2462" s="191" t="s">
        <v>5496</v>
      </c>
      <c r="D2462" s="191" t="s">
        <v>15630</v>
      </c>
      <c r="E2462" s="191" t="s">
        <v>151</v>
      </c>
      <c r="F2462" s="191" t="s">
        <v>11402</v>
      </c>
      <c r="G2462" s="191" t="s">
        <v>11403</v>
      </c>
      <c r="H2462" s="191" t="s">
        <v>15631</v>
      </c>
      <c r="I2462" s="191" t="s">
        <v>15632</v>
      </c>
      <c r="J2462" s="191"/>
      <c r="K2462" s="191" t="s">
        <v>10641</v>
      </c>
      <c r="L2462" s="99">
        <v>-1.6500000000000001E-2</v>
      </c>
      <c r="M2462" s="99">
        <v>37.056800000000003</v>
      </c>
      <c r="N2462" s="191" t="s">
        <v>6967</v>
      </c>
      <c r="O2462" s="87">
        <v>45356</v>
      </c>
      <c r="P2462" s="87">
        <f t="shared" si="76"/>
        <v>45381</v>
      </c>
      <c r="Q2462" s="53">
        <f t="shared" si="77"/>
        <v>246</v>
      </c>
    </row>
    <row r="2463" spans="1:17" ht="16">
      <c r="A2463" s="6">
        <v>2462</v>
      </c>
      <c r="B2463" s="191" t="s">
        <v>5513</v>
      </c>
      <c r="C2463" s="191" t="s">
        <v>5514</v>
      </c>
      <c r="D2463" s="191" t="s">
        <v>15633</v>
      </c>
      <c r="E2463" s="191" t="s">
        <v>108</v>
      </c>
      <c r="F2463" s="191" t="s">
        <v>108</v>
      </c>
      <c r="G2463" s="191" t="s">
        <v>109</v>
      </c>
      <c r="H2463" s="191" t="s">
        <v>7162</v>
      </c>
      <c r="I2463" s="191" t="s">
        <v>15634</v>
      </c>
      <c r="J2463" s="191" t="s">
        <v>15635</v>
      </c>
      <c r="K2463" s="191" t="s">
        <v>15636</v>
      </c>
      <c r="L2463" s="99">
        <v>0.5948</v>
      </c>
      <c r="M2463" s="99">
        <v>36.470399999999998</v>
      </c>
      <c r="N2463" s="191" t="s">
        <v>6967</v>
      </c>
      <c r="O2463" s="87">
        <v>45356</v>
      </c>
      <c r="P2463" s="87">
        <f t="shared" si="76"/>
        <v>45381</v>
      </c>
      <c r="Q2463" s="53">
        <f t="shared" si="77"/>
        <v>246</v>
      </c>
    </row>
    <row r="2464" spans="1:17" ht="16">
      <c r="A2464" s="6">
        <v>2463</v>
      </c>
      <c r="B2464" s="191" t="s">
        <v>5547</v>
      </c>
      <c r="C2464" s="191" t="s">
        <v>5548</v>
      </c>
      <c r="D2464" s="191" t="s">
        <v>15637</v>
      </c>
      <c r="E2464" s="191" t="s">
        <v>114</v>
      </c>
      <c r="F2464" s="191" t="s">
        <v>114</v>
      </c>
      <c r="G2464" s="191" t="s">
        <v>8764</v>
      </c>
      <c r="H2464" s="191" t="s">
        <v>15638</v>
      </c>
      <c r="I2464" s="191" t="s">
        <v>15639</v>
      </c>
      <c r="J2464" s="191"/>
      <c r="K2464" s="191" t="s">
        <v>11451</v>
      </c>
      <c r="L2464" s="99">
        <v>-0.83077800000000002</v>
      </c>
      <c r="M2464" s="99">
        <v>37.160139000000001</v>
      </c>
      <c r="N2464" s="191" t="s">
        <v>6967</v>
      </c>
      <c r="O2464" s="87">
        <v>45356</v>
      </c>
      <c r="P2464" s="87">
        <f t="shared" si="76"/>
        <v>45381</v>
      </c>
      <c r="Q2464" s="53">
        <f t="shared" si="77"/>
        <v>246</v>
      </c>
    </row>
    <row r="2465" spans="1:17" ht="16">
      <c r="A2465" s="6">
        <v>2464</v>
      </c>
      <c r="B2465" s="191" t="s">
        <v>5591</v>
      </c>
      <c r="C2465" s="191" t="s">
        <v>5592</v>
      </c>
      <c r="D2465" s="191" t="s">
        <v>15640</v>
      </c>
      <c r="E2465" s="191" t="s">
        <v>151</v>
      </c>
      <c r="F2465" s="191" t="s">
        <v>151</v>
      </c>
      <c r="G2465" s="191" t="s">
        <v>173</v>
      </c>
      <c r="H2465" s="191" t="s">
        <v>15641</v>
      </c>
      <c r="I2465" s="191" t="s">
        <v>15642</v>
      </c>
      <c r="J2465" s="191" t="s">
        <v>15643</v>
      </c>
      <c r="K2465" s="191" t="s">
        <v>8847</v>
      </c>
      <c r="L2465" s="99">
        <v>1.9789000000000001E-2</v>
      </c>
      <c r="M2465" s="99">
        <v>37.627682999999998</v>
      </c>
      <c r="N2465" s="191" t="s">
        <v>6967</v>
      </c>
      <c r="O2465" s="87">
        <v>45356</v>
      </c>
      <c r="P2465" s="87">
        <f t="shared" si="76"/>
        <v>45381</v>
      </c>
      <c r="Q2465" s="53">
        <f t="shared" si="77"/>
        <v>246</v>
      </c>
    </row>
    <row r="2466" spans="1:17" ht="16">
      <c r="A2466" s="6">
        <v>2465</v>
      </c>
      <c r="B2466" s="191" t="s">
        <v>5688</v>
      </c>
      <c r="C2466" s="191" t="s">
        <v>5689</v>
      </c>
      <c r="D2466" s="191" t="s">
        <v>15644</v>
      </c>
      <c r="E2466" s="191" t="s">
        <v>114</v>
      </c>
      <c r="F2466" s="191" t="s">
        <v>114</v>
      </c>
      <c r="G2466" s="191" t="s">
        <v>160</v>
      </c>
      <c r="H2466" s="191" t="s">
        <v>15645</v>
      </c>
      <c r="I2466" s="191" t="s">
        <v>15646</v>
      </c>
      <c r="J2466" s="191" t="s">
        <v>15647</v>
      </c>
      <c r="K2466" s="191" t="s">
        <v>10197</v>
      </c>
      <c r="L2466" s="99">
        <v>-0.74373299999999998</v>
      </c>
      <c r="M2466" s="99">
        <v>36.932273000000002</v>
      </c>
      <c r="N2466" s="191" t="s">
        <v>6967</v>
      </c>
      <c r="O2466" s="87">
        <v>45356</v>
      </c>
      <c r="P2466" s="87">
        <f t="shared" si="76"/>
        <v>45381</v>
      </c>
      <c r="Q2466" s="53">
        <f t="shared" si="77"/>
        <v>246</v>
      </c>
    </row>
    <row r="2467" spans="1:17" ht="16">
      <c r="A2467" s="6">
        <v>2466</v>
      </c>
      <c r="B2467" s="191" t="s">
        <v>2424</v>
      </c>
      <c r="C2467" s="191" t="s">
        <v>2644</v>
      </c>
      <c r="D2467" s="191" t="s">
        <v>15648</v>
      </c>
      <c r="E2467" s="191" t="s">
        <v>8015</v>
      </c>
      <c r="F2467" s="191" t="s">
        <v>8015</v>
      </c>
      <c r="G2467" s="191" t="s">
        <v>144</v>
      </c>
      <c r="H2467" s="191" t="s">
        <v>10531</v>
      </c>
      <c r="I2467" s="191" t="s">
        <v>15649</v>
      </c>
      <c r="J2467" s="191" t="s">
        <v>15650</v>
      </c>
      <c r="K2467" s="191" t="s">
        <v>7384</v>
      </c>
      <c r="L2467" s="99">
        <v>-0.49330000000000002</v>
      </c>
      <c r="M2467" s="99">
        <v>37.616100000000003</v>
      </c>
      <c r="N2467" s="191" t="s">
        <v>6967</v>
      </c>
      <c r="O2467" s="87">
        <v>45357</v>
      </c>
      <c r="P2467" s="87">
        <f t="shared" si="76"/>
        <v>45382</v>
      </c>
      <c r="Q2467" s="53">
        <f t="shared" si="77"/>
        <v>245</v>
      </c>
    </row>
    <row r="2468" spans="1:17" ht="16">
      <c r="A2468" s="6">
        <v>2467</v>
      </c>
      <c r="B2468" s="191" t="s">
        <v>5332</v>
      </c>
      <c r="C2468" s="191" t="s">
        <v>5333</v>
      </c>
      <c r="D2468" s="191" t="s">
        <v>15651</v>
      </c>
      <c r="E2468" s="191" t="s">
        <v>151</v>
      </c>
      <c r="F2468" s="191" t="s">
        <v>151</v>
      </c>
      <c r="G2468" s="191" t="s">
        <v>152</v>
      </c>
      <c r="H2468" s="191" t="s">
        <v>15652</v>
      </c>
      <c r="I2468" s="191" t="s">
        <v>15653</v>
      </c>
      <c r="J2468" s="191" t="s">
        <v>15654</v>
      </c>
      <c r="K2468" s="191" t="s">
        <v>10554</v>
      </c>
      <c r="L2468" s="99">
        <v>0.124</v>
      </c>
      <c r="M2468" s="99">
        <v>37.5167</v>
      </c>
      <c r="N2468" s="191" t="s">
        <v>6967</v>
      </c>
      <c r="O2468" s="87">
        <v>45357</v>
      </c>
      <c r="P2468" s="87">
        <f t="shared" si="76"/>
        <v>45382</v>
      </c>
      <c r="Q2468" s="53">
        <f t="shared" si="77"/>
        <v>245</v>
      </c>
    </row>
    <row r="2469" spans="1:17" ht="16">
      <c r="A2469" s="6">
        <v>2468</v>
      </c>
      <c r="B2469" s="191" t="s">
        <v>5364</v>
      </c>
      <c r="C2469" s="191" t="s">
        <v>5365</v>
      </c>
      <c r="D2469" s="191" t="s">
        <v>15655</v>
      </c>
      <c r="E2469" s="191" t="s">
        <v>161</v>
      </c>
      <c r="F2469" s="191" t="s">
        <v>161</v>
      </c>
      <c r="G2469" s="191" t="s">
        <v>10948</v>
      </c>
      <c r="H2469" s="191" t="s">
        <v>15656</v>
      </c>
      <c r="I2469" s="191" t="s">
        <v>15657</v>
      </c>
      <c r="J2469" s="191" t="s">
        <v>15658</v>
      </c>
      <c r="K2469" s="191" t="s">
        <v>10952</v>
      </c>
      <c r="L2469" s="99">
        <v>-0.43080000000000002</v>
      </c>
      <c r="M2469" s="99">
        <v>37.152500000000003</v>
      </c>
      <c r="N2469" s="191" t="s">
        <v>6967</v>
      </c>
      <c r="O2469" s="87">
        <v>45357</v>
      </c>
      <c r="P2469" s="87">
        <f t="shared" si="76"/>
        <v>45382</v>
      </c>
      <c r="Q2469" s="53">
        <f t="shared" si="77"/>
        <v>245</v>
      </c>
    </row>
    <row r="2470" spans="1:17" ht="16">
      <c r="A2470" s="6">
        <v>2469</v>
      </c>
      <c r="B2470" s="191" t="s">
        <v>5380</v>
      </c>
      <c r="C2470" s="191" t="s">
        <v>5381</v>
      </c>
      <c r="D2470" s="191" t="s">
        <v>15659</v>
      </c>
      <c r="E2470" s="191" t="s">
        <v>151</v>
      </c>
      <c r="F2470" s="191" t="s">
        <v>151</v>
      </c>
      <c r="G2470" s="191" t="s">
        <v>165</v>
      </c>
      <c r="H2470" s="191" t="s">
        <v>15422</v>
      </c>
      <c r="I2470" s="191" t="s">
        <v>15660</v>
      </c>
      <c r="J2470" s="191" t="s">
        <v>15661</v>
      </c>
      <c r="K2470" s="191" t="s">
        <v>8847</v>
      </c>
      <c r="L2470" s="99">
        <v>-5.0900000000000001E-2</v>
      </c>
      <c r="M2470" s="99">
        <v>37.614800000000002</v>
      </c>
      <c r="N2470" s="191" t="s">
        <v>6967</v>
      </c>
      <c r="O2470" s="87">
        <v>45357</v>
      </c>
      <c r="P2470" s="87">
        <f t="shared" si="76"/>
        <v>45382</v>
      </c>
      <c r="Q2470" s="53">
        <f t="shared" si="77"/>
        <v>245</v>
      </c>
    </row>
    <row r="2471" spans="1:17" ht="16">
      <c r="A2471" s="6">
        <v>2470</v>
      </c>
      <c r="B2471" s="191" t="s">
        <v>5390</v>
      </c>
      <c r="C2471" s="191" t="s">
        <v>5391</v>
      </c>
      <c r="D2471" s="191" t="s">
        <v>15662</v>
      </c>
      <c r="E2471" s="191" t="s">
        <v>151</v>
      </c>
      <c r="F2471" s="191" t="s">
        <v>151</v>
      </c>
      <c r="G2471" s="191" t="s">
        <v>165</v>
      </c>
      <c r="H2471" s="191" t="s">
        <v>15663</v>
      </c>
      <c r="I2471" s="191" t="s">
        <v>15664</v>
      </c>
      <c r="J2471" s="191" t="s">
        <v>15665</v>
      </c>
      <c r="K2471" s="191" t="s">
        <v>8847</v>
      </c>
      <c r="L2471" s="99">
        <v>-3.3099999999999997E-2</v>
      </c>
      <c r="M2471" s="99">
        <v>37.618600000000001</v>
      </c>
      <c r="N2471" s="191" t="s">
        <v>6967</v>
      </c>
      <c r="O2471" s="87">
        <v>45357</v>
      </c>
      <c r="P2471" s="87">
        <f t="shared" si="76"/>
        <v>45382</v>
      </c>
      <c r="Q2471" s="53">
        <f t="shared" si="77"/>
        <v>245</v>
      </c>
    </row>
    <row r="2472" spans="1:17" ht="16">
      <c r="A2472" s="6">
        <v>2471</v>
      </c>
      <c r="B2472" s="191" t="s">
        <v>5471</v>
      </c>
      <c r="C2472" s="191" t="s">
        <v>5472</v>
      </c>
      <c r="D2472" s="191" t="s">
        <v>15666</v>
      </c>
      <c r="E2472" s="191" t="s">
        <v>161</v>
      </c>
      <c r="F2472" s="191" t="s">
        <v>161</v>
      </c>
      <c r="G2472" s="191" t="s">
        <v>10948</v>
      </c>
      <c r="H2472" s="191" t="s">
        <v>10967</v>
      </c>
      <c r="I2472" s="191" t="s">
        <v>15667</v>
      </c>
      <c r="J2472" s="191" t="s">
        <v>15667</v>
      </c>
      <c r="K2472" s="191" t="s">
        <v>10952</v>
      </c>
      <c r="L2472" s="99">
        <v>-0.40129999999999999</v>
      </c>
      <c r="M2472" s="99">
        <v>37.134399999999999</v>
      </c>
      <c r="N2472" s="191" t="s">
        <v>6967</v>
      </c>
      <c r="O2472" s="87">
        <v>45357</v>
      </c>
      <c r="P2472" s="87">
        <f t="shared" si="76"/>
        <v>45382</v>
      </c>
      <c r="Q2472" s="53">
        <f t="shared" si="77"/>
        <v>245</v>
      </c>
    </row>
    <row r="2473" spans="1:17" ht="32">
      <c r="A2473" s="6">
        <v>2472</v>
      </c>
      <c r="B2473" s="191" t="s">
        <v>5517</v>
      </c>
      <c r="C2473" s="191" t="s">
        <v>5518</v>
      </c>
      <c r="D2473" s="191" t="s">
        <v>15668</v>
      </c>
      <c r="E2473" s="191" t="s">
        <v>108</v>
      </c>
      <c r="F2473" s="191" t="s">
        <v>108</v>
      </c>
      <c r="G2473" s="191" t="s">
        <v>12561</v>
      </c>
      <c r="H2473" s="191" t="s">
        <v>15669</v>
      </c>
      <c r="I2473" s="191" t="s">
        <v>15670</v>
      </c>
      <c r="J2473" s="191" t="s">
        <v>15671</v>
      </c>
      <c r="K2473" s="191" t="s">
        <v>2840</v>
      </c>
      <c r="L2473" s="99">
        <v>-1.3514999999999999</v>
      </c>
      <c r="M2473" s="99">
        <v>36.740299999999998</v>
      </c>
      <c r="N2473" s="191" t="s">
        <v>6967</v>
      </c>
      <c r="O2473" s="87">
        <v>45357</v>
      </c>
      <c r="P2473" s="87">
        <f t="shared" si="76"/>
        <v>45382</v>
      </c>
      <c r="Q2473" s="53">
        <f t="shared" si="77"/>
        <v>245</v>
      </c>
    </row>
    <row r="2474" spans="1:17" ht="16">
      <c r="A2474" s="6">
        <v>2473</v>
      </c>
      <c r="B2474" s="191" t="s">
        <v>5577</v>
      </c>
      <c r="C2474" s="191" t="s">
        <v>5578</v>
      </c>
      <c r="D2474" s="191" t="s">
        <v>15672</v>
      </c>
      <c r="E2474" s="191" t="s">
        <v>8015</v>
      </c>
      <c r="F2474" s="191" t="s">
        <v>8015</v>
      </c>
      <c r="G2474" s="191" t="s">
        <v>144</v>
      </c>
      <c r="H2474" s="191" t="s">
        <v>15673</v>
      </c>
      <c r="I2474" s="191" t="s">
        <v>15674</v>
      </c>
      <c r="J2474" s="191" t="s">
        <v>15675</v>
      </c>
      <c r="K2474" s="191" t="s">
        <v>7384</v>
      </c>
      <c r="L2474" s="99">
        <v>-0.466667</v>
      </c>
      <c r="M2474" s="99">
        <v>37.65</v>
      </c>
      <c r="N2474" s="191" t="s">
        <v>6967</v>
      </c>
      <c r="O2474" s="87">
        <v>45357</v>
      </c>
      <c r="P2474" s="87">
        <f t="shared" si="76"/>
        <v>45382</v>
      </c>
      <c r="Q2474" s="53">
        <f t="shared" si="77"/>
        <v>245</v>
      </c>
    </row>
    <row r="2475" spans="1:17" ht="16">
      <c r="A2475" s="6">
        <v>2474</v>
      </c>
      <c r="B2475" s="191" t="s">
        <v>5179</v>
      </c>
      <c r="C2475" s="191" t="s">
        <v>5180</v>
      </c>
      <c r="D2475" s="191" t="s">
        <v>15676</v>
      </c>
      <c r="E2475" s="191" t="s">
        <v>151</v>
      </c>
      <c r="F2475" s="191" t="s">
        <v>151</v>
      </c>
      <c r="G2475" s="191" t="s">
        <v>10204</v>
      </c>
      <c r="H2475" s="191" t="s">
        <v>15677</v>
      </c>
      <c r="I2475" s="191" t="s">
        <v>15678</v>
      </c>
      <c r="J2475" s="191" t="s">
        <v>15679</v>
      </c>
      <c r="K2475" s="191" t="s">
        <v>10641</v>
      </c>
      <c r="L2475" s="99">
        <v>0.3009</v>
      </c>
      <c r="M2475" s="99">
        <v>37.900799999999997</v>
      </c>
      <c r="N2475" s="191" t="s">
        <v>6967</v>
      </c>
      <c r="O2475" s="87">
        <v>45358</v>
      </c>
      <c r="P2475" s="87">
        <f t="shared" si="76"/>
        <v>45383</v>
      </c>
      <c r="Q2475" s="53">
        <f t="shared" si="77"/>
        <v>244</v>
      </c>
    </row>
    <row r="2476" spans="1:17" ht="16">
      <c r="A2476" s="6">
        <v>2475</v>
      </c>
      <c r="B2476" s="191" t="s">
        <v>5306</v>
      </c>
      <c r="C2476" s="191" t="s">
        <v>5307</v>
      </c>
      <c r="D2476" s="191" t="s">
        <v>15680</v>
      </c>
      <c r="E2476" s="191" t="s">
        <v>161</v>
      </c>
      <c r="F2476" s="191" t="s">
        <v>161</v>
      </c>
      <c r="G2476" s="191" t="s">
        <v>11424</v>
      </c>
      <c r="H2476" s="191" t="s">
        <v>15681</v>
      </c>
      <c r="I2476" s="191" t="s">
        <v>15682</v>
      </c>
      <c r="J2476" s="191" t="s">
        <v>15683</v>
      </c>
      <c r="K2476" s="191" t="s">
        <v>10952</v>
      </c>
      <c r="L2476" s="99">
        <v>-0.56179999999999997</v>
      </c>
      <c r="M2476" s="99">
        <v>37.108499999999999</v>
      </c>
      <c r="N2476" s="191" t="s">
        <v>6967</v>
      </c>
      <c r="O2476" s="87">
        <v>45358</v>
      </c>
      <c r="P2476" s="87">
        <f t="shared" si="76"/>
        <v>45383</v>
      </c>
      <c r="Q2476" s="53">
        <f t="shared" si="77"/>
        <v>244</v>
      </c>
    </row>
    <row r="2477" spans="1:17" ht="16">
      <c r="A2477" s="6">
        <v>2476</v>
      </c>
      <c r="B2477" s="191" t="s">
        <v>5330</v>
      </c>
      <c r="C2477" s="191" t="s">
        <v>5331</v>
      </c>
      <c r="D2477" s="191" t="s">
        <v>15684</v>
      </c>
      <c r="E2477" s="191" t="s">
        <v>151</v>
      </c>
      <c r="F2477" s="191" t="s">
        <v>151</v>
      </c>
      <c r="G2477" s="191" t="s">
        <v>152</v>
      </c>
      <c r="H2477" s="191" t="s">
        <v>15685</v>
      </c>
      <c r="I2477" s="191" t="s">
        <v>15686</v>
      </c>
      <c r="J2477" s="191" t="s">
        <v>15687</v>
      </c>
      <c r="K2477" s="191" t="s">
        <v>10554</v>
      </c>
      <c r="L2477" s="99">
        <v>0.11310000000000001</v>
      </c>
      <c r="M2477" s="99">
        <v>37.529600000000002</v>
      </c>
      <c r="N2477" s="191" t="s">
        <v>6967</v>
      </c>
      <c r="O2477" s="87">
        <v>45358</v>
      </c>
      <c r="P2477" s="87">
        <f t="shared" si="76"/>
        <v>45383</v>
      </c>
      <c r="Q2477" s="53">
        <f t="shared" si="77"/>
        <v>244</v>
      </c>
    </row>
    <row r="2478" spans="1:17" ht="16">
      <c r="A2478" s="6">
        <v>2477</v>
      </c>
      <c r="B2478" s="191" t="s">
        <v>5388</v>
      </c>
      <c r="C2478" s="191" t="s">
        <v>5389</v>
      </c>
      <c r="D2478" s="191" t="s">
        <v>15688</v>
      </c>
      <c r="E2478" s="191" t="s">
        <v>151</v>
      </c>
      <c r="F2478" s="191" t="s">
        <v>151</v>
      </c>
      <c r="G2478" s="191" t="s">
        <v>152</v>
      </c>
      <c r="H2478" s="191" t="s">
        <v>15689</v>
      </c>
      <c r="I2478" s="191" t="s">
        <v>15690</v>
      </c>
      <c r="J2478" s="191" t="s">
        <v>15691</v>
      </c>
      <c r="K2478" s="191" t="s">
        <v>10554</v>
      </c>
      <c r="L2478" s="99">
        <v>8.14E-2</v>
      </c>
      <c r="M2478" s="99">
        <v>37.494300000000003</v>
      </c>
      <c r="N2478" s="191" t="s">
        <v>6967</v>
      </c>
      <c r="O2478" s="87">
        <v>45358</v>
      </c>
      <c r="P2478" s="87">
        <f t="shared" si="76"/>
        <v>45383</v>
      </c>
      <c r="Q2478" s="53">
        <f t="shared" si="77"/>
        <v>244</v>
      </c>
    </row>
    <row r="2479" spans="1:17" ht="16">
      <c r="A2479" s="6">
        <v>2478</v>
      </c>
      <c r="B2479" s="191" t="s">
        <v>5460</v>
      </c>
      <c r="C2479" s="191" t="s">
        <v>5461</v>
      </c>
      <c r="D2479" s="191" t="s">
        <v>15692</v>
      </c>
      <c r="E2479" s="191" t="s">
        <v>161</v>
      </c>
      <c r="F2479" s="191" t="s">
        <v>161</v>
      </c>
      <c r="G2479" s="191" t="s">
        <v>12316</v>
      </c>
      <c r="H2479" s="191" t="s">
        <v>15693</v>
      </c>
      <c r="I2479" s="191" t="s">
        <v>15694</v>
      </c>
      <c r="J2479" s="191"/>
      <c r="K2479" s="191" t="s">
        <v>15695</v>
      </c>
      <c r="L2479" s="99">
        <v>-0.52242200000000005</v>
      </c>
      <c r="M2479" s="99">
        <v>36.990049999999997</v>
      </c>
      <c r="N2479" s="191" t="s">
        <v>6967</v>
      </c>
      <c r="O2479" s="87">
        <v>45358</v>
      </c>
      <c r="P2479" s="87">
        <f t="shared" si="76"/>
        <v>45383</v>
      </c>
      <c r="Q2479" s="53">
        <f t="shared" si="77"/>
        <v>244</v>
      </c>
    </row>
    <row r="2480" spans="1:17" ht="16">
      <c r="A2480" s="6">
        <v>2479</v>
      </c>
      <c r="B2480" s="191" t="s">
        <v>5491</v>
      </c>
      <c r="C2480" s="191" t="s">
        <v>5492</v>
      </c>
      <c r="D2480" s="191" t="s">
        <v>15696</v>
      </c>
      <c r="E2480" s="191" t="s">
        <v>114</v>
      </c>
      <c r="F2480" s="191" t="s">
        <v>114</v>
      </c>
      <c r="G2480" s="191" t="s">
        <v>160</v>
      </c>
      <c r="H2480" s="191" t="s">
        <v>15697</v>
      </c>
      <c r="I2480" s="191" t="s">
        <v>15698</v>
      </c>
      <c r="J2480" s="191" t="s">
        <v>15699</v>
      </c>
      <c r="K2480" s="191" t="s">
        <v>10197</v>
      </c>
      <c r="L2480" s="99">
        <v>-0.63018300000000005</v>
      </c>
      <c r="M2480" s="99">
        <v>37.032150000000001</v>
      </c>
      <c r="N2480" s="191" t="s">
        <v>6967</v>
      </c>
      <c r="O2480" s="87">
        <v>45358</v>
      </c>
      <c r="P2480" s="87">
        <f t="shared" si="76"/>
        <v>45383</v>
      </c>
      <c r="Q2480" s="53">
        <f t="shared" si="77"/>
        <v>244</v>
      </c>
    </row>
    <row r="2481" spans="1:17" ht="16">
      <c r="A2481" s="6">
        <v>2480</v>
      </c>
      <c r="B2481" s="191" t="s">
        <v>5555</v>
      </c>
      <c r="C2481" s="191" t="s">
        <v>5556</v>
      </c>
      <c r="D2481" s="191" t="s">
        <v>15700</v>
      </c>
      <c r="E2481" s="191" t="s">
        <v>8015</v>
      </c>
      <c r="F2481" s="191" t="s">
        <v>8015</v>
      </c>
      <c r="G2481" s="191" t="s">
        <v>9292</v>
      </c>
      <c r="H2481" s="191" t="s">
        <v>15701</v>
      </c>
      <c r="I2481" s="191" t="s">
        <v>15702</v>
      </c>
      <c r="J2481" s="191" t="s">
        <v>15703</v>
      </c>
      <c r="K2481" s="191" t="s">
        <v>8856</v>
      </c>
      <c r="L2481" s="99">
        <v>-0.70389999999999997</v>
      </c>
      <c r="M2481" s="99">
        <v>37.4876</v>
      </c>
      <c r="N2481" s="191" t="s">
        <v>6967</v>
      </c>
      <c r="O2481" s="87">
        <v>45358</v>
      </c>
      <c r="P2481" s="87">
        <f t="shared" si="76"/>
        <v>45383</v>
      </c>
      <c r="Q2481" s="53">
        <f t="shared" si="77"/>
        <v>244</v>
      </c>
    </row>
    <row r="2482" spans="1:17" ht="16">
      <c r="A2482" s="6">
        <v>2481</v>
      </c>
      <c r="B2482" s="191" t="s">
        <v>5587</v>
      </c>
      <c r="C2482" s="191" t="s">
        <v>5588</v>
      </c>
      <c r="D2482" s="191" t="s">
        <v>15704</v>
      </c>
      <c r="E2482" s="191" t="s">
        <v>108</v>
      </c>
      <c r="F2482" s="191" t="s">
        <v>108</v>
      </c>
      <c r="G2482" s="191" t="s">
        <v>109</v>
      </c>
      <c r="H2482" s="191" t="s">
        <v>15705</v>
      </c>
      <c r="I2482" s="191" t="s">
        <v>15706</v>
      </c>
      <c r="J2482" s="191" t="s">
        <v>15707</v>
      </c>
      <c r="K2482" s="191" t="s">
        <v>6975</v>
      </c>
      <c r="L2482" s="99">
        <v>-1.2287999999999999</v>
      </c>
      <c r="M2482" s="99">
        <v>36.867276799999999</v>
      </c>
      <c r="N2482" s="191" t="s">
        <v>6967</v>
      </c>
      <c r="O2482" s="87">
        <v>45358</v>
      </c>
      <c r="P2482" s="87">
        <f t="shared" si="76"/>
        <v>45383</v>
      </c>
      <c r="Q2482" s="53">
        <f t="shared" si="77"/>
        <v>244</v>
      </c>
    </row>
    <row r="2483" spans="1:17" ht="16">
      <c r="A2483" s="6">
        <v>2482</v>
      </c>
      <c r="B2483" s="191" t="s">
        <v>5631</v>
      </c>
      <c r="C2483" s="191" t="s">
        <v>5632</v>
      </c>
      <c r="D2483" s="191" t="s">
        <v>15708</v>
      </c>
      <c r="E2483" s="191" t="s">
        <v>114</v>
      </c>
      <c r="F2483" s="191" t="s">
        <v>114</v>
      </c>
      <c r="G2483" s="191" t="s">
        <v>158</v>
      </c>
      <c r="H2483" s="191" t="s">
        <v>15709</v>
      </c>
      <c r="I2483" s="191" t="s">
        <v>15710</v>
      </c>
      <c r="J2483" s="191" t="s">
        <v>15711</v>
      </c>
      <c r="K2483" s="191" t="s">
        <v>15427</v>
      </c>
      <c r="L2483" s="99">
        <v>-0.75807999999999998</v>
      </c>
      <c r="M2483" s="99">
        <v>36.845799</v>
      </c>
      <c r="N2483" s="191" t="s">
        <v>6967</v>
      </c>
      <c r="O2483" s="87">
        <v>45358</v>
      </c>
      <c r="P2483" s="87">
        <f t="shared" si="76"/>
        <v>45383</v>
      </c>
      <c r="Q2483" s="53">
        <f t="shared" si="77"/>
        <v>244</v>
      </c>
    </row>
    <row r="2484" spans="1:17" ht="16">
      <c r="A2484" s="6">
        <v>2483</v>
      </c>
      <c r="B2484" s="191" t="s">
        <v>5660</v>
      </c>
      <c r="C2484" s="191" t="s">
        <v>5661</v>
      </c>
      <c r="D2484" s="191" t="s">
        <v>15712</v>
      </c>
      <c r="E2484" s="191" t="s">
        <v>8015</v>
      </c>
      <c r="F2484" s="191" t="s">
        <v>8015</v>
      </c>
      <c r="G2484" s="191" t="s">
        <v>142</v>
      </c>
      <c r="H2484" s="191" t="s">
        <v>15713</v>
      </c>
      <c r="I2484" s="191" t="s">
        <v>15714</v>
      </c>
      <c r="J2484" s="191" t="s">
        <v>15715</v>
      </c>
      <c r="K2484" s="191" t="s">
        <v>8856</v>
      </c>
      <c r="L2484" s="99">
        <v>-1.1324943000000001</v>
      </c>
      <c r="M2484" s="99">
        <v>36.814259700000001</v>
      </c>
      <c r="N2484" s="191" t="s">
        <v>6967</v>
      </c>
      <c r="O2484" s="87">
        <v>45358</v>
      </c>
      <c r="P2484" s="87">
        <f t="shared" si="76"/>
        <v>45383</v>
      </c>
      <c r="Q2484" s="53">
        <f t="shared" si="77"/>
        <v>244</v>
      </c>
    </row>
    <row r="2485" spans="1:17" ht="16">
      <c r="A2485" s="6">
        <v>2484</v>
      </c>
      <c r="B2485" s="191" t="s">
        <v>5664</v>
      </c>
      <c r="C2485" s="191" t="s">
        <v>5665</v>
      </c>
      <c r="D2485" s="191" t="s">
        <v>15716</v>
      </c>
      <c r="E2485" s="191" t="s">
        <v>108</v>
      </c>
      <c r="F2485" s="191" t="s">
        <v>108</v>
      </c>
      <c r="G2485" s="191" t="s">
        <v>175</v>
      </c>
      <c r="H2485" s="191" t="s">
        <v>14929</v>
      </c>
      <c r="I2485" s="191" t="s">
        <v>15717</v>
      </c>
      <c r="J2485" s="191"/>
      <c r="K2485" s="191" t="s">
        <v>2840</v>
      </c>
      <c r="L2485" s="99">
        <v>-1.240389</v>
      </c>
      <c r="M2485" s="99">
        <v>36.624082999999999</v>
      </c>
      <c r="N2485" s="191" t="s">
        <v>6967</v>
      </c>
      <c r="O2485" s="87">
        <v>45358</v>
      </c>
      <c r="P2485" s="87">
        <f t="shared" si="76"/>
        <v>45383</v>
      </c>
      <c r="Q2485" s="53">
        <f t="shared" si="77"/>
        <v>244</v>
      </c>
    </row>
    <row r="2486" spans="1:17" ht="16">
      <c r="A2486" s="6">
        <v>2485</v>
      </c>
      <c r="B2486" s="191" t="s">
        <v>5702</v>
      </c>
      <c r="C2486" s="191" t="s">
        <v>5703</v>
      </c>
      <c r="D2486" s="191" t="s">
        <v>15718</v>
      </c>
      <c r="E2486" s="191" t="s">
        <v>108</v>
      </c>
      <c r="F2486" s="191" t="s">
        <v>108</v>
      </c>
      <c r="G2486" s="191" t="s">
        <v>175</v>
      </c>
      <c r="H2486" s="191" t="s">
        <v>14929</v>
      </c>
      <c r="I2486" s="191" t="s">
        <v>15719</v>
      </c>
      <c r="J2486" s="191" t="s">
        <v>15720</v>
      </c>
      <c r="K2486" s="191" t="s">
        <v>2840</v>
      </c>
      <c r="L2486" s="99">
        <v>-1.24315</v>
      </c>
      <c r="M2486" s="99">
        <v>36.618639999999999</v>
      </c>
      <c r="N2486" s="191" t="s">
        <v>6967</v>
      </c>
      <c r="O2486" s="87">
        <v>45358</v>
      </c>
      <c r="P2486" s="87">
        <f t="shared" si="76"/>
        <v>45383</v>
      </c>
      <c r="Q2486" s="53">
        <f t="shared" si="77"/>
        <v>244</v>
      </c>
    </row>
    <row r="2487" spans="1:17" ht="16">
      <c r="A2487" s="6">
        <v>2486</v>
      </c>
      <c r="B2487" s="191" t="s">
        <v>5740</v>
      </c>
      <c r="C2487" s="191" t="s">
        <v>5741</v>
      </c>
      <c r="D2487" s="191" t="s">
        <v>15721</v>
      </c>
      <c r="E2487" s="191" t="s">
        <v>114</v>
      </c>
      <c r="F2487" s="191" t="s">
        <v>114</v>
      </c>
      <c r="G2487" s="191" t="s">
        <v>158</v>
      </c>
      <c r="H2487" s="191" t="s">
        <v>15722</v>
      </c>
      <c r="I2487" s="191" t="s">
        <v>15723</v>
      </c>
      <c r="J2487" s="191" t="s">
        <v>15724</v>
      </c>
      <c r="K2487" s="191" t="s">
        <v>15427</v>
      </c>
      <c r="L2487" s="99">
        <v>-0.75377799999999995</v>
      </c>
      <c r="M2487" s="99">
        <v>36.834727000000001</v>
      </c>
      <c r="N2487" s="191" t="s">
        <v>6967</v>
      </c>
      <c r="O2487" s="87">
        <v>45358</v>
      </c>
      <c r="P2487" s="87">
        <f t="shared" si="76"/>
        <v>45383</v>
      </c>
      <c r="Q2487" s="53">
        <f t="shared" si="77"/>
        <v>244</v>
      </c>
    </row>
    <row r="2488" spans="1:17" ht="16">
      <c r="A2488" s="6">
        <v>2487</v>
      </c>
      <c r="B2488" s="191" t="s">
        <v>5394</v>
      </c>
      <c r="C2488" s="191" t="s">
        <v>5395</v>
      </c>
      <c r="D2488" s="191" t="s">
        <v>15725</v>
      </c>
      <c r="E2488" s="191" t="s">
        <v>151</v>
      </c>
      <c r="F2488" s="191" t="s">
        <v>151</v>
      </c>
      <c r="G2488" s="191" t="s">
        <v>165</v>
      </c>
      <c r="H2488" s="191" t="s">
        <v>15726</v>
      </c>
      <c r="I2488" s="191" t="s">
        <v>15727</v>
      </c>
      <c r="J2488" s="191" t="s">
        <v>15728</v>
      </c>
      <c r="K2488" s="191" t="s">
        <v>8758</v>
      </c>
      <c r="L2488" s="99">
        <v>-0.10186099999999999</v>
      </c>
      <c r="M2488" s="99">
        <v>37.804389</v>
      </c>
      <c r="N2488" s="191" t="s">
        <v>6967</v>
      </c>
      <c r="O2488" s="87">
        <v>45359</v>
      </c>
      <c r="P2488" s="87">
        <f t="shared" si="76"/>
        <v>45384</v>
      </c>
      <c r="Q2488" s="53">
        <f t="shared" si="77"/>
        <v>243</v>
      </c>
    </row>
    <row r="2489" spans="1:17" ht="16">
      <c r="A2489" s="6">
        <v>2488</v>
      </c>
      <c r="B2489" s="191" t="s">
        <v>5448</v>
      </c>
      <c r="C2489" s="191" t="s">
        <v>5449</v>
      </c>
      <c r="D2489" s="191" t="s">
        <v>15729</v>
      </c>
      <c r="E2489" s="191" t="s">
        <v>8015</v>
      </c>
      <c r="F2489" s="191" t="s">
        <v>10898</v>
      </c>
      <c r="G2489" s="191" t="s">
        <v>1578</v>
      </c>
      <c r="H2489" s="191" t="s">
        <v>11429</v>
      </c>
      <c r="I2489" s="191" t="s">
        <v>15730</v>
      </c>
      <c r="J2489" s="191" t="s">
        <v>15731</v>
      </c>
      <c r="K2489" s="191" t="s">
        <v>11533</v>
      </c>
      <c r="L2489" s="99"/>
      <c r="M2489" s="99"/>
      <c r="N2489" s="191" t="s">
        <v>6967</v>
      </c>
      <c r="O2489" s="87">
        <v>45359</v>
      </c>
      <c r="P2489" s="87">
        <f t="shared" si="76"/>
        <v>45384</v>
      </c>
      <c r="Q2489" s="53">
        <f t="shared" si="77"/>
        <v>243</v>
      </c>
    </row>
    <row r="2490" spans="1:17" ht="16">
      <c r="A2490" s="6">
        <v>2489</v>
      </c>
      <c r="B2490" s="191" t="s">
        <v>5452</v>
      </c>
      <c r="C2490" s="191" t="s">
        <v>5453</v>
      </c>
      <c r="D2490" s="191" t="s">
        <v>15732</v>
      </c>
      <c r="E2490" s="191" t="s">
        <v>161</v>
      </c>
      <c r="F2490" s="191" t="s">
        <v>161</v>
      </c>
      <c r="G2490" s="191" t="s">
        <v>1511</v>
      </c>
      <c r="H2490" s="191" t="s">
        <v>14332</v>
      </c>
      <c r="I2490" s="191" t="s">
        <v>15733</v>
      </c>
      <c r="J2490" s="191" t="s">
        <v>15734</v>
      </c>
      <c r="K2490" s="191" t="s">
        <v>10952</v>
      </c>
      <c r="L2490" s="99">
        <v>-0.28605599999999998</v>
      </c>
      <c r="M2490" s="99">
        <v>37.112667000000002</v>
      </c>
      <c r="N2490" s="191" t="s">
        <v>6967</v>
      </c>
      <c r="O2490" s="87">
        <v>45359</v>
      </c>
      <c r="P2490" s="87">
        <f t="shared" si="76"/>
        <v>45384</v>
      </c>
      <c r="Q2490" s="53">
        <f t="shared" si="77"/>
        <v>243</v>
      </c>
    </row>
    <row r="2491" spans="1:17" ht="16">
      <c r="A2491" s="6">
        <v>2490</v>
      </c>
      <c r="B2491" s="191" t="s">
        <v>5525</v>
      </c>
      <c r="C2491" s="191" t="s">
        <v>5526</v>
      </c>
      <c r="D2491" s="191" t="s">
        <v>15735</v>
      </c>
      <c r="E2491" s="191" t="s">
        <v>151</v>
      </c>
      <c r="F2491" s="191" t="s">
        <v>151</v>
      </c>
      <c r="G2491" s="191" t="s">
        <v>11226</v>
      </c>
      <c r="H2491" s="191" t="s">
        <v>15736</v>
      </c>
      <c r="I2491" s="191" t="s">
        <v>15737</v>
      </c>
      <c r="J2491" s="191" t="s">
        <v>15738</v>
      </c>
      <c r="K2491" s="191" t="s">
        <v>10641</v>
      </c>
      <c r="L2491" s="99">
        <v>0.32679999999999998</v>
      </c>
      <c r="M2491" s="99">
        <v>37.944299999999998</v>
      </c>
      <c r="N2491" s="191" t="s">
        <v>6967</v>
      </c>
      <c r="O2491" s="87">
        <v>45359</v>
      </c>
      <c r="P2491" s="87">
        <f t="shared" si="76"/>
        <v>45384</v>
      </c>
      <c r="Q2491" s="53">
        <f t="shared" si="77"/>
        <v>243</v>
      </c>
    </row>
    <row r="2492" spans="1:17" ht="16">
      <c r="A2492" s="6">
        <v>2491</v>
      </c>
      <c r="B2492" s="191" t="s">
        <v>5557</v>
      </c>
      <c r="C2492" s="191" t="s">
        <v>5558</v>
      </c>
      <c r="D2492" s="191" t="s">
        <v>15739</v>
      </c>
      <c r="E2492" s="191" t="s">
        <v>151</v>
      </c>
      <c r="F2492" s="191" t="s">
        <v>151</v>
      </c>
      <c r="G2492" s="191" t="s">
        <v>152</v>
      </c>
      <c r="H2492" s="191" t="s">
        <v>15740</v>
      </c>
      <c r="I2492" s="191" t="s">
        <v>15741</v>
      </c>
      <c r="J2492" s="191" t="s">
        <v>15742</v>
      </c>
      <c r="K2492" s="191" t="s">
        <v>10554</v>
      </c>
      <c r="L2492" s="99">
        <v>0.13400000000000001</v>
      </c>
      <c r="M2492" s="99">
        <v>37.520800000000001</v>
      </c>
      <c r="N2492" s="191" t="s">
        <v>6967</v>
      </c>
      <c r="O2492" s="87">
        <v>45359</v>
      </c>
      <c r="P2492" s="87">
        <f t="shared" si="76"/>
        <v>45384</v>
      </c>
      <c r="Q2492" s="53">
        <f t="shared" si="77"/>
        <v>243</v>
      </c>
    </row>
    <row r="2493" spans="1:17" ht="16">
      <c r="A2493" s="6">
        <v>2492</v>
      </c>
      <c r="B2493" s="191" t="s">
        <v>5678</v>
      </c>
      <c r="C2493" s="191" t="s">
        <v>5679</v>
      </c>
      <c r="D2493" s="191" t="s">
        <v>15743</v>
      </c>
      <c r="E2493" s="191" t="s">
        <v>108</v>
      </c>
      <c r="F2493" s="191" t="s">
        <v>108</v>
      </c>
      <c r="G2493" s="191" t="s">
        <v>111</v>
      </c>
      <c r="H2493" s="191" t="s">
        <v>15744</v>
      </c>
      <c r="I2493" s="191" t="s">
        <v>15745</v>
      </c>
      <c r="J2493" s="191"/>
      <c r="K2493" s="191" t="s">
        <v>6966</v>
      </c>
      <c r="L2493" s="99">
        <v>-0.97711000000000003</v>
      </c>
      <c r="M2493" s="99">
        <v>36.725650000000002</v>
      </c>
      <c r="N2493" s="191" t="s">
        <v>6967</v>
      </c>
      <c r="O2493" s="87">
        <v>45359</v>
      </c>
      <c r="P2493" s="87">
        <f t="shared" si="76"/>
        <v>45384</v>
      </c>
      <c r="Q2493" s="53">
        <f t="shared" si="77"/>
        <v>243</v>
      </c>
    </row>
    <row r="2494" spans="1:17" ht="16">
      <c r="A2494" s="6">
        <v>2493</v>
      </c>
      <c r="B2494" s="191" t="s">
        <v>5694</v>
      </c>
      <c r="C2494" s="191" t="s">
        <v>5695</v>
      </c>
      <c r="D2494" s="191" t="s">
        <v>15746</v>
      </c>
      <c r="E2494" s="191" t="s">
        <v>114</v>
      </c>
      <c r="F2494" s="191" t="s">
        <v>114</v>
      </c>
      <c r="G2494" s="191" t="s">
        <v>160</v>
      </c>
      <c r="H2494" s="191" t="s">
        <v>10631</v>
      </c>
      <c r="I2494" s="191" t="s">
        <v>15747</v>
      </c>
      <c r="J2494" s="191"/>
      <c r="K2494" s="191" t="s">
        <v>10197</v>
      </c>
      <c r="L2494" s="99">
        <v>-0.75131700000000001</v>
      </c>
      <c r="M2494" s="99">
        <v>36.917850000000001</v>
      </c>
      <c r="N2494" s="191" t="s">
        <v>6967</v>
      </c>
      <c r="O2494" s="87">
        <v>45359</v>
      </c>
      <c r="P2494" s="87">
        <f t="shared" si="76"/>
        <v>45384</v>
      </c>
      <c r="Q2494" s="53">
        <f t="shared" si="77"/>
        <v>243</v>
      </c>
    </row>
    <row r="2495" spans="1:17" ht="16">
      <c r="A2495" s="6">
        <v>2494</v>
      </c>
      <c r="B2495" s="191" t="s">
        <v>5758</v>
      </c>
      <c r="C2495" s="191" t="s">
        <v>5759</v>
      </c>
      <c r="D2495" s="191" t="s">
        <v>15748</v>
      </c>
      <c r="E2495" s="191" t="s">
        <v>8015</v>
      </c>
      <c r="F2495" s="191" t="s">
        <v>10898</v>
      </c>
      <c r="G2495" s="191" t="s">
        <v>1578</v>
      </c>
      <c r="H2495" s="191" t="s">
        <v>15749</v>
      </c>
      <c r="I2495" s="191" t="s">
        <v>15750</v>
      </c>
      <c r="J2495" s="191" t="s">
        <v>15751</v>
      </c>
      <c r="K2495" s="191" t="s">
        <v>11533</v>
      </c>
      <c r="L2495" s="99">
        <v>-0.20430699999999999</v>
      </c>
      <c r="M2495" s="99">
        <v>37.604539000000003</v>
      </c>
      <c r="N2495" s="191" t="s">
        <v>6967</v>
      </c>
      <c r="O2495" s="87">
        <v>45359</v>
      </c>
      <c r="P2495" s="87">
        <f t="shared" si="76"/>
        <v>45384</v>
      </c>
      <c r="Q2495" s="53">
        <f t="shared" si="77"/>
        <v>243</v>
      </c>
    </row>
    <row r="2496" spans="1:17" ht="16">
      <c r="A2496" s="6">
        <v>2495</v>
      </c>
      <c r="B2496" s="191" t="s">
        <v>5770</v>
      </c>
      <c r="C2496" s="191" t="s">
        <v>5771</v>
      </c>
      <c r="D2496" s="191" t="s">
        <v>15752</v>
      </c>
      <c r="E2496" s="191" t="s">
        <v>8015</v>
      </c>
      <c r="F2496" s="191" t="s">
        <v>8015</v>
      </c>
      <c r="G2496" s="191" t="s">
        <v>142</v>
      </c>
      <c r="H2496" s="191" t="s">
        <v>12673</v>
      </c>
      <c r="I2496" s="191" t="s">
        <v>15753</v>
      </c>
      <c r="J2496" s="191" t="s">
        <v>15754</v>
      </c>
      <c r="K2496" s="191" t="s">
        <v>8856</v>
      </c>
      <c r="L2496" s="99">
        <v>-0.61628499999999997</v>
      </c>
      <c r="M2496" s="99">
        <v>37.201036999999999</v>
      </c>
      <c r="N2496" s="191" t="s">
        <v>6967</v>
      </c>
      <c r="O2496" s="87">
        <v>45359</v>
      </c>
      <c r="P2496" s="87">
        <f t="shared" si="76"/>
        <v>45384</v>
      </c>
      <c r="Q2496" s="53">
        <f t="shared" si="77"/>
        <v>243</v>
      </c>
    </row>
    <row r="2497" spans="1:17" ht="16">
      <c r="A2497" s="6">
        <v>2496</v>
      </c>
      <c r="B2497" s="191" t="s">
        <v>5790</v>
      </c>
      <c r="C2497" s="191" t="s">
        <v>5791</v>
      </c>
      <c r="D2497" s="191" t="s">
        <v>15755</v>
      </c>
      <c r="E2497" s="191" t="s">
        <v>114</v>
      </c>
      <c r="F2497" s="191" t="s">
        <v>114</v>
      </c>
      <c r="G2497" s="191" t="s">
        <v>163</v>
      </c>
      <c r="H2497" s="191" t="s">
        <v>15756</v>
      </c>
      <c r="I2497" s="191" t="s">
        <v>15757</v>
      </c>
      <c r="J2497" s="191"/>
      <c r="K2497" s="191" t="s">
        <v>10197</v>
      </c>
      <c r="L2497" s="99">
        <v>-0.61043599999999998</v>
      </c>
      <c r="M2497" s="99">
        <v>37.007030999999998</v>
      </c>
      <c r="N2497" s="191" t="s">
        <v>6967</v>
      </c>
      <c r="O2497" s="87">
        <v>45359</v>
      </c>
      <c r="P2497" s="87">
        <f t="shared" si="76"/>
        <v>45384</v>
      </c>
      <c r="Q2497" s="53">
        <f t="shared" si="77"/>
        <v>243</v>
      </c>
    </row>
    <row r="2498" spans="1:17" ht="16">
      <c r="A2498" s="6">
        <v>2497</v>
      </c>
      <c r="B2498" s="191" t="s">
        <v>5454</v>
      </c>
      <c r="C2498" s="191" t="s">
        <v>5455</v>
      </c>
      <c r="D2498" s="191" t="s">
        <v>15758</v>
      </c>
      <c r="E2498" s="191" t="s">
        <v>161</v>
      </c>
      <c r="F2498" s="191" t="s">
        <v>161</v>
      </c>
      <c r="G2498" s="191" t="s">
        <v>1511</v>
      </c>
      <c r="H2498" s="191" t="s">
        <v>14332</v>
      </c>
      <c r="I2498" s="191" t="s">
        <v>15759</v>
      </c>
      <c r="J2498" s="191" t="s">
        <v>15760</v>
      </c>
      <c r="K2498" s="191" t="s">
        <v>10952</v>
      </c>
      <c r="L2498" s="99">
        <v>-0.28747200000000001</v>
      </c>
      <c r="M2498" s="99">
        <v>37.112444000000004</v>
      </c>
      <c r="N2498" s="191" t="s">
        <v>6967</v>
      </c>
      <c r="O2498" s="87">
        <v>45360</v>
      </c>
      <c r="P2498" s="87">
        <f t="shared" si="76"/>
        <v>45385</v>
      </c>
      <c r="Q2498" s="53">
        <f t="shared" si="77"/>
        <v>242</v>
      </c>
    </row>
    <row r="2499" spans="1:17" ht="16">
      <c r="A2499" s="6">
        <v>2498</v>
      </c>
      <c r="B2499" s="191" t="s">
        <v>4961</v>
      </c>
      <c r="C2499" s="191" t="s">
        <v>4962</v>
      </c>
      <c r="D2499" s="191" t="s">
        <v>15761</v>
      </c>
      <c r="E2499" s="191" t="s">
        <v>8015</v>
      </c>
      <c r="F2499" s="191" t="s">
        <v>2434</v>
      </c>
      <c r="G2499" s="191" t="s">
        <v>9255</v>
      </c>
      <c r="H2499" s="191" t="s">
        <v>12653</v>
      </c>
      <c r="I2499" s="191" t="s">
        <v>15762</v>
      </c>
      <c r="J2499" s="191" t="s">
        <v>15763</v>
      </c>
      <c r="K2499" s="191" t="s">
        <v>8335</v>
      </c>
      <c r="L2499" s="99">
        <v>-0.4637</v>
      </c>
      <c r="M2499" s="99">
        <v>37.377099999999999</v>
      </c>
      <c r="N2499" s="191" t="s">
        <v>6967</v>
      </c>
      <c r="O2499" s="87">
        <v>45362</v>
      </c>
      <c r="P2499" s="87">
        <f t="shared" ref="P2499:P2562" si="78">O2499+25</f>
        <v>45387</v>
      </c>
      <c r="Q2499" s="53">
        <f t="shared" ref="Q2499:Q2562" si="79">IF(P2499&lt;$T$2,$V$2,$U$2-P2499+1)</f>
        <v>240</v>
      </c>
    </row>
    <row r="2500" spans="1:17" ht="16">
      <c r="A2500" s="6">
        <v>2499</v>
      </c>
      <c r="B2500" s="191" t="s">
        <v>5243</v>
      </c>
      <c r="C2500" s="191" t="s">
        <v>5244</v>
      </c>
      <c r="D2500" s="191" t="s">
        <v>15764</v>
      </c>
      <c r="E2500" s="191" t="s">
        <v>151</v>
      </c>
      <c r="F2500" s="191" t="s">
        <v>151</v>
      </c>
      <c r="G2500" s="191" t="s">
        <v>165</v>
      </c>
      <c r="H2500" s="191" t="s">
        <v>9490</v>
      </c>
      <c r="I2500" s="191" t="s">
        <v>15765</v>
      </c>
      <c r="J2500" s="191" t="s">
        <v>15766</v>
      </c>
      <c r="K2500" s="191" t="s">
        <v>10106</v>
      </c>
      <c r="L2500" s="99">
        <v>-8.43E-2</v>
      </c>
      <c r="M2500" s="99">
        <v>37.6404</v>
      </c>
      <c r="N2500" s="191" t="s">
        <v>6967</v>
      </c>
      <c r="O2500" s="87">
        <v>45362</v>
      </c>
      <c r="P2500" s="87">
        <f t="shared" si="78"/>
        <v>45387</v>
      </c>
      <c r="Q2500" s="53">
        <f t="shared" si="79"/>
        <v>240</v>
      </c>
    </row>
    <row r="2501" spans="1:17" ht="16">
      <c r="A2501" s="6">
        <v>2500</v>
      </c>
      <c r="B2501" s="191" t="s">
        <v>5378</v>
      </c>
      <c r="C2501" s="191" t="s">
        <v>5379</v>
      </c>
      <c r="D2501" s="191" t="s">
        <v>15767</v>
      </c>
      <c r="E2501" s="191" t="s">
        <v>151</v>
      </c>
      <c r="F2501" s="191" t="s">
        <v>151</v>
      </c>
      <c r="G2501" s="191" t="s">
        <v>165</v>
      </c>
      <c r="H2501" s="191" t="s">
        <v>15422</v>
      </c>
      <c r="I2501" s="191" t="s">
        <v>15768</v>
      </c>
      <c r="J2501" s="191" t="s">
        <v>15769</v>
      </c>
      <c r="K2501" s="191" t="s">
        <v>8847</v>
      </c>
      <c r="L2501" s="99">
        <v>-5.04E-2</v>
      </c>
      <c r="M2501" s="99">
        <v>37.617400000000004</v>
      </c>
      <c r="N2501" s="191" t="s">
        <v>6967</v>
      </c>
      <c r="O2501" s="87">
        <v>45362</v>
      </c>
      <c r="P2501" s="87">
        <f t="shared" si="78"/>
        <v>45387</v>
      </c>
      <c r="Q2501" s="53">
        <f t="shared" si="79"/>
        <v>240</v>
      </c>
    </row>
    <row r="2502" spans="1:17" ht="16">
      <c r="A2502" s="6">
        <v>2501</v>
      </c>
      <c r="B2502" s="191" t="s">
        <v>5468</v>
      </c>
      <c r="C2502" s="191" t="s">
        <v>5469</v>
      </c>
      <c r="D2502" s="191" t="s">
        <v>15770</v>
      </c>
      <c r="E2502" s="191" t="s">
        <v>114</v>
      </c>
      <c r="F2502" s="191" t="s">
        <v>114</v>
      </c>
      <c r="G2502" s="191" t="s">
        <v>8764</v>
      </c>
      <c r="H2502" s="191" t="s">
        <v>15771</v>
      </c>
      <c r="I2502" s="191" t="s">
        <v>15772</v>
      </c>
      <c r="J2502" s="191"/>
      <c r="K2502" s="191" t="s">
        <v>11451</v>
      </c>
      <c r="L2502" s="99">
        <v>-0.86799999999999999</v>
      </c>
      <c r="M2502" s="99">
        <v>37.154000000000003</v>
      </c>
      <c r="N2502" s="191" t="s">
        <v>6967</v>
      </c>
      <c r="O2502" s="87">
        <v>45362</v>
      </c>
      <c r="P2502" s="87">
        <f t="shared" si="78"/>
        <v>45387</v>
      </c>
      <c r="Q2502" s="53">
        <f t="shared" si="79"/>
        <v>240</v>
      </c>
    </row>
    <row r="2503" spans="1:17" ht="16">
      <c r="A2503" s="6">
        <v>2502</v>
      </c>
      <c r="B2503" s="191" t="s">
        <v>5521</v>
      </c>
      <c r="C2503" s="191" t="s">
        <v>5522</v>
      </c>
      <c r="D2503" s="191" t="s">
        <v>15773</v>
      </c>
      <c r="E2503" s="191" t="s">
        <v>151</v>
      </c>
      <c r="F2503" s="191" t="s">
        <v>151</v>
      </c>
      <c r="G2503" s="191" t="s">
        <v>11226</v>
      </c>
      <c r="H2503" s="191" t="s">
        <v>15736</v>
      </c>
      <c r="I2503" s="191" t="s">
        <v>15774</v>
      </c>
      <c r="J2503" s="191" t="s">
        <v>15775</v>
      </c>
      <c r="K2503" s="191" t="s">
        <v>10641</v>
      </c>
      <c r="L2503" s="99">
        <v>0.318</v>
      </c>
      <c r="M2503" s="99">
        <v>37.951000000000001</v>
      </c>
      <c r="N2503" s="191" t="s">
        <v>6967</v>
      </c>
      <c r="O2503" s="87">
        <v>45362</v>
      </c>
      <c r="P2503" s="87">
        <f t="shared" si="78"/>
        <v>45387</v>
      </c>
      <c r="Q2503" s="53">
        <f t="shared" si="79"/>
        <v>240</v>
      </c>
    </row>
    <row r="2504" spans="1:17" ht="16">
      <c r="A2504" s="6">
        <v>2503</v>
      </c>
      <c r="B2504" s="191" t="s">
        <v>2675</v>
      </c>
      <c r="C2504" s="191" t="s">
        <v>2676</v>
      </c>
      <c r="D2504" s="191" t="s">
        <v>15776</v>
      </c>
      <c r="E2504" s="191" t="s">
        <v>108</v>
      </c>
      <c r="F2504" s="191" t="s">
        <v>108</v>
      </c>
      <c r="G2504" s="191" t="s">
        <v>6972</v>
      </c>
      <c r="H2504" s="191" t="s">
        <v>15777</v>
      </c>
      <c r="I2504" s="191" t="s">
        <v>15778</v>
      </c>
      <c r="J2504" s="191" t="s">
        <v>15779</v>
      </c>
      <c r="K2504" s="191" t="s">
        <v>6975</v>
      </c>
      <c r="L2504" s="99">
        <v>-1.03606</v>
      </c>
      <c r="M2504" s="99">
        <v>36.857149999999997</v>
      </c>
      <c r="N2504" s="191" t="s">
        <v>6967</v>
      </c>
      <c r="O2504" s="87">
        <v>45362</v>
      </c>
      <c r="P2504" s="87">
        <f t="shared" si="78"/>
        <v>45387</v>
      </c>
      <c r="Q2504" s="53">
        <f t="shared" si="79"/>
        <v>240</v>
      </c>
    </row>
    <row r="2505" spans="1:17" ht="16">
      <c r="A2505" s="6">
        <v>2504</v>
      </c>
      <c r="B2505" s="191" t="s">
        <v>5551</v>
      </c>
      <c r="C2505" s="191" t="s">
        <v>5552</v>
      </c>
      <c r="D2505" s="191" t="s">
        <v>15780</v>
      </c>
      <c r="E2505" s="191" t="s">
        <v>151</v>
      </c>
      <c r="F2505" s="191" t="s">
        <v>151</v>
      </c>
      <c r="G2505" s="191" t="s">
        <v>165</v>
      </c>
      <c r="H2505" s="191" t="s">
        <v>9490</v>
      </c>
      <c r="I2505" s="191" t="s">
        <v>15781</v>
      </c>
      <c r="J2505" s="191" t="s">
        <v>15782</v>
      </c>
      <c r="K2505" s="191" t="s">
        <v>8758</v>
      </c>
      <c r="L2505" s="99">
        <v>-8.9200000000000002E-2</v>
      </c>
      <c r="M2505" s="99">
        <v>37.6496</v>
      </c>
      <c r="N2505" s="191" t="s">
        <v>6967</v>
      </c>
      <c r="O2505" s="87">
        <v>45362</v>
      </c>
      <c r="P2505" s="87">
        <f t="shared" si="78"/>
        <v>45387</v>
      </c>
      <c r="Q2505" s="53">
        <f t="shared" si="79"/>
        <v>240</v>
      </c>
    </row>
    <row r="2506" spans="1:17" ht="16">
      <c r="A2506" s="6">
        <v>2505</v>
      </c>
      <c r="B2506" s="191" t="s">
        <v>5559</v>
      </c>
      <c r="C2506" s="191" t="s">
        <v>5560</v>
      </c>
      <c r="D2506" s="191"/>
      <c r="E2506" s="191" t="s">
        <v>151</v>
      </c>
      <c r="F2506" s="191" t="s">
        <v>151</v>
      </c>
      <c r="G2506" s="191" t="s">
        <v>165</v>
      </c>
      <c r="H2506" s="191" t="s">
        <v>15783</v>
      </c>
      <c r="I2506" s="191" t="s">
        <v>15784</v>
      </c>
      <c r="J2506" s="191" t="s">
        <v>15785</v>
      </c>
      <c r="K2506" s="191" t="s">
        <v>10106</v>
      </c>
      <c r="L2506" s="99">
        <v>-9.5799999999999996E-2</v>
      </c>
      <c r="M2506" s="99">
        <v>37.671799999999998</v>
      </c>
      <c r="N2506" s="191" t="s">
        <v>6967</v>
      </c>
      <c r="O2506" s="87">
        <v>45362</v>
      </c>
      <c r="P2506" s="87">
        <f t="shared" si="78"/>
        <v>45387</v>
      </c>
      <c r="Q2506" s="53">
        <f t="shared" si="79"/>
        <v>240</v>
      </c>
    </row>
    <row r="2507" spans="1:17" ht="16">
      <c r="A2507" s="6">
        <v>2506</v>
      </c>
      <c r="B2507" s="191" t="s">
        <v>5698</v>
      </c>
      <c r="C2507" s="191" t="s">
        <v>5699</v>
      </c>
      <c r="D2507" s="191" t="s">
        <v>15786</v>
      </c>
      <c r="E2507" s="191" t="s">
        <v>108</v>
      </c>
      <c r="F2507" s="191" t="s">
        <v>108</v>
      </c>
      <c r="G2507" s="191" t="s">
        <v>175</v>
      </c>
      <c r="H2507" s="191" t="s">
        <v>13899</v>
      </c>
      <c r="I2507" s="191" t="s">
        <v>15787</v>
      </c>
      <c r="J2507" s="191" t="s">
        <v>15787</v>
      </c>
      <c r="K2507" s="191" t="s">
        <v>2840</v>
      </c>
      <c r="L2507" s="99">
        <v>-1.251487</v>
      </c>
      <c r="M2507" s="99">
        <v>36.609847000000002</v>
      </c>
      <c r="N2507" s="191" t="s">
        <v>6967</v>
      </c>
      <c r="O2507" s="87">
        <v>45362</v>
      </c>
      <c r="P2507" s="87">
        <f t="shared" si="78"/>
        <v>45387</v>
      </c>
      <c r="Q2507" s="53">
        <f t="shared" si="79"/>
        <v>240</v>
      </c>
    </row>
    <row r="2508" spans="1:17" ht="16">
      <c r="A2508" s="6">
        <v>2507</v>
      </c>
      <c r="B2508" s="191" t="s">
        <v>5752</v>
      </c>
      <c r="C2508" s="191" t="s">
        <v>5753</v>
      </c>
      <c r="D2508" s="191" t="s">
        <v>15788</v>
      </c>
      <c r="E2508" s="191" t="s">
        <v>108</v>
      </c>
      <c r="F2508" s="191" t="s">
        <v>108</v>
      </c>
      <c r="G2508" s="191" t="s">
        <v>108</v>
      </c>
      <c r="H2508" s="191" t="s">
        <v>15789</v>
      </c>
      <c r="I2508" s="191" t="s">
        <v>15790</v>
      </c>
      <c r="J2508" s="191" t="s">
        <v>15790</v>
      </c>
      <c r="K2508" s="191" t="s">
        <v>6966</v>
      </c>
      <c r="L2508" s="99">
        <v>-1.1589</v>
      </c>
      <c r="M2508" s="99">
        <v>36.8033</v>
      </c>
      <c r="N2508" s="191" t="s">
        <v>6967</v>
      </c>
      <c r="O2508" s="87">
        <v>45362</v>
      </c>
      <c r="P2508" s="87">
        <f t="shared" si="78"/>
        <v>45387</v>
      </c>
      <c r="Q2508" s="53">
        <f t="shared" si="79"/>
        <v>240</v>
      </c>
    </row>
    <row r="2509" spans="1:17" ht="16">
      <c r="A2509" s="6">
        <v>2508</v>
      </c>
      <c r="B2509" s="191" t="s">
        <v>5764</v>
      </c>
      <c r="C2509" s="191" t="s">
        <v>5765</v>
      </c>
      <c r="D2509" s="191" t="s">
        <v>15791</v>
      </c>
      <c r="E2509" s="191" t="s">
        <v>8015</v>
      </c>
      <c r="F2509" s="191" t="s">
        <v>10898</v>
      </c>
      <c r="G2509" s="191" t="s">
        <v>1578</v>
      </c>
      <c r="H2509" s="191" t="s">
        <v>15792</v>
      </c>
      <c r="I2509" s="191" t="s">
        <v>15793</v>
      </c>
      <c r="J2509" s="191"/>
      <c r="K2509" s="191" t="s">
        <v>11533</v>
      </c>
      <c r="L2509" s="99"/>
      <c r="M2509" s="99"/>
      <c r="N2509" s="191" t="s">
        <v>6967</v>
      </c>
      <c r="O2509" s="87">
        <v>45362</v>
      </c>
      <c r="P2509" s="87">
        <f t="shared" si="78"/>
        <v>45387</v>
      </c>
      <c r="Q2509" s="53">
        <f t="shared" si="79"/>
        <v>240</v>
      </c>
    </row>
    <row r="2510" spans="1:17" ht="16">
      <c r="A2510" s="6">
        <v>2509</v>
      </c>
      <c r="B2510" s="191" t="s">
        <v>4969</v>
      </c>
      <c r="C2510" s="191" t="s">
        <v>4970</v>
      </c>
      <c r="D2510" s="191" t="s">
        <v>15794</v>
      </c>
      <c r="E2510" s="191" t="s">
        <v>8015</v>
      </c>
      <c r="F2510" s="191" t="s">
        <v>2434</v>
      </c>
      <c r="G2510" s="191" t="s">
        <v>8679</v>
      </c>
      <c r="H2510" s="191" t="s">
        <v>15795</v>
      </c>
      <c r="I2510" s="191" t="s">
        <v>15796</v>
      </c>
      <c r="J2510" s="191" t="s">
        <v>15797</v>
      </c>
      <c r="K2510" s="191" t="s">
        <v>8335</v>
      </c>
      <c r="L2510" s="99">
        <v>-0.54381100000000004</v>
      </c>
      <c r="M2510" s="99">
        <v>37.442520000000002</v>
      </c>
      <c r="N2510" s="191" t="s">
        <v>6967</v>
      </c>
      <c r="O2510" s="87">
        <v>45363</v>
      </c>
      <c r="P2510" s="87">
        <f t="shared" si="78"/>
        <v>45388</v>
      </c>
      <c r="Q2510" s="53">
        <f t="shared" si="79"/>
        <v>239</v>
      </c>
    </row>
    <row r="2511" spans="1:17" ht="16">
      <c r="A2511" s="6">
        <v>2510</v>
      </c>
      <c r="B2511" s="191" t="s">
        <v>5326</v>
      </c>
      <c r="C2511" s="191" t="s">
        <v>5327</v>
      </c>
      <c r="D2511" s="191" t="s">
        <v>15798</v>
      </c>
      <c r="E2511" s="191" t="s">
        <v>151</v>
      </c>
      <c r="F2511" s="191" t="s">
        <v>151</v>
      </c>
      <c r="G2511" s="191" t="s">
        <v>165</v>
      </c>
      <c r="H2511" s="191" t="s">
        <v>15799</v>
      </c>
      <c r="I2511" s="191" t="s">
        <v>15800</v>
      </c>
      <c r="J2511" s="191" t="s">
        <v>15801</v>
      </c>
      <c r="K2511" s="191" t="s">
        <v>8758</v>
      </c>
      <c r="L2511" s="99">
        <v>-6.6100000000000006E-2</v>
      </c>
      <c r="M2511" s="99">
        <v>37.684800000000003</v>
      </c>
      <c r="N2511" s="191" t="s">
        <v>6967</v>
      </c>
      <c r="O2511" s="87">
        <v>45363</v>
      </c>
      <c r="P2511" s="87">
        <f t="shared" si="78"/>
        <v>45388</v>
      </c>
      <c r="Q2511" s="53">
        <f t="shared" si="79"/>
        <v>239</v>
      </c>
    </row>
    <row r="2512" spans="1:17" ht="16">
      <c r="A2512" s="6">
        <v>2511</v>
      </c>
      <c r="B2512" s="191" t="s">
        <v>5334</v>
      </c>
      <c r="C2512" s="191" t="s">
        <v>5335</v>
      </c>
      <c r="D2512" s="191" t="s">
        <v>15802</v>
      </c>
      <c r="E2512" s="191" t="s">
        <v>151</v>
      </c>
      <c r="F2512" s="191" t="s">
        <v>151</v>
      </c>
      <c r="G2512" s="191" t="s">
        <v>173</v>
      </c>
      <c r="H2512" s="191" t="s">
        <v>14541</v>
      </c>
      <c r="I2512" s="191" t="s">
        <v>15803</v>
      </c>
      <c r="J2512" s="191" t="s">
        <v>15804</v>
      </c>
      <c r="K2512" s="191" t="s">
        <v>8847</v>
      </c>
      <c r="L2512" s="99">
        <v>-5.3699999999999998E-2</v>
      </c>
      <c r="M2512" s="99">
        <v>37.673499999999997</v>
      </c>
      <c r="N2512" s="191" t="s">
        <v>6967</v>
      </c>
      <c r="O2512" s="87">
        <v>45363</v>
      </c>
      <c r="P2512" s="87">
        <f t="shared" si="78"/>
        <v>45388</v>
      </c>
      <c r="Q2512" s="53">
        <f t="shared" si="79"/>
        <v>239</v>
      </c>
    </row>
    <row r="2513" spans="1:17" ht="16">
      <c r="A2513" s="6">
        <v>2512</v>
      </c>
      <c r="B2513" s="191" t="s">
        <v>5441</v>
      </c>
      <c r="C2513" s="191" t="s">
        <v>5442</v>
      </c>
      <c r="D2513" s="191" t="s">
        <v>15805</v>
      </c>
      <c r="E2513" s="191" t="s">
        <v>151</v>
      </c>
      <c r="F2513" s="191" t="s">
        <v>151</v>
      </c>
      <c r="G2513" s="191" t="s">
        <v>152</v>
      </c>
      <c r="H2513" s="191" t="s">
        <v>15806</v>
      </c>
      <c r="I2513" s="191" t="s">
        <v>15807</v>
      </c>
      <c r="J2513" s="191" t="s">
        <v>15808</v>
      </c>
      <c r="K2513" s="191" t="s">
        <v>8847</v>
      </c>
      <c r="L2513" s="99">
        <v>0.126056</v>
      </c>
      <c r="M2513" s="99">
        <v>37.571888999999999</v>
      </c>
      <c r="N2513" s="191" t="s">
        <v>6967</v>
      </c>
      <c r="O2513" s="87">
        <v>45363</v>
      </c>
      <c r="P2513" s="87">
        <f t="shared" si="78"/>
        <v>45388</v>
      </c>
      <c r="Q2513" s="53">
        <f t="shared" si="79"/>
        <v>239</v>
      </c>
    </row>
    <row r="2514" spans="1:17" ht="16">
      <c r="A2514" s="6">
        <v>2513</v>
      </c>
      <c r="B2514" s="191" t="s">
        <v>5509</v>
      </c>
      <c r="C2514" s="191" t="s">
        <v>5510</v>
      </c>
      <c r="D2514" s="191" t="s">
        <v>15809</v>
      </c>
      <c r="E2514" s="191" t="s">
        <v>108</v>
      </c>
      <c r="F2514" s="191" t="s">
        <v>108</v>
      </c>
      <c r="G2514" s="191" t="s">
        <v>7023</v>
      </c>
      <c r="H2514" s="191" t="s">
        <v>10732</v>
      </c>
      <c r="I2514" s="191" t="s">
        <v>15810</v>
      </c>
      <c r="J2514" s="191" t="s">
        <v>15811</v>
      </c>
      <c r="K2514" s="191" t="s">
        <v>7449</v>
      </c>
      <c r="L2514" s="99">
        <v>-1.105038</v>
      </c>
      <c r="M2514" s="99">
        <v>36.594569999999997</v>
      </c>
      <c r="N2514" s="191" t="s">
        <v>6967</v>
      </c>
      <c r="O2514" s="87">
        <v>45363</v>
      </c>
      <c r="P2514" s="87">
        <f t="shared" si="78"/>
        <v>45388</v>
      </c>
      <c r="Q2514" s="53">
        <f t="shared" si="79"/>
        <v>239</v>
      </c>
    </row>
    <row r="2515" spans="1:17" ht="16">
      <c r="A2515" s="6">
        <v>2514</v>
      </c>
      <c r="B2515" s="191" t="s">
        <v>5589</v>
      </c>
      <c r="C2515" s="191" t="s">
        <v>5590</v>
      </c>
      <c r="D2515" s="191" t="s">
        <v>15812</v>
      </c>
      <c r="E2515" s="191" t="s">
        <v>108</v>
      </c>
      <c r="F2515" s="191" t="s">
        <v>108</v>
      </c>
      <c r="G2515" s="191" t="s">
        <v>175</v>
      </c>
      <c r="H2515" s="191" t="s">
        <v>7798</v>
      </c>
      <c r="I2515" s="191" t="s">
        <v>15813</v>
      </c>
      <c r="J2515" s="191" t="s">
        <v>15814</v>
      </c>
      <c r="K2515" s="191" t="s">
        <v>7449</v>
      </c>
      <c r="L2515" s="99">
        <v>-1.2332810000000001</v>
      </c>
      <c r="M2515" s="99">
        <v>36.596474000000001</v>
      </c>
      <c r="N2515" s="191" t="s">
        <v>6967</v>
      </c>
      <c r="O2515" s="87">
        <v>45363</v>
      </c>
      <c r="P2515" s="87">
        <f t="shared" si="78"/>
        <v>45388</v>
      </c>
      <c r="Q2515" s="53">
        <f t="shared" si="79"/>
        <v>239</v>
      </c>
    </row>
    <row r="2516" spans="1:17" ht="16">
      <c r="A2516" s="6">
        <v>2515</v>
      </c>
      <c r="B2516" s="191" t="s">
        <v>5585</v>
      </c>
      <c r="C2516" s="191" t="s">
        <v>5586</v>
      </c>
      <c r="D2516" s="191" t="s">
        <v>15815</v>
      </c>
      <c r="E2516" s="191" t="s">
        <v>108</v>
      </c>
      <c r="F2516" s="191" t="s">
        <v>108</v>
      </c>
      <c r="G2516" s="191" t="s">
        <v>7023</v>
      </c>
      <c r="H2516" s="191" t="s">
        <v>10732</v>
      </c>
      <c r="I2516" s="191" t="s">
        <v>15816</v>
      </c>
      <c r="J2516" s="191" t="s">
        <v>15816</v>
      </c>
      <c r="K2516" s="191" t="s">
        <v>7449</v>
      </c>
      <c r="L2516" s="99">
        <v>1.1054330000000001</v>
      </c>
      <c r="M2516" s="99">
        <v>36.595106999999999</v>
      </c>
      <c r="N2516" s="191" t="s">
        <v>6967</v>
      </c>
      <c r="O2516" s="87">
        <v>45363</v>
      </c>
      <c r="P2516" s="87">
        <f t="shared" si="78"/>
        <v>45388</v>
      </c>
      <c r="Q2516" s="53">
        <f t="shared" si="79"/>
        <v>239</v>
      </c>
    </row>
    <row r="2517" spans="1:17" ht="16">
      <c r="A2517" s="6">
        <v>2516</v>
      </c>
      <c r="B2517" s="191" t="s">
        <v>5649</v>
      </c>
      <c r="C2517" s="191" t="s">
        <v>5650</v>
      </c>
      <c r="D2517" s="191" t="s">
        <v>15817</v>
      </c>
      <c r="E2517" s="191" t="s">
        <v>8015</v>
      </c>
      <c r="F2517" s="191" t="s">
        <v>2434</v>
      </c>
      <c r="G2517" s="191" t="s">
        <v>9255</v>
      </c>
      <c r="H2517" s="191" t="s">
        <v>14940</v>
      </c>
      <c r="I2517" s="191" t="s">
        <v>15818</v>
      </c>
      <c r="J2517" s="191" t="s">
        <v>15819</v>
      </c>
      <c r="K2517" s="191" t="s">
        <v>8335</v>
      </c>
      <c r="L2517" s="99">
        <v>-0.50565000000000004</v>
      </c>
      <c r="M2517" s="99">
        <v>37.396605000000001</v>
      </c>
      <c r="N2517" s="191" t="s">
        <v>6967</v>
      </c>
      <c r="O2517" s="87">
        <v>45363</v>
      </c>
      <c r="P2517" s="87">
        <f t="shared" si="78"/>
        <v>45388</v>
      </c>
      <c r="Q2517" s="53">
        <f t="shared" si="79"/>
        <v>239</v>
      </c>
    </row>
    <row r="2518" spans="1:17" ht="16">
      <c r="A2518" s="6">
        <v>2517</v>
      </c>
      <c r="B2518" s="191" t="s">
        <v>5686</v>
      </c>
      <c r="C2518" s="191" t="s">
        <v>5687</v>
      </c>
      <c r="D2518" s="191" t="s">
        <v>15820</v>
      </c>
      <c r="E2518" s="191" t="s">
        <v>114</v>
      </c>
      <c r="F2518" s="191" t="s">
        <v>114</v>
      </c>
      <c r="G2518" s="191" t="s">
        <v>168</v>
      </c>
      <c r="H2518" s="191" t="s">
        <v>15555</v>
      </c>
      <c r="I2518" s="191" t="s">
        <v>15821</v>
      </c>
      <c r="J2518" s="191"/>
      <c r="K2518" s="191" t="s">
        <v>10197</v>
      </c>
      <c r="L2518" s="99">
        <v>-0.78331899999999999</v>
      </c>
      <c r="M2518" s="99">
        <v>36.885472999999998</v>
      </c>
      <c r="N2518" s="191" t="s">
        <v>6967</v>
      </c>
      <c r="O2518" s="87">
        <v>45363</v>
      </c>
      <c r="P2518" s="87">
        <f t="shared" si="78"/>
        <v>45388</v>
      </c>
      <c r="Q2518" s="53">
        <f t="shared" si="79"/>
        <v>239</v>
      </c>
    </row>
    <row r="2519" spans="1:17" ht="16">
      <c r="A2519" s="6">
        <v>2518</v>
      </c>
      <c r="B2519" s="191" t="s">
        <v>5711</v>
      </c>
      <c r="C2519" s="191" t="s">
        <v>5712</v>
      </c>
      <c r="D2519" s="191" t="s">
        <v>15822</v>
      </c>
      <c r="E2519" s="191" t="s">
        <v>8015</v>
      </c>
      <c r="F2519" s="191" t="s">
        <v>10898</v>
      </c>
      <c r="G2519" s="191" t="s">
        <v>1578</v>
      </c>
      <c r="H2519" s="191" t="s">
        <v>13970</v>
      </c>
      <c r="I2519" s="191" t="s">
        <v>15823</v>
      </c>
      <c r="J2519" s="191" t="s">
        <v>15824</v>
      </c>
      <c r="K2519" s="191" t="s">
        <v>11533</v>
      </c>
      <c r="L2519" s="99">
        <v>-0.253556</v>
      </c>
      <c r="M2519" s="99">
        <v>37.605666999999997</v>
      </c>
      <c r="N2519" s="191" t="s">
        <v>6967</v>
      </c>
      <c r="O2519" s="87">
        <v>45363</v>
      </c>
      <c r="P2519" s="87">
        <f t="shared" si="78"/>
        <v>45388</v>
      </c>
      <c r="Q2519" s="53">
        <f t="shared" si="79"/>
        <v>239</v>
      </c>
    </row>
    <row r="2520" spans="1:17" ht="16">
      <c r="A2520" s="6">
        <v>2519</v>
      </c>
      <c r="B2520" s="191" t="s">
        <v>5818</v>
      </c>
      <c r="C2520" s="191" t="s">
        <v>5819</v>
      </c>
      <c r="D2520" s="191" t="s">
        <v>15825</v>
      </c>
      <c r="E2520" s="191" t="s">
        <v>114</v>
      </c>
      <c r="F2520" s="191" t="s">
        <v>114</v>
      </c>
      <c r="G2520" s="191" t="s">
        <v>163</v>
      </c>
      <c r="H2520" s="191" t="s">
        <v>15624</v>
      </c>
      <c r="I2520" s="191" t="s">
        <v>15826</v>
      </c>
      <c r="J2520" s="191"/>
      <c r="K2520" s="191" t="s">
        <v>10197</v>
      </c>
      <c r="L2520" s="99">
        <v>-0.62938000000000005</v>
      </c>
      <c r="M2520" s="99">
        <v>36.956961999999997</v>
      </c>
      <c r="N2520" s="191" t="s">
        <v>6967</v>
      </c>
      <c r="O2520" s="87">
        <v>45363</v>
      </c>
      <c r="P2520" s="87">
        <f t="shared" si="78"/>
        <v>45388</v>
      </c>
      <c r="Q2520" s="53">
        <f t="shared" si="79"/>
        <v>239</v>
      </c>
    </row>
    <row r="2521" spans="1:17" ht="16">
      <c r="A2521" s="6">
        <v>2520</v>
      </c>
      <c r="B2521" s="191" t="s">
        <v>5145</v>
      </c>
      <c r="C2521" s="191" t="s">
        <v>5146</v>
      </c>
      <c r="D2521" s="191" t="s">
        <v>15827</v>
      </c>
      <c r="E2521" s="191" t="s">
        <v>114</v>
      </c>
      <c r="F2521" s="191" t="s">
        <v>114</v>
      </c>
      <c r="G2521" s="191" t="s">
        <v>8764</v>
      </c>
      <c r="H2521" s="191" t="s">
        <v>13858</v>
      </c>
      <c r="I2521" s="191" t="s">
        <v>15828</v>
      </c>
      <c r="J2521" s="191"/>
      <c r="K2521" s="191" t="s">
        <v>11451</v>
      </c>
      <c r="L2521" s="99">
        <v>-0.79110000000000003</v>
      </c>
      <c r="M2521" s="99">
        <v>37.032600000000002</v>
      </c>
      <c r="N2521" s="191" t="s">
        <v>6967</v>
      </c>
      <c r="O2521" s="87">
        <v>45364</v>
      </c>
      <c r="P2521" s="87">
        <f t="shared" si="78"/>
        <v>45389</v>
      </c>
      <c r="Q2521" s="53">
        <f t="shared" si="79"/>
        <v>238</v>
      </c>
    </row>
    <row r="2522" spans="1:17" ht="16">
      <c r="A2522" s="6">
        <v>2521</v>
      </c>
      <c r="B2522" s="191" t="s">
        <v>5462</v>
      </c>
      <c r="C2522" s="191" t="s">
        <v>5463</v>
      </c>
      <c r="D2522" s="191" t="s">
        <v>15829</v>
      </c>
      <c r="E2522" s="191" t="s">
        <v>8015</v>
      </c>
      <c r="F2522" s="191" t="s">
        <v>8015</v>
      </c>
      <c r="G2522" s="191" t="s">
        <v>142</v>
      </c>
      <c r="H2522" s="191" t="s">
        <v>15830</v>
      </c>
      <c r="I2522" s="191" t="s">
        <v>15831</v>
      </c>
      <c r="J2522" s="191" t="s">
        <v>15832</v>
      </c>
      <c r="K2522" s="191" t="s">
        <v>8856</v>
      </c>
      <c r="L2522" s="99">
        <v>-0.49530000000000002</v>
      </c>
      <c r="M2522" s="99">
        <v>37.468400000000003</v>
      </c>
      <c r="N2522" s="191" t="s">
        <v>6967</v>
      </c>
      <c r="O2522" s="87">
        <v>45364</v>
      </c>
      <c r="P2522" s="87">
        <f t="shared" si="78"/>
        <v>45389</v>
      </c>
      <c r="Q2522" s="53">
        <f t="shared" si="79"/>
        <v>238</v>
      </c>
    </row>
    <row r="2523" spans="1:17" ht="16">
      <c r="A2523" s="6">
        <v>2522</v>
      </c>
      <c r="B2523" s="191" t="s">
        <v>2673</v>
      </c>
      <c r="C2523" s="191" t="s">
        <v>2674</v>
      </c>
      <c r="D2523" s="191" t="s">
        <v>15833</v>
      </c>
      <c r="E2523" s="191" t="s">
        <v>151</v>
      </c>
      <c r="F2523" s="191" t="s">
        <v>151</v>
      </c>
      <c r="G2523" s="191" t="s">
        <v>612</v>
      </c>
      <c r="H2523" s="191" t="s">
        <v>11939</v>
      </c>
      <c r="I2523" s="191" t="s">
        <v>15834</v>
      </c>
      <c r="J2523" s="191" t="s">
        <v>15835</v>
      </c>
      <c r="K2523" s="191" t="s">
        <v>10641</v>
      </c>
      <c r="L2523" s="99">
        <v>0.19889999999999999</v>
      </c>
      <c r="M2523" s="99">
        <v>37.8065</v>
      </c>
      <c r="N2523" s="191" t="s">
        <v>6967</v>
      </c>
      <c r="O2523" s="87">
        <v>45364</v>
      </c>
      <c r="P2523" s="87">
        <f t="shared" si="78"/>
        <v>45389</v>
      </c>
      <c r="Q2523" s="53">
        <f t="shared" si="79"/>
        <v>238</v>
      </c>
    </row>
    <row r="2524" spans="1:17" ht="16">
      <c r="A2524" s="6">
        <v>2523</v>
      </c>
      <c r="B2524" s="191" t="s">
        <v>5567</v>
      </c>
      <c r="C2524" s="191" t="s">
        <v>5568</v>
      </c>
      <c r="D2524" s="191" t="s">
        <v>15836</v>
      </c>
      <c r="E2524" s="191" t="s">
        <v>8015</v>
      </c>
      <c r="F2524" s="191" t="s">
        <v>8015</v>
      </c>
      <c r="G2524" s="191" t="s">
        <v>144</v>
      </c>
      <c r="H2524" s="191" t="s">
        <v>15837</v>
      </c>
      <c r="I2524" s="191" t="s">
        <v>15838</v>
      </c>
      <c r="J2524" s="191" t="s">
        <v>15839</v>
      </c>
      <c r="K2524" s="191" t="s">
        <v>7384</v>
      </c>
      <c r="L2524" s="99">
        <v>-0.484595</v>
      </c>
      <c r="M2524" s="99">
        <v>37.573427000000002</v>
      </c>
      <c r="N2524" s="191" t="s">
        <v>6967</v>
      </c>
      <c r="O2524" s="87">
        <v>45364</v>
      </c>
      <c r="P2524" s="87">
        <f t="shared" si="78"/>
        <v>45389</v>
      </c>
      <c r="Q2524" s="53">
        <f t="shared" si="79"/>
        <v>238</v>
      </c>
    </row>
    <row r="2525" spans="1:17" ht="16">
      <c r="A2525" s="6">
        <v>2524</v>
      </c>
      <c r="B2525" s="191" t="s">
        <v>5583</v>
      </c>
      <c r="C2525" s="191" t="s">
        <v>5584</v>
      </c>
      <c r="D2525" s="191" t="s">
        <v>15840</v>
      </c>
      <c r="E2525" s="191" t="s">
        <v>108</v>
      </c>
      <c r="F2525" s="191" t="s">
        <v>108</v>
      </c>
      <c r="G2525" s="191" t="s">
        <v>109</v>
      </c>
      <c r="H2525" s="191" t="s">
        <v>12345</v>
      </c>
      <c r="I2525" s="191" t="s">
        <v>15841</v>
      </c>
      <c r="J2525" s="191" t="s">
        <v>15842</v>
      </c>
      <c r="K2525" s="191" t="s">
        <v>15636</v>
      </c>
      <c r="L2525" s="99">
        <v>-1.0827</v>
      </c>
      <c r="M2525" s="99">
        <v>36.877000000000002</v>
      </c>
      <c r="N2525" s="191" t="s">
        <v>6967</v>
      </c>
      <c r="O2525" s="87">
        <v>45364</v>
      </c>
      <c r="P2525" s="87">
        <f t="shared" si="78"/>
        <v>45389</v>
      </c>
      <c r="Q2525" s="53">
        <f t="shared" si="79"/>
        <v>238</v>
      </c>
    </row>
    <row r="2526" spans="1:17" ht="16">
      <c r="A2526" s="6">
        <v>2525</v>
      </c>
      <c r="B2526" s="191" t="s">
        <v>5625</v>
      </c>
      <c r="C2526" s="191" t="s">
        <v>5626</v>
      </c>
      <c r="D2526" s="191" t="s">
        <v>15843</v>
      </c>
      <c r="E2526" s="191" t="s">
        <v>108</v>
      </c>
      <c r="F2526" s="191" t="s">
        <v>108</v>
      </c>
      <c r="G2526" s="191" t="s">
        <v>6972</v>
      </c>
      <c r="H2526" s="191" t="s">
        <v>14134</v>
      </c>
      <c r="I2526" s="191" t="s">
        <v>15844</v>
      </c>
      <c r="J2526" s="191" t="s">
        <v>15845</v>
      </c>
      <c r="K2526" s="191" t="s">
        <v>6975</v>
      </c>
      <c r="L2526" s="99">
        <v>-1.0022</v>
      </c>
      <c r="M2526" s="99">
        <v>36.829799999999999</v>
      </c>
      <c r="N2526" s="191" t="s">
        <v>6967</v>
      </c>
      <c r="O2526" s="87">
        <v>45364</v>
      </c>
      <c r="P2526" s="87">
        <f t="shared" si="78"/>
        <v>45389</v>
      </c>
      <c r="Q2526" s="53">
        <f t="shared" si="79"/>
        <v>238</v>
      </c>
    </row>
    <row r="2527" spans="1:17" ht="16">
      <c r="A2527" s="6">
        <v>2526</v>
      </c>
      <c r="B2527" s="191" t="s">
        <v>5529</v>
      </c>
      <c r="C2527" s="191" t="s">
        <v>5530</v>
      </c>
      <c r="D2527" s="191" t="s">
        <v>15846</v>
      </c>
      <c r="E2527" s="191" t="s">
        <v>151</v>
      </c>
      <c r="F2527" s="191" t="s">
        <v>151</v>
      </c>
      <c r="G2527" s="191" t="s">
        <v>165</v>
      </c>
      <c r="H2527" s="191" t="s">
        <v>15847</v>
      </c>
      <c r="I2527" s="191" t="s">
        <v>15848</v>
      </c>
      <c r="J2527" s="191" t="s">
        <v>15849</v>
      </c>
      <c r="K2527" s="191" t="s">
        <v>8847</v>
      </c>
      <c r="L2527" s="99">
        <v>-0.10020999999999999</v>
      </c>
      <c r="M2527" s="99">
        <v>37.421900000000001</v>
      </c>
      <c r="N2527" s="191" t="s">
        <v>6967</v>
      </c>
      <c r="O2527" s="87">
        <v>45365</v>
      </c>
      <c r="P2527" s="87">
        <f t="shared" si="78"/>
        <v>45390</v>
      </c>
      <c r="Q2527" s="53">
        <f t="shared" si="79"/>
        <v>237</v>
      </c>
    </row>
    <row r="2528" spans="1:17" ht="16">
      <c r="A2528" s="6">
        <v>2527</v>
      </c>
      <c r="B2528" s="191" t="s">
        <v>5137</v>
      </c>
      <c r="C2528" s="191" t="s">
        <v>5138</v>
      </c>
      <c r="D2528" s="191" t="s">
        <v>15850</v>
      </c>
      <c r="E2528" s="191" t="s">
        <v>114</v>
      </c>
      <c r="F2528" s="191" t="s">
        <v>114</v>
      </c>
      <c r="G2528" s="191" t="s">
        <v>10224</v>
      </c>
      <c r="H2528" s="191" t="s">
        <v>15851</v>
      </c>
      <c r="I2528" s="191" t="s">
        <v>15852</v>
      </c>
      <c r="J2528" s="191" t="s">
        <v>15853</v>
      </c>
      <c r="K2528" s="191" t="s">
        <v>10197</v>
      </c>
      <c r="L2528" s="99">
        <v>-0.71604800000000002</v>
      </c>
      <c r="M2528" s="99">
        <v>36.853299999999997</v>
      </c>
      <c r="N2528" s="191" t="s">
        <v>6967</v>
      </c>
      <c r="O2528" s="87">
        <v>45366</v>
      </c>
      <c r="P2528" s="87">
        <f t="shared" si="78"/>
        <v>45391</v>
      </c>
      <c r="Q2528" s="53">
        <f t="shared" si="79"/>
        <v>236</v>
      </c>
    </row>
    <row r="2529" spans="1:17" ht="16">
      <c r="A2529" s="6">
        <v>2528</v>
      </c>
      <c r="B2529" s="191" t="s">
        <v>5260</v>
      </c>
      <c r="C2529" s="191" t="s">
        <v>5261</v>
      </c>
      <c r="D2529" s="191" t="s">
        <v>15854</v>
      </c>
      <c r="E2529" s="191" t="s">
        <v>108</v>
      </c>
      <c r="F2529" s="191" t="s">
        <v>108</v>
      </c>
      <c r="G2529" s="191" t="s">
        <v>115</v>
      </c>
      <c r="H2529" s="191" t="s">
        <v>15855</v>
      </c>
      <c r="I2529" s="191" t="s">
        <v>15856</v>
      </c>
      <c r="J2529" s="191" t="s">
        <v>15857</v>
      </c>
      <c r="K2529" s="191" t="s">
        <v>2840</v>
      </c>
      <c r="L2529" s="99">
        <v>-1.2143999999999999</v>
      </c>
      <c r="M2529" s="99">
        <v>36.665100000000002</v>
      </c>
      <c r="N2529" s="191" t="s">
        <v>6967</v>
      </c>
      <c r="O2529" s="87">
        <v>45366</v>
      </c>
      <c r="P2529" s="87">
        <f t="shared" si="78"/>
        <v>45391</v>
      </c>
      <c r="Q2529" s="53">
        <f t="shared" si="79"/>
        <v>236</v>
      </c>
    </row>
    <row r="2530" spans="1:17" ht="32">
      <c r="A2530" s="6">
        <v>2529</v>
      </c>
      <c r="B2530" s="191" t="s">
        <v>15858</v>
      </c>
      <c r="C2530" s="191" t="s">
        <v>5704</v>
      </c>
      <c r="D2530" s="191" t="s">
        <v>15859</v>
      </c>
      <c r="E2530" s="191" t="s">
        <v>108</v>
      </c>
      <c r="F2530" s="191" t="s">
        <v>108</v>
      </c>
      <c r="G2530" s="191" t="s">
        <v>108</v>
      </c>
      <c r="H2530" s="191" t="s">
        <v>15860</v>
      </c>
      <c r="I2530" s="191" t="s">
        <v>15861</v>
      </c>
      <c r="J2530" s="191" t="s">
        <v>15862</v>
      </c>
      <c r="K2530" s="191" t="s">
        <v>7449</v>
      </c>
      <c r="L2530" s="99">
        <v>-1.133831</v>
      </c>
      <c r="M2530" s="99">
        <v>36.808810000000001</v>
      </c>
      <c r="N2530" s="191" t="s">
        <v>6967</v>
      </c>
      <c r="O2530" s="87">
        <v>45366</v>
      </c>
      <c r="P2530" s="87">
        <f t="shared" si="78"/>
        <v>45391</v>
      </c>
      <c r="Q2530" s="53">
        <f t="shared" si="79"/>
        <v>236</v>
      </c>
    </row>
    <row r="2531" spans="1:17" ht="16">
      <c r="A2531" s="6">
        <v>2530</v>
      </c>
      <c r="B2531" s="191" t="s">
        <v>5707</v>
      </c>
      <c r="C2531" s="191" t="s">
        <v>5708</v>
      </c>
      <c r="D2531" s="191" t="s">
        <v>15863</v>
      </c>
      <c r="E2531" s="191" t="s">
        <v>108</v>
      </c>
      <c r="F2531" s="191" t="s">
        <v>108</v>
      </c>
      <c r="G2531" s="191" t="s">
        <v>111</v>
      </c>
      <c r="H2531" s="191" t="s">
        <v>15864</v>
      </c>
      <c r="I2531" s="191" t="s">
        <v>15865</v>
      </c>
      <c r="J2531" s="191" t="s">
        <v>15866</v>
      </c>
      <c r="K2531" s="191" t="s">
        <v>6966</v>
      </c>
      <c r="L2531" s="99">
        <v>-1.0195000000000001</v>
      </c>
      <c r="M2531" s="99">
        <v>36.771639999999998</v>
      </c>
      <c r="N2531" s="191" t="s">
        <v>6967</v>
      </c>
      <c r="O2531" s="87">
        <v>45366</v>
      </c>
      <c r="P2531" s="87">
        <f t="shared" si="78"/>
        <v>45391</v>
      </c>
      <c r="Q2531" s="53">
        <f t="shared" si="79"/>
        <v>236</v>
      </c>
    </row>
    <row r="2532" spans="1:17" ht="16">
      <c r="A2532" s="6">
        <v>2531</v>
      </c>
      <c r="B2532" s="191" t="s">
        <v>5854</v>
      </c>
      <c r="C2532" s="191" t="s">
        <v>5855</v>
      </c>
      <c r="D2532" s="191" t="s">
        <v>15867</v>
      </c>
      <c r="E2532" s="191" t="s">
        <v>114</v>
      </c>
      <c r="F2532" s="191" t="s">
        <v>114</v>
      </c>
      <c r="G2532" s="191" t="s">
        <v>156</v>
      </c>
      <c r="H2532" s="191" t="s">
        <v>8483</v>
      </c>
      <c r="I2532" s="191" t="s">
        <v>15868</v>
      </c>
      <c r="J2532" s="191" t="s">
        <v>15868</v>
      </c>
      <c r="K2532" s="191" t="s">
        <v>11451</v>
      </c>
      <c r="L2532" s="99">
        <v>-0.95302500000000001</v>
      </c>
      <c r="M2532" s="99">
        <v>36.982951999999997</v>
      </c>
      <c r="N2532" s="191" t="s">
        <v>6967</v>
      </c>
      <c r="O2532" s="87">
        <v>45366</v>
      </c>
      <c r="P2532" s="87">
        <f t="shared" si="78"/>
        <v>45391</v>
      </c>
      <c r="Q2532" s="53">
        <f t="shared" si="79"/>
        <v>236</v>
      </c>
    </row>
    <row r="2533" spans="1:17" ht="16">
      <c r="A2533" s="6">
        <v>2532</v>
      </c>
      <c r="B2533" s="191" t="s">
        <v>5227</v>
      </c>
      <c r="C2533" s="191" t="s">
        <v>5228</v>
      </c>
      <c r="D2533" s="191" t="s">
        <v>15869</v>
      </c>
      <c r="E2533" s="191" t="s">
        <v>151</v>
      </c>
      <c r="F2533" s="191" t="s">
        <v>151</v>
      </c>
      <c r="G2533" s="191" t="s">
        <v>152</v>
      </c>
      <c r="H2533" s="191" t="s">
        <v>15870</v>
      </c>
      <c r="I2533" s="191" t="s">
        <v>15871</v>
      </c>
      <c r="J2533" s="191"/>
      <c r="K2533" s="191" t="s">
        <v>8847</v>
      </c>
      <c r="L2533" s="99">
        <v>1.6709999999999999E-2</v>
      </c>
      <c r="M2533" s="99">
        <v>37.1006</v>
      </c>
      <c r="N2533" s="191" t="s">
        <v>6967</v>
      </c>
      <c r="O2533" s="87">
        <v>45372</v>
      </c>
      <c r="P2533" s="87">
        <f t="shared" si="78"/>
        <v>45397</v>
      </c>
      <c r="Q2533" s="53">
        <f t="shared" si="79"/>
        <v>230</v>
      </c>
    </row>
    <row r="2534" spans="1:17" ht="16">
      <c r="A2534" s="6">
        <v>2533</v>
      </c>
      <c r="B2534" s="191" t="s">
        <v>5382</v>
      </c>
      <c r="C2534" s="191" t="s">
        <v>5383</v>
      </c>
      <c r="D2534" s="191" t="s">
        <v>15872</v>
      </c>
      <c r="E2534" s="191" t="s">
        <v>151</v>
      </c>
      <c r="F2534" s="191" t="s">
        <v>151</v>
      </c>
      <c r="G2534" s="191" t="s">
        <v>173</v>
      </c>
      <c r="H2534" s="191" t="s">
        <v>15873</v>
      </c>
      <c r="I2534" s="191" t="s">
        <v>15874</v>
      </c>
      <c r="J2534" s="191" t="s">
        <v>15875</v>
      </c>
      <c r="K2534" s="191" t="s">
        <v>10554</v>
      </c>
      <c r="L2534" s="99">
        <v>7.2437000000000001E-2</v>
      </c>
      <c r="M2534" s="99">
        <v>37.632733000000002</v>
      </c>
      <c r="N2534" s="191" t="s">
        <v>6967</v>
      </c>
      <c r="O2534" s="87">
        <v>45372</v>
      </c>
      <c r="P2534" s="87">
        <f t="shared" si="78"/>
        <v>45397</v>
      </c>
      <c r="Q2534" s="53">
        <f t="shared" si="79"/>
        <v>230</v>
      </c>
    </row>
    <row r="2535" spans="1:17" ht="16">
      <c r="A2535" s="6">
        <v>2534</v>
      </c>
      <c r="B2535" s="191" t="s">
        <v>5603</v>
      </c>
      <c r="C2535" s="191" t="s">
        <v>5604</v>
      </c>
      <c r="D2535" s="191" t="s">
        <v>15876</v>
      </c>
      <c r="E2535" s="191" t="s">
        <v>151</v>
      </c>
      <c r="F2535" s="191" t="s">
        <v>151</v>
      </c>
      <c r="G2535" s="191" t="s">
        <v>165</v>
      </c>
      <c r="H2535" s="191" t="s">
        <v>15877</v>
      </c>
      <c r="I2535" s="191" t="s">
        <v>15878</v>
      </c>
      <c r="J2535" s="191" t="s">
        <v>15879</v>
      </c>
      <c r="K2535" s="191" t="s">
        <v>10641</v>
      </c>
      <c r="L2535" s="99">
        <v>-4.1799999999999997E-2</v>
      </c>
      <c r="M2535" s="99">
        <v>37.637700000000002</v>
      </c>
      <c r="N2535" s="191" t="s">
        <v>6967</v>
      </c>
      <c r="O2535" s="87">
        <v>45372</v>
      </c>
      <c r="P2535" s="87">
        <f t="shared" si="78"/>
        <v>45397</v>
      </c>
      <c r="Q2535" s="53">
        <f t="shared" si="79"/>
        <v>230</v>
      </c>
    </row>
    <row r="2536" spans="1:17" ht="16">
      <c r="A2536" s="6">
        <v>2535</v>
      </c>
      <c r="B2536" s="191" t="s">
        <v>5605</v>
      </c>
      <c r="C2536" s="191" t="s">
        <v>5606</v>
      </c>
      <c r="D2536" s="191" t="s">
        <v>15880</v>
      </c>
      <c r="E2536" s="191" t="s">
        <v>151</v>
      </c>
      <c r="F2536" s="191" t="s">
        <v>151</v>
      </c>
      <c r="G2536" s="191" t="s">
        <v>165</v>
      </c>
      <c r="H2536" s="191" t="s">
        <v>15881</v>
      </c>
      <c r="I2536" s="191" t="s">
        <v>15882</v>
      </c>
      <c r="J2536" s="191" t="s">
        <v>15883</v>
      </c>
      <c r="K2536" s="191" t="s">
        <v>10106</v>
      </c>
      <c r="L2536" s="99">
        <v>-0.115</v>
      </c>
      <c r="M2536" s="99">
        <v>37.654200000000003</v>
      </c>
      <c r="N2536" s="191" t="s">
        <v>6967</v>
      </c>
      <c r="O2536" s="87">
        <v>45372</v>
      </c>
      <c r="P2536" s="87">
        <f t="shared" si="78"/>
        <v>45397</v>
      </c>
      <c r="Q2536" s="53">
        <f t="shared" si="79"/>
        <v>230</v>
      </c>
    </row>
    <row r="2537" spans="1:17" ht="16">
      <c r="A2537" s="6">
        <v>2536</v>
      </c>
      <c r="B2537" s="191" t="s">
        <v>5623</v>
      </c>
      <c r="C2537" s="191" t="s">
        <v>5624</v>
      </c>
      <c r="D2537" s="191" t="s">
        <v>15884</v>
      </c>
      <c r="E2537" s="191" t="s">
        <v>108</v>
      </c>
      <c r="F2537" s="191" t="s">
        <v>108</v>
      </c>
      <c r="G2537" s="191" t="s">
        <v>111</v>
      </c>
      <c r="H2537" s="191" t="s">
        <v>15885</v>
      </c>
      <c r="I2537" s="191" t="s">
        <v>15886</v>
      </c>
      <c r="J2537" s="191" t="s">
        <v>15886</v>
      </c>
      <c r="K2537" s="191" t="s">
        <v>7449</v>
      </c>
      <c r="L2537" s="99">
        <v>-1.051668</v>
      </c>
      <c r="M2537" s="99">
        <v>36.640267000000001</v>
      </c>
      <c r="N2537" s="191" t="s">
        <v>6967</v>
      </c>
      <c r="O2537" s="87">
        <v>45372</v>
      </c>
      <c r="P2537" s="87">
        <f t="shared" si="78"/>
        <v>45397</v>
      </c>
      <c r="Q2537" s="53">
        <f t="shared" si="79"/>
        <v>230</v>
      </c>
    </row>
    <row r="2538" spans="1:17" ht="16">
      <c r="A2538" s="6">
        <v>2537</v>
      </c>
      <c r="B2538" s="191" t="s">
        <v>5680</v>
      </c>
      <c r="C2538" s="191" t="s">
        <v>5681</v>
      </c>
      <c r="D2538" s="191" t="s">
        <v>15887</v>
      </c>
      <c r="E2538" s="191" t="s">
        <v>108</v>
      </c>
      <c r="F2538" s="191" t="s">
        <v>108</v>
      </c>
      <c r="G2538" s="191" t="s">
        <v>175</v>
      </c>
      <c r="H2538" s="191" t="s">
        <v>14929</v>
      </c>
      <c r="I2538" s="191" t="s">
        <v>15888</v>
      </c>
      <c r="J2538" s="191" t="s">
        <v>15889</v>
      </c>
      <c r="K2538" s="191" t="s">
        <v>2840</v>
      </c>
      <c r="L2538" s="99">
        <v>-1.2392000000000001</v>
      </c>
      <c r="M2538" s="99">
        <v>36.619999999999997</v>
      </c>
      <c r="N2538" s="191" t="s">
        <v>6967</v>
      </c>
      <c r="O2538" s="87">
        <v>45372</v>
      </c>
      <c r="P2538" s="87">
        <f t="shared" si="78"/>
        <v>45397</v>
      </c>
      <c r="Q2538" s="53">
        <f t="shared" si="79"/>
        <v>230</v>
      </c>
    </row>
    <row r="2539" spans="1:17" ht="16">
      <c r="A2539" s="6">
        <v>2538</v>
      </c>
      <c r="B2539" s="191" t="s">
        <v>2682</v>
      </c>
      <c r="C2539" s="191" t="s">
        <v>2683</v>
      </c>
      <c r="D2539" s="191" t="s">
        <v>15890</v>
      </c>
      <c r="E2539" s="191" t="s">
        <v>114</v>
      </c>
      <c r="F2539" s="191" t="s">
        <v>114</v>
      </c>
      <c r="G2539" s="191" t="s">
        <v>156</v>
      </c>
      <c r="H2539" s="191" t="s">
        <v>15891</v>
      </c>
      <c r="I2539" s="191" t="s">
        <v>15892</v>
      </c>
      <c r="J2539" s="191" t="s">
        <v>15893</v>
      </c>
      <c r="K2539" s="191" t="s">
        <v>11451</v>
      </c>
      <c r="L2539" s="99">
        <v>-0.95655000000000001</v>
      </c>
      <c r="M2539" s="99">
        <v>37.009836</v>
      </c>
      <c r="N2539" s="191" t="s">
        <v>6967</v>
      </c>
      <c r="O2539" s="87">
        <v>45372</v>
      </c>
      <c r="P2539" s="87">
        <f t="shared" si="78"/>
        <v>45397</v>
      </c>
      <c r="Q2539" s="53">
        <f t="shared" si="79"/>
        <v>230</v>
      </c>
    </row>
    <row r="2540" spans="1:17" ht="16">
      <c r="A2540" s="6">
        <v>2539</v>
      </c>
      <c r="B2540" s="191" t="s">
        <v>5718</v>
      </c>
      <c r="C2540" s="191" t="s">
        <v>5719</v>
      </c>
      <c r="D2540" s="191" t="s">
        <v>15894</v>
      </c>
      <c r="E2540" s="191" t="s">
        <v>8015</v>
      </c>
      <c r="F2540" s="191" t="s">
        <v>10898</v>
      </c>
      <c r="G2540" s="191" t="s">
        <v>1578</v>
      </c>
      <c r="H2540" s="191" t="s">
        <v>13399</v>
      </c>
      <c r="I2540" s="191" t="s">
        <v>15895</v>
      </c>
      <c r="J2540" s="191" t="s">
        <v>15896</v>
      </c>
      <c r="K2540" s="191" t="s">
        <v>11533</v>
      </c>
      <c r="L2540" s="99">
        <v>-0.24111099999999999</v>
      </c>
      <c r="M2540" s="99">
        <v>37.637555999999996</v>
      </c>
      <c r="N2540" s="191" t="s">
        <v>6967</v>
      </c>
      <c r="O2540" s="87">
        <v>45372</v>
      </c>
      <c r="P2540" s="87">
        <f t="shared" si="78"/>
        <v>45397</v>
      </c>
      <c r="Q2540" s="53">
        <f t="shared" si="79"/>
        <v>230</v>
      </c>
    </row>
    <row r="2541" spans="1:17" ht="16">
      <c r="A2541" s="6">
        <v>2540</v>
      </c>
      <c r="B2541" s="191" t="s">
        <v>5713</v>
      </c>
      <c r="C2541" s="191" t="s">
        <v>5714</v>
      </c>
      <c r="D2541" s="191" t="s">
        <v>15897</v>
      </c>
      <c r="E2541" s="191" t="s">
        <v>8015</v>
      </c>
      <c r="F2541" s="191" t="s">
        <v>10898</v>
      </c>
      <c r="G2541" s="191" t="s">
        <v>1578</v>
      </c>
      <c r="H2541" s="191" t="s">
        <v>13970</v>
      </c>
      <c r="I2541" s="191" t="s">
        <v>15898</v>
      </c>
      <c r="J2541" s="191" t="s">
        <v>15899</v>
      </c>
      <c r="K2541" s="191" t="s">
        <v>11533</v>
      </c>
      <c r="L2541" s="99">
        <v>-0.25280599999999998</v>
      </c>
      <c r="M2541" s="99">
        <v>37.600389</v>
      </c>
      <c r="N2541" s="191" t="s">
        <v>6967</v>
      </c>
      <c r="O2541" s="87">
        <v>45372</v>
      </c>
      <c r="P2541" s="87">
        <f t="shared" si="78"/>
        <v>45397</v>
      </c>
      <c r="Q2541" s="53">
        <f t="shared" si="79"/>
        <v>230</v>
      </c>
    </row>
    <row r="2542" spans="1:17" ht="16">
      <c r="A2542" s="6">
        <v>2541</v>
      </c>
      <c r="B2542" s="191" t="s">
        <v>5722</v>
      </c>
      <c r="C2542" s="191" t="s">
        <v>5723</v>
      </c>
      <c r="D2542" s="191" t="s">
        <v>15900</v>
      </c>
      <c r="E2542" s="191" t="s">
        <v>108</v>
      </c>
      <c r="F2542" s="191" t="s">
        <v>108</v>
      </c>
      <c r="G2542" s="191" t="s">
        <v>7023</v>
      </c>
      <c r="H2542" s="191" t="s">
        <v>9798</v>
      </c>
      <c r="I2542" s="191" t="s">
        <v>15901</v>
      </c>
      <c r="J2542" s="191" t="s">
        <v>15902</v>
      </c>
      <c r="K2542" s="191" t="s">
        <v>7449</v>
      </c>
      <c r="L2542" s="99">
        <v>-1.2246649999999999</v>
      </c>
      <c r="M2542" s="99">
        <v>36.595681999999996</v>
      </c>
      <c r="N2542" s="191" t="s">
        <v>6967</v>
      </c>
      <c r="O2542" s="87">
        <v>45372</v>
      </c>
      <c r="P2542" s="87">
        <f t="shared" si="78"/>
        <v>45397</v>
      </c>
      <c r="Q2542" s="53">
        <f t="shared" si="79"/>
        <v>230</v>
      </c>
    </row>
    <row r="2543" spans="1:17" ht="16">
      <c r="A2543" s="6">
        <v>2542</v>
      </c>
      <c r="B2543" s="191" t="s">
        <v>5705</v>
      </c>
      <c r="C2543" s="191" t="s">
        <v>5706</v>
      </c>
      <c r="D2543" s="191" t="s">
        <v>15903</v>
      </c>
      <c r="E2543" s="191" t="s">
        <v>108</v>
      </c>
      <c r="F2543" s="191" t="s">
        <v>108</v>
      </c>
      <c r="G2543" s="191" t="s">
        <v>175</v>
      </c>
      <c r="H2543" s="191" t="s">
        <v>7298</v>
      </c>
      <c r="I2543" s="191" t="s">
        <v>15904</v>
      </c>
      <c r="J2543" s="191" t="s">
        <v>15905</v>
      </c>
      <c r="K2543" s="191" t="s">
        <v>2840</v>
      </c>
      <c r="L2543" s="99">
        <v>-1.276076</v>
      </c>
      <c r="M2543" s="99">
        <v>36.639688</v>
      </c>
      <c r="N2543" s="191" t="s">
        <v>6967</v>
      </c>
      <c r="O2543" s="87">
        <v>45372</v>
      </c>
      <c r="P2543" s="87">
        <f t="shared" si="78"/>
        <v>45397</v>
      </c>
      <c r="Q2543" s="53">
        <f t="shared" si="79"/>
        <v>230</v>
      </c>
    </row>
    <row r="2544" spans="1:17" ht="32">
      <c r="A2544" s="6">
        <v>2543</v>
      </c>
      <c r="B2544" s="191" t="s">
        <v>15906</v>
      </c>
      <c r="C2544" s="191" t="s">
        <v>5715</v>
      </c>
      <c r="D2544" s="191" t="s">
        <v>15907</v>
      </c>
      <c r="E2544" s="191" t="s">
        <v>8015</v>
      </c>
      <c r="F2544" s="191" t="s">
        <v>8015</v>
      </c>
      <c r="G2544" s="191" t="s">
        <v>144</v>
      </c>
      <c r="H2544" s="191" t="s">
        <v>15908</v>
      </c>
      <c r="I2544" s="191" t="s">
        <v>15909</v>
      </c>
      <c r="J2544" s="191" t="s">
        <v>15910</v>
      </c>
      <c r="K2544" s="191" t="s">
        <v>7384</v>
      </c>
      <c r="L2544" s="99">
        <v>-0.38952799999999999</v>
      </c>
      <c r="M2544" s="99">
        <v>37.530444000000003</v>
      </c>
      <c r="N2544" s="191" t="s">
        <v>6967</v>
      </c>
      <c r="O2544" s="87">
        <v>45372</v>
      </c>
      <c r="P2544" s="87">
        <f t="shared" si="78"/>
        <v>45397</v>
      </c>
      <c r="Q2544" s="53">
        <f t="shared" si="79"/>
        <v>230</v>
      </c>
    </row>
    <row r="2545" spans="1:17" ht="16">
      <c r="A2545" s="6">
        <v>2544</v>
      </c>
      <c r="B2545" s="191" t="s">
        <v>5838</v>
      </c>
      <c r="C2545" s="191" t="s">
        <v>5839</v>
      </c>
      <c r="D2545" s="191" t="s">
        <v>15911</v>
      </c>
      <c r="E2545" s="191" t="s">
        <v>114</v>
      </c>
      <c r="F2545" s="191" t="s">
        <v>114</v>
      </c>
      <c r="G2545" s="191" t="s">
        <v>156</v>
      </c>
      <c r="H2545" s="191" t="s">
        <v>15912</v>
      </c>
      <c r="I2545" s="191" t="s">
        <v>15913</v>
      </c>
      <c r="J2545" s="191" t="s">
        <v>15914</v>
      </c>
      <c r="K2545" s="191" t="s">
        <v>11451</v>
      </c>
      <c r="L2545" s="99">
        <v>-0.81333</v>
      </c>
      <c r="M2545" s="99">
        <v>36.814818000000002</v>
      </c>
      <c r="N2545" s="191" t="s">
        <v>6967</v>
      </c>
      <c r="O2545" s="87">
        <v>45372</v>
      </c>
      <c r="P2545" s="87">
        <f t="shared" si="78"/>
        <v>45397</v>
      </c>
      <c r="Q2545" s="53">
        <f t="shared" si="79"/>
        <v>230</v>
      </c>
    </row>
    <row r="2546" spans="1:17" ht="16">
      <c r="A2546" s="6">
        <v>2545</v>
      </c>
      <c r="B2546" s="191" t="s">
        <v>5571</v>
      </c>
      <c r="C2546" s="191" t="s">
        <v>5572</v>
      </c>
      <c r="D2546" s="191" t="s">
        <v>15915</v>
      </c>
      <c r="E2546" s="191" t="s">
        <v>8015</v>
      </c>
      <c r="F2546" s="191" t="s">
        <v>2434</v>
      </c>
      <c r="G2546" s="191" t="s">
        <v>7481</v>
      </c>
      <c r="H2546" s="191" t="s">
        <v>15916</v>
      </c>
      <c r="I2546" s="191" t="s">
        <v>15917</v>
      </c>
      <c r="J2546" s="191" t="s">
        <v>15918</v>
      </c>
      <c r="K2546" s="191" t="s">
        <v>8856</v>
      </c>
      <c r="L2546" s="99">
        <v>-0.53883800000000004</v>
      </c>
      <c r="M2546" s="99">
        <v>37.45964</v>
      </c>
      <c r="N2546" s="191" t="s">
        <v>6967</v>
      </c>
      <c r="O2546" s="87">
        <v>45373</v>
      </c>
      <c r="P2546" s="87">
        <f t="shared" si="78"/>
        <v>45398</v>
      </c>
      <c r="Q2546" s="53">
        <f t="shared" si="79"/>
        <v>229</v>
      </c>
    </row>
    <row r="2547" spans="1:17" ht="16">
      <c r="A2547" s="6">
        <v>2546</v>
      </c>
      <c r="B2547" s="191" t="s">
        <v>5633</v>
      </c>
      <c r="C2547" s="191" t="s">
        <v>5634</v>
      </c>
      <c r="D2547" s="191" t="s">
        <v>15919</v>
      </c>
      <c r="E2547" s="191" t="s">
        <v>151</v>
      </c>
      <c r="F2547" s="191" t="s">
        <v>151</v>
      </c>
      <c r="G2547" s="191" t="s">
        <v>152</v>
      </c>
      <c r="H2547" s="191" t="s">
        <v>15920</v>
      </c>
      <c r="I2547" s="191" t="s">
        <v>15921</v>
      </c>
      <c r="J2547" s="191" t="s">
        <v>15921</v>
      </c>
      <c r="K2547" s="191" t="s">
        <v>10554</v>
      </c>
      <c r="L2547" s="99">
        <v>9.6254000000000006E-2</v>
      </c>
      <c r="M2547" s="99">
        <v>37.518481999999999</v>
      </c>
      <c r="N2547" s="191" t="s">
        <v>6967</v>
      </c>
      <c r="O2547" s="87">
        <v>45373</v>
      </c>
      <c r="P2547" s="87">
        <f t="shared" si="78"/>
        <v>45398</v>
      </c>
      <c r="Q2547" s="53">
        <f t="shared" si="79"/>
        <v>229</v>
      </c>
    </row>
    <row r="2548" spans="1:17" ht="16">
      <c r="A2548" s="6">
        <v>2547</v>
      </c>
      <c r="B2548" s="191" t="s">
        <v>5654</v>
      </c>
      <c r="C2548" s="191" t="s">
        <v>5655</v>
      </c>
      <c r="D2548" s="191" t="s">
        <v>15922</v>
      </c>
      <c r="E2548" s="191" t="s">
        <v>114</v>
      </c>
      <c r="F2548" s="191" t="s">
        <v>114</v>
      </c>
      <c r="G2548" s="191" t="s">
        <v>8764</v>
      </c>
      <c r="H2548" s="191" t="s">
        <v>15923</v>
      </c>
      <c r="I2548" s="191" t="s">
        <v>15924</v>
      </c>
      <c r="J2548" s="191"/>
      <c r="K2548" s="191" t="s">
        <v>11451</v>
      </c>
      <c r="L2548" s="99">
        <v>-0.93514299999999995</v>
      </c>
      <c r="M2548" s="99">
        <v>37.132179000000001</v>
      </c>
      <c r="N2548" s="191" t="s">
        <v>6967</v>
      </c>
      <c r="O2548" s="87">
        <v>45373</v>
      </c>
      <c r="P2548" s="87">
        <f t="shared" si="78"/>
        <v>45398</v>
      </c>
      <c r="Q2548" s="53">
        <f t="shared" si="79"/>
        <v>229</v>
      </c>
    </row>
    <row r="2549" spans="1:17" ht="16">
      <c r="A2549" s="6">
        <v>2548</v>
      </c>
      <c r="B2549" s="191" t="s">
        <v>5658</v>
      </c>
      <c r="C2549" s="191" t="s">
        <v>5659</v>
      </c>
      <c r="D2549" s="191" t="s">
        <v>15925</v>
      </c>
      <c r="E2549" s="191" t="s">
        <v>114</v>
      </c>
      <c r="F2549" s="191" t="s">
        <v>114</v>
      </c>
      <c r="G2549" s="191" t="s">
        <v>8764</v>
      </c>
      <c r="H2549" s="191" t="s">
        <v>15926</v>
      </c>
      <c r="I2549" s="191" t="s">
        <v>15927</v>
      </c>
      <c r="J2549" s="191" t="s">
        <v>15928</v>
      </c>
      <c r="K2549" s="191" t="s">
        <v>11451</v>
      </c>
      <c r="L2549" s="99">
        <v>-0.68146300000000004</v>
      </c>
      <c r="M2549" s="99">
        <v>36.933726999999998</v>
      </c>
      <c r="N2549" s="191" t="s">
        <v>6967</v>
      </c>
      <c r="O2549" s="87">
        <v>45373</v>
      </c>
      <c r="P2549" s="87">
        <f t="shared" si="78"/>
        <v>45398</v>
      </c>
      <c r="Q2549" s="53">
        <f t="shared" si="79"/>
        <v>229</v>
      </c>
    </row>
    <row r="2550" spans="1:17" ht="16">
      <c r="A2550" s="6">
        <v>2549</v>
      </c>
      <c r="B2550" s="191" t="s">
        <v>5709</v>
      </c>
      <c r="C2550" s="191" t="s">
        <v>5710</v>
      </c>
      <c r="D2550" s="191" t="s">
        <v>15929</v>
      </c>
      <c r="E2550" s="191" t="s">
        <v>108</v>
      </c>
      <c r="F2550" s="191" t="s">
        <v>108</v>
      </c>
      <c r="G2550" s="191" t="s">
        <v>6972</v>
      </c>
      <c r="H2550" s="191" t="s">
        <v>9323</v>
      </c>
      <c r="I2550" s="191" t="s">
        <v>15930</v>
      </c>
      <c r="J2550" s="191"/>
      <c r="K2550" s="191" t="s">
        <v>6975</v>
      </c>
      <c r="L2550" s="99">
        <v>-0.95134300000000005</v>
      </c>
      <c r="M2550" s="99">
        <v>36.840062000000003</v>
      </c>
      <c r="N2550" s="191" t="s">
        <v>6967</v>
      </c>
      <c r="O2550" s="87">
        <v>45373</v>
      </c>
      <c r="P2550" s="87">
        <f t="shared" si="78"/>
        <v>45398</v>
      </c>
      <c r="Q2550" s="53">
        <f t="shared" si="79"/>
        <v>229</v>
      </c>
    </row>
    <row r="2551" spans="1:17" ht="16">
      <c r="A2551" s="6">
        <v>2550</v>
      </c>
      <c r="B2551" s="191" t="s">
        <v>5726</v>
      </c>
      <c r="C2551" s="191" t="s">
        <v>5727</v>
      </c>
      <c r="D2551" s="191" t="s">
        <v>15931</v>
      </c>
      <c r="E2551" s="191" t="s">
        <v>151</v>
      </c>
      <c r="F2551" s="191" t="s">
        <v>151</v>
      </c>
      <c r="G2551" s="191" t="s">
        <v>165</v>
      </c>
      <c r="H2551" s="191" t="s">
        <v>13676</v>
      </c>
      <c r="I2551" s="191" t="s">
        <v>15932</v>
      </c>
      <c r="J2551" s="191" t="s">
        <v>15933</v>
      </c>
      <c r="K2551" s="191" t="s">
        <v>8758</v>
      </c>
      <c r="L2551" s="99">
        <v>-7.3021000000000003E-2</v>
      </c>
      <c r="M2551" s="99">
        <v>37.688291</v>
      </c>
      <c r="N2551" s="191" t="s">
        <v>6967</v>
      </c>
      <c r="O2551" s="87">
        <v>45373</v>
      </c>
      <c r="P2551" s="87">
        <f t="shared" si="78"/>
        <v>45398</v>
      </c>
      <c r="Q2551" s="53">
        <f t="shared" si="79"/>
        <v>229</v>
      </c>
    </row>
    <row r="2552" spans="1:17" ht="16">
      <c r="A2552" s="6">
        <v>2551</v>
      </c>
      <c r="B2552" s="191" t="s">
        <v>5730</v>
      </c>
      <c r="C2552" s="191" t="s">
        <v>5731</v>
      </c>
      <c r="D2552" s="191" t="s">
        <v>15934</v>
      </c>
      <c r="E2552" s="191" t="s">
        <v>108</v>
      </c>
      <c r="F2552" s="191" t="s">
        <v>108</v>
      </c>
      <c r="G2552" s="191" t="s">
        <v>115</v>
      </c>
      <c r="H2552" s="191" t="s">
        <v>15935</v>
      </c>
      <c r="I2552" s="191" t="s">
        <v>15936</v>
      </c>
      <c r="J2552" s="191" t="s">
        <v>15937</v>
      </c>
      <c r="K2552" s="191" t="s">
        <v>2840</v>
      </c>
      <c r="L2552" s="99">
        <v>-1.181443</v>
      </c>
      <c r="M2552" s="99">
        <v>36.684199999999997</v>
      </c>
      <c r="N2552" s="191" t="s">
        <v>6967</v>
      </c>
      <c r="O2552" s="87">
        <v>45373</v>
      </c>
      <c r="P2552" s="87">
        <f t="shared" si="78"/>
        <v>45398</v>
      </c>
      <c r="Q2552" s="53">
        <f t="shared" si="79"/>
        <v>229</v>
      </c>
    </row>
    <row r="2553" spans="1:17" ht="16">
      <c r="A2553" s="6">
        <v>2552</v>
      </c>
      <c r="B2553" s="191" t="s">
        <v>5750</v>
      </c>
      <c r="C2553" s="191" t="s">
        <v>5751</v>
      </c>
      <c r="D2553" s="191" t="s">
        <v>15938</v>
      </c>
      <c r="E2553" s="191" t="s">
        <v>108</v>
      </c>
      <c r="F2553" s="191" t="s">
        <v>108</v>
      </c>
      <c r="G2553" s="191" t="s">
        <v>111</v>
      </c>
      <c r="H2553" s="191" t="s">
        <v>15939</v>
      </c>
      <c r="I2553" s="191" t="s">
        <v>15940</v>
      </c>
      <c r="J2553" s="191" t="s">
        <v>15940</v>
      </c>
      <c r="K2553" s="191" t="s">
        <v>6966</v>
      </c>
      <c r="L2553" s="99">
        <v>-0.89467699999999994</v>
      </c>
      <c r="M2553" s="99">
        <v>36.6128</v>
      </c>
      <c r="N2553" s="191" t="s">
        <v>6967</v>
      </c>
      <c r="O2553" s="87">
        <v>45373</v>
      </c>
      <c r="P2553" s="87">
        <f t="shared" si="78"/>
        <v>45398</v>
      </c>
      <c r="Q2553" s="53">
        <f t="shared" si="79"/>
        <v>229</v>
      </c>
    </row>
    <row r="2554" spans="1:17" ht="16">
      <c r="A2554" s="6">
        <v>2553</v>
      </c>
      <c r="B2554" s="191" t="s">
        <v>5778</v>
      </c>
      <c r="C2554" s="191" t="s">
        <v>5779</v>
      </c>
      <c r="D2554" s="191" t="s">
        <v>15941</v>
      </c>
      <c r="E2554" s="191" t="s">
        <v>108</v>
      </c>
      <c r="F2554" s="191" t="s">
        <v>108</v>
      </c>
      <c r="G2554" s="191" t="s">
        <v>7201</v>
      </c>
      <c r="H2554" s="191" t="s">
        <v>15942</v>
      </c>
      <c r="I2554" s="191" t="s">
        <v>15943</v>
      </c>
      <c r="J2554" s="191" t="s">
        <v>15944</v>
      </c>
      <c r="K2554" s="191" t="s">
        <v>6975</v>
      </c>
      <c r="L2554" s="99">
        <v>-1.1242700000000001</v>
      </c>
      <c r="M2554" s="99">
        <v>36.98592</v>
      </c>
      <c r="N2554" s="191" t="s">
        <v>6967</v>
      </c>
      <c r="O2554" s="87">
        <v>45373</v>
      </c>
      <c r="P2554" s="87">
        <f t="shared" si="78"/>
        <v>45398</v>
      </c>
      <c r="Q2554" s="53">
        <f t="shared" si="79"/>
        <v>229</v>
      </c>
    </row>
    <row r="2555" spans="1:17" ht="16">
      <c r="A2555" s="6">
        <v>2554</v>
      </c>
      <c r="B2555" s="191" t="s">
        <v>5784</v>
      </c>
      <c r="C2555" s="191" t="s">
        <v>5785</v>
      </c>
      <c r="D2555" s="191" t="s">
        <v>15945</v>
      </c>
      <c r="E2555" s="191" t="s">
        <v>151</v>
      </c>
      <c r="F2555" s="191" t="s">
        <v>151</v>
      </c>
      <c r="G2555" s="191" t="s">
        <v>152</v>
      </c>
      <c r="H2555" s="191" t="s">
        <v>15946</v>
      </c>
      <c r="I2555" s="191" t="s">
        <v>15947</v>
      </c>
      <c r="J2555" s="191"/>
      <c r="K2555" s="191" t="s">
        <v>10641</v>
      </c>
      <c r="L2555" s="99">
        <v>0.101063</v>
      </c>
      <c r="M2555" s="99">
        <v>37.518332000000001</v>
      </c>
      <c r="N2555" s="191" t="s">
        <v>6967</v>
      </c>
      <c r="O2555" s="87">
        <v>45373</v>
      </c>
      <c r="P2555" s="87">
        <f t="shared" si="78"/>
        <v>45398</v>
      </c>
      <c r="Q2555" s="53">
        <f t="shared" si="79"/>
        <v>229</v>
      </c>
    </row>
    <row r="2556" spans="1:17" ht="16">
      <c r="A2556" s="6">
        <v>2555</v>
      </c>
      <c r="B2556" s="191" t="s">
        <v>5780</v>
      </c>
      <c r="C2556" s="191" t="s">
        <v>5781</v>
      </c>
      <c r="D2556" s="191" t="s">
        <v>15948</v>
      </c>
      <c r="E2556" s="191" t="s">
        <v>151</v>
      </c>
      <c r="F2556" s="191" t="s">
        <v>151</v>
      </c>
      <c r="G2556" s="191" t="s">
        <v>165</v>
      </c>
      <c r="H2556" s="191" t="s">
        <v>15949</v>
      </c>
      <c r="I2556" s="191" t="s">
        <v>15950</v>
      </c>
      <c r="J2556" s="191" t="s">
        <v>15951</v>
      </c>
      <c r="K2556" s="191" t="s">
        <v>8847</v>
      </c>
      <c r="L2556" s="99">
        <v>-0.126417</v>
      </c>
      <c r="M2556" s="99">
        <v>37.557333</v>
      </c>
      <c r="N2556" s="191" t="s">
        <v>6967</v>
      </c>
      <c r="O2556" s="87">
        <v>45373</v>
      </c>
      <c r="P2556" s="87">
        <f t="shared" si="78"/>
        <v>45398</v>
      </c>
      <c r="Q2556" s="53">
        <f t="shared" si="79"/>
        <v>229</v>
      </c>
    </row>
    <row r="2557" spans="1:17" ht="16">
      <c r="A2557" s="6">
        <v>2556</v>
      </c>
      <c r="B2557" s="191" t="s">
        <v>5832</v>
      </c>
      <c r="C2557" s="191" t="s">
        <v>5833</v>
      </c>
      <c r="D2557" s="191" t="s">
        <v>15952</v>
      </c>
      <c r="E2557" s="191" t="s">
        <v>8015</v>
      </c>
      <c r="F2557" s="191" t="s">
        <v>2434</v>
      </c>
      <c r="G2557" s="191" t="s">
        <v>8679</v>
      </c>
      <c r="H2557" s="191" t="s">
        <v>15953</v>
      </c>
      <c r="I2557" s="191" t="s">
        <v>15954</v>
      </c>
      <c r="J2557" s="191" t="s">
        <v>15955</v>
      </c>
      <c r="K2557" s="191" t="s">
        <v>8335</v>
      </c>
      <c r="L2557" s="99">
        <v>-0.60053000000000001</v>
      </c>
      <c r="M2557" s="99">
        <v>37.195208000000001</v>
      </c>
      <c r="N2557" s="191" t="s">
        <v>6967</v>
      </c>
      <c r="O2557" s="87">
        <v>45373</v>
      </c>
      <c r="P2557" s="87">
        <f t="shared" si="78"/>
        <v>45398</v>
      </c>
      <c r="Q2557" s="53">
        <f t="shared" si="79"/>
        <v>229</v>
      </c>
    </row>
    <row r="2558" spans="1:17" ht="16">
      <c r="A2558" s="6">
        <v>2557</v>
      </c>
      <c r="B2558" s="191" t="s">
        <v>5900</v>
      </c>
      <c r="C2558" s="191" t="s">
        <v>5901</v>
      </c>
      <c r="D2558" s="191" t="s">
        <v>15956</v>
      </c>
      <c r="E2558" s="191" t="s">
        <v>108</v>
      </c>
      <c r="F2558" s="191" t="s">
        <v>108</v>
      </c>
      <c r="G2558" s="191" t="s">
        <v>175</v>
      </c>
      <c r="H2558" s="191" t="s">
        <v>7798</v>
      </c>
      <c r="I2558" s="191" t="s">
        <v>15957</v>
      </c>
      <c r="J2558" s="191" t="s">
        <v>15958</v>
      </c>
      <c r="K2558" s="191" t="s">
        <v>2840</v>
      </c>
      <c r="L2558" s="99">
        <v>-1.2277279999999999</v>
      </c>
      <c r="M2558" s="99">
        <v>36.604129999999998</v>
      </c>
      <c r="N2558" s="191" t="s">
        <v>6967</v>
      </c>
      <c r="O2558" s="87">
        <v>45373</v>
      </c>
      <c r="P2558" s="87">
        <f t="shared" si="78"/>
        <v>45398</v>
      </c>
      <c r="Q2558" s="53">
        <f t="shared" si="79"/>
        <v>229</v>
      </c>
    </row>
    <row r="2559" spans="1:17" ht="16">
      <c r="A2559" s="6">
        <v>2558</v>
      </c>
      <c r="B2559" s="191" t="s">
        <v>4226</v>
      </c>
      <c r="C2559" s="191" t="s">
        <v>4227</v>
      </c>
      <c r="D2559" s="191" t="s">
        <v>15959</v>
      </c>
      <c r="E2559" s="191" t="s">
        <v>8015</v>
      </c>
      <c r="F2559" s="191" t="s">
        <v>2434</v>
      </c>
      <c r="G2559" s="191" t="s">
        <v>9255</v>
      </c>
      <c r="H2559" s="191" t="s">
        <v>12365</v>
      </c>
      <c r="I2559" s="191" t="s">
        <v>15960</v>
      </c>
      <c r="J2559" s="191" t="s">
        <v>15961</v>
      </c>
      <c r="K2559" s="191" t="s">
        <v>8335</v>
      </c>
      <c r="L2559" s="99">
        <v>-0.49070000000000003</v>
      </c>
      <c r="M2559" s="99">
        <v>37.406700000000001</v>
      </c>
      <c r="N2559" s="191" t="s">
        <v>6967</v>
      </c>
      <c r="O2559" s="87">
        <v>45374</v>
      </c>
      <c r="P2559" s="87">
        <f t="shared" si="78"/>
        <v>45399</v>
      </c>
      <c r="Q2559" s="53">
        <f t="shared" si="79"/>
        <v>228</v>
      </c>
    </row>
    <row r="2560" spans="1:17" ht="16">
      <c r="A2560" s="6">
        <v>2559</v>
      </c>
      <c r="B2560" s="191" t="s">
        <v>5420</v>
      </c>
      <c r="C2560" s="191" t="s">
        <v>5421</v>
      </c>
      <c r="D2560" s="191" t="s">
        <v>15962</v>
      </c>
      <c r="E2560" s="191" t="s">
        <v>114</v>
      </c>
      <c r="F2560" s="191" t="s">
        <v>114</v>
      </c>
      <c r="G2560" s="191" t="s">
        <v>158</v>
      </c>
      <c r="H2560" s="191" t="s">
        <v>12921</v>
      </c>
      <c r="I2560" s="191" t="s">
        <v>15963</v>
      </c>
      <c r="J2560" s="191"/>
      <c r="K2560" s="191" t="s">
        <v>15427</v>
      </c>
      <c r="L2560" s="99">
        <v>-0.75787499999999997</v>
      </c>
      <c r="M2560" s="99">
        <v>36.857357</v>
      </c>
      <c r="N2560" s="191" t="s">
        <v>6967</v>
      </c>
      <c r="O2560" s="87">
        <v>45374</v>
      </c>
      <c r="P2560" s="87">
        <f t="shared" si="78"/>
        <v>45399</v>
      </c>
      <c r="Q2560" s="53">
        <f t="shared" si="79"/>
        <v>228</v>
      </c>
    </row>
    <row r="2561" spans="1:17" ht="16">
      <c r="A2561" s="6">
        <v>2560</v>
      </c>
      <c r="B2561" s="191" t="s">
        <v>5497</v>
      </c>
      <c r="C2561" s="191" t="s">
        <v>5498</v>
      </c>
      <c r="D2561" s="191" t="s">
        <v>15964</v>
      </c>
      <c r="E2561" s="191" t="s">
        <v>151</v>
      </c>
      <c r="F2561" s="191" t="s">
        <v>151</v>
      </c>
      <c r="G2561" s="191" t="s">
        <v>165</v>
      </c>
      <c r="H2561" s="191" t="s">
        <v>15965</v>
      </c>
      <c r="I2561" s="191" t="s">
        <v>15966</v>
      </c>
      <c r="J2561" s="191" t="s">
        <v>15967</v>
      </c>
      <c r="K2561" s="191" t="s">
        <v>10106</v>
      </c>
      <c r="L2561" s="99">
        <v>-0.17918000000000001</v>
      </c>
      <c r="M2561" s="99">
        <v>37.633811199999997</v>
      </c>
      <c r="N2561" s="191" t="s">
        <v>6967</v>
      </c>
      <c r="O2561" s="87">
        <v>45374</v>
      </c>
      <c r="P2561" s="87">
        <f t="shared" si="78"/>
        <v>45399</v>
      </c>
      <c r="Q2561" s="53">
        <f t="shared" si="79"/>
        <v>228</v>
      </c>
    </row>
    <row r="2562" spans="1:17" ht="16">
      <c r="A2562" s="6">
        <v>2561</v>
      </c>
      <c r="B2562" s="191" t="s">
        <v>5499</v>
      </c>
      <c r="C2562" s="191" t="s">
        <v>5500</v>
      </c>
      <c r="D2562" s="191" t="s">
        <v>15968</v>
      </c>
      <c r="E2562" s="191" t="s">
        <v>151</v>
      </c>
      <c r="F2562" s="191" t="s">
        <v>151</v>
      </c>
      <c r="G2562" s="191" t="s">
        <v>165</v>
      </c>
      <c r="H2562" s="191" t="s">
        <v>15969</v>
      </c>
      <c r="I2562" s="191" t="s">
        <v>15966</v>
      </c>
      <c r="J2562" s="191" t="s">
        <v>15970</v>
      </c>
      <c r="K2562" s="191" t="s">
        <v>10106</v>
      </c>
      <c r="L2562" s="99"/>
      <c r="M2562" s="99"/>
      <c r="N2562" s="191" t="s">
        <v>6967</v>
      </c>
      <c r="O2562" s="87">
        <v>45374</v>
      </c>
      <c r="P2562" s="87">
        <f t="shared" si="78"/>
        <v>45399</v>
      </c>
      <c r="Q2562" s="53">
        <f t="shared" si="79"/>
        <v>228</v>
      </c>
    </row>
    <row r="2563" spans="1:17" ht="16">
      <c r="A2563" s="6">
        <v>2562</v>
      </c>
      <c r="B2563" s="191" t="s">
        <v>5519</v>
      </c>
      <c r="C2563" s="191" t="s">
        <v>5520</v>
      </c>
      <c r="D2563" s="191" t="s">
        <v>15971</v>
      </c>
      <c r="E2563" s="191" t="s">
        <v>108</v>
      </c>
      <c r="F2563" s="191" t="s">
        <v>108</v>
      </c>
      <c r="G2563" s="191" t="s">
        <v>109</v>
      </c>
      <c r="H2563" s="191" t="s">
        <v>15972</v>
      </c>
      <c r="I2563" s="191" t="s">
        <v>15973</v>
      </c>
      <c r="J2563" s="191" t="s">
        <v>15974</v>
      </c>
      <c r="K2563" s="191" t="s">
        <v>6966</v>
      </c>
      <c r="L2563" s="99">
        <v>-1.0736300000000001</v>
      </c>
      <c r="M2563" s="99">
        <v>36.771210000000004</v>
      </c>
      <c r="N2563" s="191" t="s">
        <v>6967</v>
      </c>
      <c r="O2563" s="87">
        <v>45374</v>
      </c>
      <c r="P2563" s="87">
        <f t="shared" ref="P2563:P2626" si="80">O2563+25</f>
        <v>45399</v>
      </c>
      <c r="Q2563" s="53">
        <f t="shared" ref="Q2563:Q2626" si="81">IF(P2563&lt;$T$2,$V$2,$U$2-P2563+1)</f>
        <v>228</v>
      </c>
    </row>
    <row r="2564" spans="1:17" ht="16">
      <c r="A2564" s="6">
        <v>2563</v>
      </c>
      <c r="B2564" s="191" t="s">
        <v>5533</v>
      </c>
      <c r="C2564" s="191" t="s">
        <v>5534</v>
      </c>
      <c r="D2564" s="191" t="s">
        <v>15975</v>
      </c>
      <c r="E2564" s="191" t="s">
        <v>151</v>
      </c>
      <c r="F2564" s="191" t="s">
        <v>151</v>
      </c>
      <c r="G2564" s="191" t="s">
        <v>165</v>
      </c>
      <c r="H2564" s="191" t="s">
        <v>15976</v>
      </c>
      <c r="I2564" s="191" t="s">
        <v>15977</v>
      </c>
      <c r="J2564" s="191" t="s">
        <v>15978</v>
      </c>
      <c r="K2564" s="191" t="s">
        <v>10106</v>
      </c>
      <c r="L2564" s="99">
        <v>8.1299999999999997E-2</v>
      </c>
      <c r="M2564" s="99">
        <v>37.352400000000003</v>
      </c>
      <c r="N2564" s="191" t="s">
        <v>6967</v>
      </c>
      <c r="O2564" s="87">
        <v>45374</v>
      </c>
      <c r="P2564" s="87">
        <f t="shared" si="80"/>
        <v>45399</v>
      </c>
      <c r="Q2564" s="53">
        <f t="shared" si="81"/>
        <v>228</v>
      </c>
    </row>
    <row r="2565" spans="1:17" ht="16">
      <c r="A2565" s="6">
        <v>2564</v>
      </c>
      <c r="B2565" s="191" t="s">
        <v>2679</v>
      </c>
      <c r="C2565" s="191" t="s">
        <v>2680</v>
      </c>
      <c r="D2565" s="191" t="s">
        <v>15979</v>
      </c>
      <c r="E2565" s="191" t="s">
        <v>8015</v>
      </c>
      <c r="F2565" s="191" t="s">
        <v>2434</v>
      </c>
      <c r="G2565" s="191" t="s">
        <v>8679</v>
      </c>
      <c r="H2565" s="191" t="s">
        <v>15980</v>
      </c>
      <c r="I2565" s="191" t="s">
        <v>15981</v>
      </c>
      <c r="J2565" s="191" t="s">
        <v>15982</v>
      </c>
      <c r="K2565" s="191" t="s">
        <v>8335</v>
      </c>
      <c r="L2565" s="99">
        <v>-0.61369399999999996</v>
      </c>
      <c r="M2565" s="99">
        <v>37.203578</v>
      </c>
      <c r="N2565" s="191" t="s">
        <v>6967</v>
      </c>
      <c r="O2565" s="87">
        <v>45374</v>
      </c>
      <c r="P2565" s="87">
        <f t="shared" si="80"/>
        <v>45399</v>
      </c>
      <c r="Q2565" s="53">
        <f t="shared" si="81"/>
        <v>228</v>
      </c>
    </row>
    <row r="2566" spans="1:17" ht="16">
      <c r="A2566" s="6">
        <v>2565</v>
      </c>
      <c r="B2566" s="191" t="s">
        <v>5647</v>
      </c>
      <c r="C2566" s="191" t="s">
        <v>5648</v>
      </c>
      <c r="D2566" s="191" t="s">
        <v>15983</v>
      </c>
      <c r="E2566" s="191" t="s">
        <v>151</v>
      </c>
      <c r="F2566" s="191" t="s">
        <v>151</v>
      </c>
      <c r="G2566" s="191" t="s">
        <v>165</v>
      </c>
      <c r="H2566" s="191" t="s">
        <v>11613</v>
      </c>
      <c r="I2566" s="191" t="s">
        <v>15984</v>
      </c>
      <c r="J2566" s="191" t="s">
        <v>15985</v>
      </c>
      <c r="K2566" s="191" t="s">
        <v>10106</v>
      </c>
      <c r="L2566" s="99">
        <v>-9.6403000000000003E-2</v>
      </c>
      <c r="M2566" s="99">
        <v>37.665433</v>
      </c>
      <c r="N2566" s="191" t="s">
        <v>6967</v>
      </c>
      <c r="O2566" s="87">
        <v>45374</v>
      </c>
      <c r="P2566" s="87">
        <f t="shared" si="80"/>
        <v>45399</v>
      </c>
      <c r="Q2566" s="53">
        <f t="shared" si="81"/>
        <v>228</v>
      </c>
    </row>
    <row r="2567" spans="1:17" ht="16">
      <c r="A2567" s="6">
        <v>2566</v>
      </c>
      <c r="B2567" s="191" t="s">
        <v>5816</v>
      </c>
      <c r="C2567" s="191" t="s">
        <v>5817</v>
      </c>
      <c r="D2567" s="191" t="s">
        <v>15986</v>
      </c>
      <c r="E2567" s="191" t="s">
        <v>108</v>
      </c>
      <c r="F2567" s="191" t="s">
        <v>108</v>
      </c>
      <c r="G2567" s="191" t="s">
        <v>6972</v>
      </c>
      <c r="H2567" s="191" t="s">
        <v>15987</v>
      </c>
      <c r="I2567" s="191" t="s">
        <v>15988</v>
      </c>
      <c r="J2567" s="191" t="s">
        <v>15988</v>
      </c>
      <c r="K2567" s="191" t="s">
        <v>6966</v>
      </c>
      <c r="L2567" s="99">
        <v>-1.0218179999999999</v>
      </c>
      <c r="M2567" s="99">
        <v>36.899017999999998</v>
      </c>
      <c r="N2567" s="191" t="s">
        <v>6967</v>
      </c>
      <c r="O2567" s="87">
        <v>45374</v>
      </c>
      <c r="P2567" s="87">
        <f t="shared" si="80"/>
        <v>45399</v>
      </c>
      <c r="Q2567" s="53">
        <f t="shared" si="81"/>
        <v>228</v>
      </c>
    </row>
    <row r="2568" spans="1:17" ht="16">
      <c r="A2568" s="6">
        <v>2567</v>
      </c>
      <c r="B2568" s="191" t="s">
        <v>5852</v>
      </c>
      <c r="C2568" s="191" t="s">
        <v>5853</v>
      </c>
      <c r="D2568" s="191" t="s">
        <v>15989</v>
      </c>
      <c r="E2568" s="191" t="s">
        <v>114</v>
      </c>
      <c r="F2568" s="191" t="s">
        <v>114</v>
      </c>
      <c r="G2568" s="191" t="s">
        <v>8764</v>
      </c>
      <c r="H2568" s="191" t="s">
        <v>9924</v>
      </c>
      <c r="I2568" s="191" t="s">
        <v>15990</v>
      </c>
      <c r="J2568" s="191" t="s">
        <v>15991</v>
      </c>
      <c r="K2568" s="191" t="s">
        <v>11451</v>
      </c>
      <c r="L2568" s="99">
        <v>-0.92835000000000001</v>
      </c>
      <c r="M2568" s="99">
        <v>37.132632999999998</v>
      </c>
      <c r="N2568" s="191" t="s">
        <v>6967</v>
      </c>
      <c r="O2568" s="87">
        <v>45374</v>
      </c>
      <c r="P2568" s="87">
        <f t="shared" si="80"/>
        <v>45399</v>
      </c>
      <c r="Q2568" s="53">
        <f t="shared" si="81"/>
        <v>228</v>
      </c>
    </row>
    <row r="2569" spans="1:17" ht="16">
      <c r="A2569" s="6">
        <v>2568</v>
      </c>
      <c r="B2569" s="191" t="s">
        <v>5884</v>
      </c>
      <c r="C2569" s="191" t="s">
        <v>5885</v>
      </c>
      <c r="D2569" s="191" t="s">
        <v>15992</v>
      </c>
      <c r="E2569" s="191" t="s">
        <v>108</v>
      </c>
      <c r="F2569" s="191" t="s">
        <v>108</v>
      </c>
      <c r="G2569" s="191" t="s">
        <v>6972</v>
      </c>
      <c r="H2569" s="191" t="s">
        <v>15987</v>
      </c>
      <c r="I2569" s="191" t="s">
        <v>15993</v>
      </c>
      <c r="J2569" s="191" t="s">
        <v>15994</v>
      </c>
      <c r="K2569" s="191" t="s">
        <v>6966</v>
      </c>
      <c r="L2569" s="99">
        <v>-1.0042070000000001</v>
      </c>
      <c r="M2569" s="99">
        <v>36.811566999999997</v>
      </c>
      <c r="N2569" s="191" t="s">
        <v>6967</v>
      </c>
      <c r="O2569" s="87">
        <v>45374</v>
      </c>
      <c r="P2569" s="87">
        <f t="shared" si="80"/>
        <v>45399</v>
      </c>
      <c r="Q2569" s="53">
        <f t="shared" si="81"/>
        <v>228</v>
      </c>
    </row>
    <row r="2570" spans="1:17" ht="16">
      <c r="A2570" s="6">
        <v>2569</v>
      </c>
      <c r="B2570" s="191" t="s">
        <v>5888</v>
      </c>
      <c r="C2570" s="191" t="s">
        <v>5889</v>
      </c>
      <c r="D2570" s="191" t="s">
        <v>15995</v>
      </c>
      <c r="E2570" s="191" t="s">
        <v>108</v>
      </c>
      <c r="F2570" s="191" t="s">
        <v>108</v>
      </c>
      <c r="G2570" s="191" t="s">
        <v>6972</v>
      </c>
      <c r="H2570" s="191" t="s">
        <v>10175</v>
      </c>
      <c r="I2570" s="191" t="s">
        <v>15996</v>
      </c>
      <c r="J2570" s="191" t="s">
        <v>15997</v>
      </c>
      <c r="K2570" s="191" t="s">
        <v>6975</v>
      </c>
      <c r="L2570" s="99">
        <v>-1.008707</v>
      </c>
      <c r="M2570" s="99">
        <v>36.851801999999999</v>
      </c>
      <c r="N2570" s="191" t="s">
        <v>6967</v>
      </c>
      <c r="O2570" s="87">
        <v>45374</v>
      </c>
      <c r="P2570" s="87">
        <f t="shared" si="80"/>
        <v>45399</v>
      </c>
      <c r="Q2570" s="53">
        <f t="shared" si="81"/>
        <v>228</v>
      </c>
    </row>
    <row r="2571" spans="1:17" ht="16">
      <c r="A2571" s="6">
        <v>2570</v>
      </c>
      <c r="B2571" s="191" t="s">
        <v>4791</v>
      </c>
      <c r="C2571" s="191" t="s">
        <v>4792</v>
      </c>
      <c r="D2571" s="191" t="s">
        <v>15998</v>
      </c>
      <c r="E2571" s="191" t="s">
        <v>108</v>
      </c>
      <c r="F2571" s="191" t="s">
        <v>108</v>
      </c>
      <c r="G2571" s="191" t="s">
        <v>175</v>
      </c>
      <c r="H2571" s="191" t="s">
        <v>12429</v>
      </c>
      <c r="I2571" s="191" t="s">
        <v>15999</v>
      </c>
      <c r="J2571" s="191" t="s">
        <v>16000</v>
      </c>
      <c r="K2571" s="191" t="s">
        <v>2840</v>
      </c>
      <c r="L2571" s="99">
        <v>-1.038899</v>
      </c>
      <c r="M2571" s="99">
        <v>36.855283999999997</v>
      </c>
      <c r="N2571" s="191" t="s">
        <v>6967</v>
      </c>
      <c r="O2571" s="87">
        <v>45376</v>
      </c>
      <c r="P2571" s="87">
        <f t="shared" si="80"/>
        <v>45401</v>
      </c>
      <c r="Q2571" s="53">
        <f t="shared" si="81"/>
        <v>226</v>
      </c>
    </row>
    <row r="2572" spans="1:17" ht="16">
      <c r="A2572" s="6">
        <v>2571</v>
      </c>
      <c r="B2572" s="191" t="s">
        <v>5396</v>
      </c>
      <c r="C2572" s="191" t="s">
        <v>5397</v>
      </c>
      <c r="D2572" s="191" t="s">
        <v>16001</v>
      </c>
      <c r="E2572" s="191" t="s">
        <v>151</v>
      </c>
      <c r="F2572" s="191" t="s">
        <v>151</v>
      </c>
      <c r="G2572" s="191" t="s">
        <v>612</v>
      </c>
      <c r="H2572" s="191" t="s">
        <v>10574</v>
      </c>
      <c r="I2572" s="191" t="s">
        <v>16002</v>
      </c>
      <c r="J2572" s="191" t="s">
        <v>16003</v>
      </c>
      <c r="K2572" s="191" t="s">
        <v>10641</v>
      </c>
      <c r="L2572" s="99">
        <v>0.24129999999999999</v>
      </c>
      <c r="M2572" s="99">
        <v>37.825499999999998</v>
      </c>
      <c r="N2572" s="191" t="s">
        <v>6967</v>
      </c>
      <c r="O2572" s="87">
        <v>45376</v>
      </c>
      <c r="P2572" s="87">
        <f t="shared" si="80"/>
        <v>45401</v>
      </c>
      <c r="Q2572" s="53">
        <f t="shared" si="81"/>
        <v>226</v>
      </c>
    </row>
    <row r="2573" spans="1:17" ht="16">
      <c r="A2573" s="6">
        <v>2572</v>
      </c>
      <c r="B2573" s="191" t="s">
        <v>5439</v>
      </c>
      <c r="C2573" s="191" t="s">
        <v>5440</v>
      </c>
      <c r="D2573" s="191" t="s">
        <v>16004</v>
      </c>
      <c r="E2573" s="191" t="s">
        <v>151</v>
      </c>
      <c r="F2573" s="191" t="s">
        <v>151</v>
      </c>
      <c r="G2573" s="191" t="s">
        <v>165</v>
      </c>
      <c r="H2573" s="191" t="s">
        <v>16005</v>
      </c>
      <c r="I2573" s="191" t="s">
        <v>16006</v>
      </c>
      <c r="J2573" s="191" t="s">
        <v>16007</v>
      </c>
      <c r="K2573" s="191" t="s">
        <v>10106</v>
      </c>
      <c r="L2573" s="99">
        <v>-0.13533300000000001</v>
      </c>
      <c r="M2573" s="99">
        <v>37.610444000000001</v>
      </c>
      <c r="N2573" s="191" t="s">
        <v>6967</v>
      </c>
      <c r="O2573" s="87">
        <v>45376</v>
      </c>
      <c r="P2573" s="87">
        <f t="shared" si="80"/>
        <v>45401</v>
      </c>
      <c r="Q2573" s="53">
        <f t="shared" si="81"/>
        <v>226</v>
      </c>
    </row>
    <row r="2574" spans="1:17" ht="16">
      <c r="A2574" s="6">
        <v>2573</v>
      </c>
      <c r="B2574" s="191" t="s">
        <v>5464</v>
      </c>
      <c r="C2574" s="191" t="s">
        <v>5465</v>
      </c>
      <c r="D2574" s="191" t="s">
        <v>16008</v>
      </c>
      <c r="E2574" s="191" t="s">
        <v>8015</v>
      </c>
      <c r="F2574" s="191" t="s">
        <v>2434</v>
      </c>
      <c r="G2574" s="191" t="s">
        <v>7481</v>
      </c>
      <c r="H2574" s="191" t="s">
        <v>16009</v>
      </c>
      <c r="I2574" s="191" t="s">
        <v>16010</v>
      </c>
      <c r="J2574" s="191" t="s">
        <v>16011</v>
      </c>
      <c r="K2574" s="191" t="s">
        <v>8856</v>
      </c>
      <c r="L2574" s="99">
        <v>-0.62176200000000004</v>
      </c>
      <c r="M2574" s="99">
        <v>37.360177</v>
      </c>
      <c r="N2574" s="191" t="s">
        <v>6967</v>
      </c>
      <c r="O2574" s="87">
        <v>45376</v>
      </c>
      <c r="P2574" s="87">
        <f t="shared" si="80"/>
        <v>45401</v>
      </c>
      <c r="Q2574" s="53">
        <f t="shared" si="81"/>
        <v>226</v>
      </c>
    </row>
    <row r="2575" spans="1:17" ht="16">
      <c r="A2575" s="6">
        <v>2574</v>
      </c>
      <c r="B2575" s="191" t="s">
        <v>5505</v>
      </c>
      <c r="C2575" s="191" t="s">
        <v>5506</v>
      </c>
      <c r="D2575" s="191" t="s">
        <v>16012</v>
      </c>
      <c r="E2575" s="191" t="s">
        <v>161</v>
      </c>
      <c r="F2575" s="191" t="s">
        <v>161</v>
      </c>
      <c r="G2575" s="191" t="s">
        <v>11424</v>
      </c>
      <c r="H2575" s="191" t="s">
        <v>16013</v>
      </c>
      <c r="I2575" s="191" t="s">
        <v>16014</v>
      </c>
      <c r="J2575" s="191" t="s">
        <v>16015</v>
      </c>
      <c r="K2575" s="191" t="s">
        <v>10952</v>
      </c>
      <c r="L2575" s="99">
        <v>-0.56188000000000005</v>
      </c>
      <c r="M2575" s="99">
        <v>37.073206999999996</v>
      </c>
      <c r="N2575" s="191" t="s">
        <v>6967</v>
      </c>
      <c r="O2575" s="87">
        <v>45376</v>
      </c>
      <c r="P2575" s="87">
        <f t="shared" si="80"/>
        <v>45401</v>
      </c>
      <c r="Q2575" s="53">
        <f t="shared" si="81"/>
        <v>226</v>
      </c>
    </row>
    <row r="2576" spans="1:17" ht="16">
      <c r="A2576" s="6">
        <v>2575</v>
      </c>
      <c r="B2576" s="191" t="s">
        <v>5607</v>
      </c>
      <c r="C2576" s="191" t="s">
        <v>5608</v>
      </c>
      <c r="D2576" s="191" t="s">
        <v>16016</v>
      </c>
      <c r="E2576" s="191" t="s">
        <v>151</v>
      </c>
      <c r="F2576" s="191" t="s">
        <v>151</v>
      </c>
      <c r="G2576" s="191" t="s">
        <v>165</v>
      </c>
      <c r="H2576" s="191" t="s">
        <v>16017</v>
      </c>
      <c r="I2576" s="191" t="s">
        <v>16018</v>
      </c>
      <c r="J2576" s="191" t="s">
        <v>16019</v>
      </c>
      <c r="K2576" s="191" t="s">
        <v>10106</v>
      </c>
      <c r="L2576" s="99">
        <v>-9.9890000000000007E-2</v>
      </c>
      <c r="M2576" s="99">
        <v>37.674301999999997</v>
      </c>
      <c r="N2576" s="191" t="s">
        <v>6967</v>
      </c>
      <c r="O2576" s="87">
        <v>45376</v>
      </c>
      <c r="P2576" s="87">
        <f t="shared" si="80"/>
        <v>45401</v>
      </c>
      <c r="Q2576" s="53">
        <f t="shared" si="81"/>
        <v>226</v>
      </c>
    </row>
    <row r="2577" spans="1:17" ht="16">
      <c r="A2577" s="6">
        <v>2576</v>
      </c>
      <c r="B2577" s="191" t="s">
        <v>2684</v>
      </c>
      <c r="C2577" s="191" t="s">
        <v>2685</v>
      </c>
      <c r="D2577" s="191" t="s">
        <v>16020</v>
      </c>
      <c r="E2577" s="191" t="s">
        <v>108</v>
      </c>
      <c r="F2577" s="191" t="s">
        <v>108</v>
      </c>
      <c r="G2577" s="191" t="s">
        <v>175</v>
      </c>
      <c r="H2577" s="191" t="s">
        <v>14929</v>
      </c>
      <c r="I2577" s="191" t="s">
        <v>16021</v>
      </c>
      <c r="J2577" s="191" t="s">
        <v>16021</v>
      </c>
      <c r="K2577" s="191" t="s">
        <v>2840</v>
      </c>
      <c r="L2577" s="99">
        <v>-1.23925</v>
      </c>
      <c r="M2577" s="99">
        <v>-1.23925</v>
      </c>
      <c r="N2577" s="191" t="s">
        <v>6967</v>
      </c>
      <c r="O2577" s="87">
        <v>45376</v>
      </c>
      <c r="P2577" s="87">
        <f t="shared" si="80"/>
        <v>45401</v>
      </c>
      <c r="Q2577" s="53">
        <f t="shared" si="81"/>
        <v>226</v>
      </c>
    </row>
    <row r="2578" spans="1:17" ht="16">
      <c r="A2578" s="6">
        <v>2577</v>
      </c>
      <c r="B2578" s="191" t="s">
        <v>5684</v>
      </c>
      <c r="C2578" s="191" t="s">
        <v>5685</v>
      </c>
      <c r="D2578" s="191" t="s">
        <v>16022</v>
      </c>
      <c r="E2578" s="191" t="s">
        <v>151</v>
      </c>
      <c r="F2578" s="191" t="s">
        <v>151</v>
      </c>
      <c r="G2578" s="191" t="s">
        <v>165</v>
      </c>
      <c r="H2578" s="191" t="s">
        <v>15783</v>
      </c>
      <c r="I2578" s="191" t="s">
        <v>16023</v>
      </c>
      <c r="J2578" s="191" t="s">
        <v>16024</v>
      </c>
      <c r="K2578" s="191" t="s">
        <v>10106</v>
      </c>
      <c r="L2578" s="99">
        <v>-9.5892000000000005E-2</v>
      </c>
      <c r="M2578" s="99">
        <v>37.669224999999997</v>
      </c>
      <c r="N2578" s="191" t="s">
        <v>6967</v>
      </c>
      <c r="O2578" s="87">
        <v>45376</v>
      </c>
      <c r="P2578" s="87">
        <f t="shared" si="80"/>
        <v>45401</v>
      </c>
      <c r="Q2578" s="53">
        <f t="shared" si="81"/>
        <v>226</v>
      </c>
    </row>
    <row r="2579" spans="1:17" ht="16">
      <c r="A2579" s="6">
        <v>2578</v>
      </c>
      <c r="B2579" s="191" t="s">
        <v>2686</v>
      </c>
      <c r="C2579" s="191" t="s">
        <v>2687</v>
      </c>
      <c r="D2579" s="191" t="s">
        <v>16025</v>
      </c>
      <c r="E2579" s="191" t="s">
        <v>114</v>
      </c>
      <c r="F2579" s="191" t="s">
        <v>114</v>
      </c>
      <c r="G2579" s="191" t="s">
        <v>10224</v>
      </c>
      <c r="H2579" s="191" t="s">
        <v>7166</v>
      </c>
      <c r="I2579" s="191" t="s">
        <v>16026</v>
      </c>
      <c r="J2579" s="191" t="s">
        <v>16027</v>
      </c>
      <c r="K2579" s="191" t="s">
        <v>10197</v>
      </c>
      <c r="L2579" s="99">
        <v>-0.70373300000000005</v>
      </c>
      <c r="M2579" s="99">
        <v>36.932118000000003</v>
      </c>
      <c r="N2579" s="191" t="s">
        <v>6967</v>
      </c>
      <c r="O2579" s="87">
        <v>45376</v>
      </c>
      <c r="P2579" s="87">
        <f t="shared" si="80"/>
        <v>45401</v>
      </c>
      <c r="Q2579" s="53">
        <f t="shared" si="81"/>
        <v>226</v>
      </c>
    </row>
    <row r="2580" spans="1:17" ht="16">
      <c r="A2580" s="6">
        <v>2579</v>
      </c>
      <c r="B2580" s="191" t="s">
        <v>5834</v>
      </c>
      <c r="C2580" s="191" t="s">
        <v>5835</v>
      </c>
      <c r="D2580" s="191" t="s">
        <v>16028</v>
      </c>
      <c r="E2580" s="191" t="s">
        <v>8015</v>
      </c>
      <c r="F2580" s="191" t="s">
        <v>2434</v>
      </c>
      <c r="G2580" s="191" t="s">
        <v>8679</v>
      </c>
      <c r="H2580" s="191" t="s">
        <v>13893</v>
      </c>
      <c r="I2580" s="191" t="s">
        <v>16029</v>
      </c>
      <c r="J2580" s="191" t="s">
        <v>16030</v>
      </c>
      <c r="K2580" s="191" t="s">
        <v>8335</v>
      </c>
      <c r="L2580" s="99">
        <v>-0.60469200000000001</v>
      </c>
      <c r="M2580" s="99">
        <v>37.20919</v>
      </c>
      <c r="N2580" s="191" t="s">
        <v>6967</v>
      </c>
      <c r="O2580" s="87">
        <v>45376</v>
      </c>
      <c r="P2580" s="87">
        <f t="shared" si="80"/>
        <v>45401</v>
      </c>
      <c r="Q2580" s="53">
        <f t="shared" si="81"/>
        <v>226</v>
      </c>
    </row>
    <row r="2581" spans="1:17" ht="16">
      <c r="A2581" s="6">
        <v>2580</v>
      </c>
      <c r="B2581" s="191" t="s">
        <v>5840</v>
      </c>
      <c r="C2581" s="191" t="s">
        <v>5841</v>
      </c>
      <c r="D2581" s="191" t="s">
        <v>16031</v>
      </c>
      <c r="E2581" s="191" t="s">
        <v>161</v>
      </c>
      <c r="F2581" s="191" t="s">
        <v>161</v>
      </c>
      <c r="G2581" s="191" t="s">
        <v>11424</v>
      </c>
      <c r="H2581" s="191" t="s">
        <v>16032</v>
      </c>
      <c r="I2581" s="191" t="s">
        <v>16033</v>
      </c>
      <c r="J2581" s="191" t="s">
        <v>16034</v>
      </c>
      <c r="K2581" s="191" t="s">
        <v>10952</v>
      </c>
      <c r="L2581" s="99">
        <v>-0.54038900000000001</v>
      </c>
      <c r="M2581" s="99">
        <v>36.988444000000001</v>
      </c>
      <c r="N2581" s="191" t="s">
        <v>6967</v>
      </c>
      <c r="O2581" s="87">
        <v>45376</v>
      </c>
      <c r="P2581" s="87">
        <f t="shared" si="80"/>
        <v>45401</v>
      </c>
      <c r="Q2581" s="53">
        <f t="shared" si="81"/>
        <v>226</v>
      </c>
    </row>
    <row r="2582" spans="1:17" ht="16">
      <c r="A2582" s="6">
        <v>2581</v>
      </c>
      <c r="B2582" s="191" t="s">
        <v>5846</v>
      </c>
      <c r="C2582" s="191" t="s">
        <v>5847</v>
      </c>
      <c r="D2582" s="191" t="s">
        <v>16035</v>
      </c>
      <c r="E2582" s="191" t="s">
        <v>108</v>
      </c>
      <c r="F2582" s="191" t="s">
        <v>108</v>
      </c>
      <c r="G2582" s="191" t="s">
        <v>115</v>
      </c>
      <c r="H2582" s="191" t="s">
        <v>10687</v>
      </c>
      <c r="I2582" s="191" t="s">
        <v>16036</v>
      </c>
      <c r="J2582" s="191" t="s">
        <v>16037</v>
      </c>
      <c r="K2582" s="191" t="s">
        <v>2840</v>
      </c>
      <c r="L2582" s="99">
        <v>-1.1868129999999999</v>
      </c>
      <c r="M2582" s="99">
        <v>36.653370000000002</v>
      </c>
      <c r="N2582" s="191" t="s">
        <v>6967</v>
      </c>
      <c r="O2582" s="87">
        <v>45376</v>
      </c>
      <c r="P2582" s="87">
        <f t="shared" si="80"/>
        <v>45401</v>
      </c>
      <c r="Q2582" s="53">
        <f t="shared" si="81"/>
        <v>226</v>
      </c>
    </row>
    <row r="2583" spans="1:17" ht="16">
      <c r="A2583" s="6">
        <v>2582</v>
      </c>
      <c r="B2583" s="191" t="s">
        <v>4607</v>
      </c>
      <c r="C2583" s="191" t="s">
        <v>4608</v>
      </c>
      <c r="D2583" s="191" t="s">
        <v>16038</v>
      </c>
      <c r="E2583" s="191" t="s">
        <v>108</v>
      </c>
      <c r="F2583" s="191" t="s">
        <v>108</v>
      </c>
      <c r="G2583" s="191" t="s">
        <v>109</v>
      </c>
      <c r="H2583" s="191" t="s">
        <v>13986</v>
      </c>
      <c r="I2583" s="191" t="s">
        <v>16039</v>
      </c>
      <c r="J2583" s="191" t="s">
        <v>16039</v>
      </c>
      <c r="K2583" s="191" t="s">
        <v>6966</v>
      </c>
      <c r="L2583" s="99">
        <v>-1.0621700000000001</v>
      </c>
      <c r="M2583" s="99">
        <v>36.746319999999997</v>
      </c>
      <c r="N2583" s="191" t="s">
        <v>6967</v>
      </c>
      <c r="O2583" s="87">
        <v>45377</v>
      </c>
      <c r="P2583" s="87">
        <f t="shared" si="80"/>
        <v>45402</v>
      </c>
      <c r="Q2583" s="53">
        <f t="shared" si="81"/>
        <v>225</v>
      </c>
    </row>
    <row r="2584" spans="1:17" ht="16">
      <c r="A2584" s="6">
        <v>2583</v>
      </c>
      <c r="B2584" s="191" t="s">
        <v>5511</v>
      </c>
      <c r="C2584" s="191" t="s">
        <v>5512</v>
      </c>
      <c r="D2584" s="191" t="s">
        <v>16040</v>
      </c>
      <c r="E2584" s="191" t="s">
        <v>108</v>
      </c>
      <c r="F2584" s="191" t="s">
        <v>108</v>
      </c>
      <c r="G2584" s="191" t="s">
        <v>115</v>
      </c>
      <c r="H2584" s="191" t="s">
        <v>16041</v>
      </c>
      <c r="I2584" s="191" t="s">
        <v>16042</v>
      </c>
      <c r="J2584" s="191" t="s">
        <v>16043</v>
      </c>
      <c r="K2584" s="191" t="s">
        <v>2840</v>
      </c>
      <c r="L2584" s="99">
        <v>-1.2260599999999999</v>
      </c>
      <c r="M2584" s="99">
        <v>-36.715800000000002</v>
      </c>
      <c r="N2584" s="191" t="s">
        <v>6967</v>
      </c>
      <c r="O2584" s="87">
        <v>45377</v>
      </c>
      <c r="P2584" s="87">
        <f t="shared" si="80"/>
        <v>45402</v>
      </c>
      <c r="Q2584" s="53">
        <f t="shared" si="81"/>
        <v>225</v>
      </c>
    </row>
    <row r="2585" spans="1:17" ht="16">
      <c r="A2585" s="6">
        <v>2584</v>
      </c>
      <c r="B2585" s="191" t="s">
        <v>5639</v>
      </c>
      <c r="C2585" s="191" t="s">
        <v>5640</v>
      </c>
      <c r="D2585" s="191" t="s">
        <v>16044</v>
      </c>
      <c r="E2585" s="191" t="s">
        <v>161</v>
      </c>
      <c r="F2585" s="191" t="s">
        <v>161</v>
      </c>
      <c r="G2585" s="191" t="s">
        <v>10948</v>
      </c>
      <c r="H2585" s="191" t="s">
        <v>16045</v>
      </c>
      <c r="I2585" s="191" t="s">
        <v>16046</v>
      </c>
      <c r="J2585" s="191" t="s">
        <v>16047</v>
      </c>
      <c r="K2585" s="191" t="s">
        <v>10952</v>
      </c>
      <c r="L2585" s="99">
        <v>-0.43160500000000002</v>
      </c>
      <c r="M2585" s="99">
        <v>37.154310000000002</v>
      </c>
      <c r="N2585" s="191" t="s">
        <v>6967</v>
      </c>
      <c r="O2585" s="87">
        <v>45377</v>
      </c>
      <c r="P2585" s="87">
        <f t="shared" si="80"/>
        <v>45402</v>
      </c>
      <c r="Q2585" s="53">
        <f t="shared" si="81"/>
        <v>225</v>
      </c>
    </row>
    <row r="2586" spans="1:17" ht="16">
      <c r="A2586" s="6">
        <v>2585</v>
      </c>
      <c r="B2586" s="191" t="s">
        <v>5666</v>
      </c>
      <c r="C2586" s="191" t="s">
        <v>5667</v>
      </c>
      <c r="D2586" s="191" t="s">
        <v>16048</v>
      </c>
      <c r="E2586" s="191" t="s">
        <v>108</v>
      </c>
      <c r="F2586" s="191" t="s">
        <v>108</v>
      </c>
      <c r="G2586" s="191" t="s">
        <v>175</v>
      </c>
      <c r="H2586" s="191" t="s">
        <v>7455</v>
      </c>
      <c r="I2586" s="191" t="s">
        <v>16049</v>
      </c>
      <c r="J2586" s="191" t="s">
        <v>16050</v>
      </c>
      <c r="K2586" s="191" t="s">
        <v>2840</v>
      </c>
      <c r="L2586" s="99">
        <v>-1.2464999999999999</v>
      </c>
      <c r="M2586" s="99">
        <v>36.646971999999998</v>
      </c>
      <c r="N2586" s="191" t="s">
        <v>6967</v>
      </c>
      <c r="O2586" s="87">
        <v>45377</v>
      </c>
      <c r="P2586" s="87">
        <f t="shared" si="80"/>
        <v>45402</v>
      </c>
      <c r="Q2586" s="53">
        <f t="shared" si="81"/>
        <v>225</v>
      </c>
    </row>
    <row r="2587" spans="1:17" ht="16">
      <c r="A2587" s="6">
        <v>2586</v>
      </c>
      <c r="B2587" s="191" t="s">
        <v>5656</v>
      </c>
      <c r="C2587" s="191" t="s">
        <v>5657</v>
      </c>
      <c r="D2587" s="191" t="s">
        <v>16051</v>
      </c>
      <c r="E2587" s="191" t="s">
        <v>114</v>
      </c>
      <c r="F2587" s="191" t="s">
        <v>114</v>
      </c>
      <c r="G2587" s="191" t="s">
        <v>8764</v>
      </c>
      <c r="H2587" s="191" t="s">
        <v>16052</v>
      </c>
      <c r="I2587" s="191" t="s">
        <v>16053</v>
      </c>
      <c r="J2587" s="191" t="s">
        <v>16054</v>
      </c>
      <c r="K2587" s="191" t="s">
        <v>11451</v>
      </c>
      <c r="L2587" s="99">
        <v>-0.866344</v>
      </c>
      <c r="M2587" s="99">
        <v>-37.162571</v>
      </c>
      <c r="N2587" s="191" t="s">
        <v>6967</v>
      </c>
      <c r="O2587" s="87">
        <v>45377</v>
      </c>
      <c r="P2587" s="87">
        <f t="shared" si="80"/>
        <v>45402</v>
      </c>
      <c r="Q2587" s="53">
        <f t="shared" si="81"/>
        <v>225</v>
      </c>
    </row>
    <row r="2588" spans="1:17" ht="16">
      <c r="A2588" s="6">
        <v>2587</v>
      </c>
      <c r="B2588" s="191" t="s">
        <v>5692</v>
      </c>
      <c r="C2588" s="191" t="s">
        <v>5693</v>
      </c>
      <c r="D2588" s="191" t="s">
        <v>16055</v>
      </c>
      <c r="E2588" s="191" t="s">
        <v>114</v>
      </c>
      <c r="F2588" s="191" t="s">
        <v>114</v>
      </c>
      <c r="G2588" s="191" t="s">
        <v>158</v>
      </c>
      <c r="H2588" s="191" t="s">
        <v>16056</v>
      </c>
      <c r="I2588" s="191" t="s">
        <v>16057</v>
      </c>
      <c r="J2588" s="191" t="s">
        <v>16058</v>
      </c>
      <c r="K2588" s="191" t="s">
        <v>15427</v>
      </c>
      <c r="L2588" s="99">
        <v>-0.77930200000000005</v>
      </c>
      <c r="M2588" s="99">
        <v>36.990851999999997</v>
      </c>
      <c r="N2588" s="191" t="s">
        <v>6967</v>
      </c>
      <c r="O2588" s="87">
        <v>45377</v>
      </c>
      <c r="P2588" s="87">
        <f t="shared" si="80"/>
        <v>45402</v>
      </c>
      <c r="Q2588" s="53">
        <f t="shared" si="81"/>
        <v>225</v>
      </c>
    </row>
    <row r="2589" spans="1:17" ht="16">
      <c r="A2589" s="6">
        <v>2588</v>
      </c>
      <c r="B2589" s="191" t="s">
        <v>5700</v>
      </c>
      <c r="C2589" s="191" t="s">
        <v>5701</v>
      </c>
      <c r="D2589" s="191" t="s">
        <v>16059</v>
      </c>
      <c r="E2589" s="191" t="s">
        <v>108</v>
      </c>
      <c r="F2589" s="191" t="s">
        <v>108</v>
      </c>
      <c r="G2589" s="191" t="s">
        <v>175</v>
      </c>
      <c r="H2589" s="191" t="s">
        <v>14929</v>
      </c>
      <c r="I2589" s="191" t="s">
        <v>16060</v>
      </c>
      <c r="J2589" s="191" t="s">
        <v>16061</v>
      </c>
      <c r="K2589" s="191" t="s">
        <v>2840</v>
      </c>
      <c r="L2589" s="99">
        <v>-1.239819</v>
      </c>
      <c r="M2589" s="99">
        <v>36.619166999999997</v>
      </c>
      <c r="N2589" s="191" t="s">
        <v>6967</v>
      </c>
      <c r="O2589" s="87">
        <v>45377</v>
      </c>
      <c r="P2589" s="87">
        <f t="shared" si="80"/>
        <v>45402</v>
      </c>
      <c r="Q2589" s="53">
        <f t="shared" si="81"/>
        <v>225</v>
      </c>
    </row>
    <row r="2590" spans="1:17" ht="16">
      <c r="A2590" s="6">
        <v>2589</v>
      </c>
      <c r="B2590" s="191" t="s">
        <v>5716</v>
      </c>
      <c r="C2590" s="191" t="s">
        <v>5717</v>
      </c>
      <c r="D2590" s="191" t="s">
        <v>16062</v>
      </c>
      <c r="E2590" s="191" t="s">
        <v>8015</v>
      </c>
      <c r="F2590" s="191" t="s">
        <v>2434</v>
      </c>
      <c r="G2590" s="191" t="s">
        <v>9255</v>
      </c>
      <c r="H2590" s="191" t="s">
        <v>15939</v>
      </c>
      <c r="I2590" s="191" t="s">
        <v>16063</v>
      </c>
      <c r="J2590" s="191" t="s">
        <v>16064</v>
      </c>
      <c r="K2590" s="191" t="s">
        <v>8335</v>
      </c>
      <c r="L2590" s="99">
        <v>-0.48358299999999999</v>
      </c>
      <c r="M2590" s="99">
        <v>37.370753000000001</v>
      </c>
      <c r="N2590" s="191" t="s">
        <v>6967</v>
      </c>
      <c r="O2590" s="87">
        <v>45377</v>
      </c>
      <c r="P2590" s="87">
        <f t="shared" si="80"/>
        <v>45402</v>
      </c>
      <c r="Q2590" s="53">
        <f t="shared" si="81"/>
        <v>225</v>
      </c>
    </row>
    <row r="2591" spans="1:17" ht="16">
      <c r="A2591" s="6">
        <v>2590</v>
      </c>
      <c r="B2591" s="191" t="s">
        <v>5746</v>
      </c>
      <c r="C2591" s="191" t="s">
        <v>5747</v>
      </c>
      <c r="D2591" s="191" t="s">
        <v>16065</v>
      </c>
      <c r="E2591" s="191" t="s">
        <v>114</v>
      </c>
      <c r="F2591" s="191" t="s">
        <v>114</v>
      </c>
      <c r="G2591" s="191" t="s">
        <v>168</v>
      </c>
      <c r="H2591" s="191" t="s">
        <v>15368</v>
      </c>
      <c r="I2591" s="191" t="s">
        <v>16066</v>
      </c>
      <c r="J2591" s="191"/>
      <c r="K2591" s="191" t="s">
        <v>10197</v>
      </c>
      <c r="L2591" s="99">
        <v>-0.88003900000000002</v>
      </c>
      <c r="M2591" s="99">
        <v>37.058371000000001</v>
      </c>
      <c r="N2591" s="191" t="s">
        <v>6967</v>
      </c>
      <c r="O2591" s="87">
        <v>45377</v>
      </c>
      <c r="P2591" s="87">
        <f t="shared" si="80"/>
        <v>45402</v>
      </c>
      <c r="Q2591" s="53">
        <f t="shared" si="81"/>
        <v>225</v>
      </c>
    </row>
    <row r="2592" spans="1:17" ht="16">
      <c r="A2592" s="6">
        <v>2591</v>
      </c>
      <c r="B2592" s="191" t="s">
        <v>5862</v>
      </c>
      <c r="C2592" s="191" t="s">
        <v>5863</v>
      </c>
      <c r="D2592" s="191" t="s">
        <v>16067</v>
      </c>
      <c r="E2592" s="191" t="s">
        <v>108</v>
      </c>
      <c r="F2592" s="191" t="s">
        <v>108</v>
      </c>
      <c r="G2592" s="191" t="s">
        <v>111</v>
      </c>
      <c r="H2592" s="191" t="s">
        <v>9417</v>
      </c>
      <c r="I2592" s="191" t="s">
        <v>16068</v>
      </c>
      <c r="J2592" s="191" t="s">
        <v>16069</v>
      </c>
      <c r="K2592" s="191" t="s">
        <v>6966</v>
      </c>
      <c r="L2592" s="99">
        <v>-1.0271049999999999</v>
      </c>
      <c r="M2592" s="99">
        <v>36.745854999999999</v>
      </c>
      <c r="N2592" s="191" t="s">
        <v>6967</v>
      </c>
      <c r="O2592" s="87">
        <v>45377</v>
      </c>
      <c r="P2592" s="87">
        <f t="shared" si="80"/>
        <v>45402</v>
      </c>
      <c r="Q2592" s="53">
        <f t="shared" si="81"/>
        <v>225</v>
      </c>
    </row>
    <row r="2593" spans="1:17" ht="16">
      <c r="A2593" s="6">
        <v>2592</v>
      </c>
      <c r="B2593" s="191" t="s">
        <v>5910</v>
      </c>
      <c r="C2593" s="191" t="s">
        <v>5911</v>
      </c>
      <c r="D2593" s="191" t="s">
        <v>16070</v>
      </c>
      <c r="E2593" s="191" t="s">
        <v>151</v>
      </c>
      <c r="F2593" s="191" t="s">
        <v>151</v>
      </c>
      <c r="G2593" s="191" t="s">
        <v>165</v>
      </c>
      <c r="H2593" s="191" t="s">
        <v>16071</v>
      </c>
      <c r="I2593" s="191" t="s">
        <v>16072</v>
      </c>
      <c r="J2593" s="191" t="s">
        <v>16073</v>
      </c>
      <c r="K2593" s="191" t="s">
        <v>8847</v>
      </c>
      <c r="L2593" s="99">
        <v>-3.5694999999999998E-2</v>
      </c>
      <c r="M2593" s="99">
        <v>37.582794999999997</v>
      </c>
      <c r="N2593" s="191" t="s">
        <v>6967</v>
      </c>
      <c r="O2593" s="87">
        <v>45377</v>
      </c>
      <c r="P2593" s="87">
        <f t="shared" si="80"/>
        <v>45402</v>
      </c>
      <c r="Q2593" s="53">
        <f t="shared" si="81"/>
        <v>225</v>
      </c>
    </row>
    <row r="2594" spans="1:17" ht="16">
      <c r="A2594" s="6">
        <v>2593</v>
      </c>
      <c r="B2594" s="191" t="s">
        <v>5117</v>
      </c>
      <c r="C2594" s="191" t="s">
        <v>5118</v>
      </c>
      <c r="D2594" s="191" t="s">
        <v>16074</v>
      </c>
      <c r="E2594" s="191" t="s">
        <v>8015</v>
      </c>
      <c r="F2594" s="191" t="s">
        <v>10898</v>
      </c>
      <c r="G2594" s="191" t="s">
        <v>1578</v>
      </c>
      <c r="H2594" s="191" t="s">
        <v>12718</v>
      </c>
      <c r="I2594" s="191" t="s">
        <v>16075</v>
      </c>
      <c r="J2594" s="191"/>
      <c r="K2594" s="191" t="s">
        <v>11533</v>
      </c>
      <c r="L2594" s="99">
        <v>0.16120000000000001</v>
      </c>
      <c r="M2594" s="99">
        <v>37.383299999999998</v>
      </c>
      <c r="N2594" s="191" t="s">
        <v>6967</v>
      </c>
      <c r="O2594" s="87">
        <v>45378</v>
      </c>
      <c r="P2594" s="87">
        <f t="shared" si="80"/>
        <v>45403</v>
      </c>
      <c r="Q2594" s="53">
        <f t="shared" si="81"/>
        <v>224</v>
      </c>
    </row>
    <row r="2595" spans="1:17" ht="16">
      <c r="A2595" s="6">
        <v>2594</v>
      </c>
      <c r="B2595" s="191" t="s">
        <v>5569</v>
      </c>
      <c r="C2595" s="191" t="s">
        <v>5570</v>
      </c>
      <c r="D2595" s="191" t="s">
        <v>16076</v>
      </c>
      <c r="E2595" s="191" t="s">
        <v>8015</v>
      </c>
      <c r="F2595" s="191" t="s">
        <v>8015</v>
      </c>
      <c r="G2595" s="191" t="s">
        <v>144</v>
      </c>
      <c r="H2595" s="191" t="s">
        <v>12800</v>
      </c>
      <c r="I2595" s="191" t="s">
        <v>16077</v>
      </c>
      <c r="J2595" s="191" t="s">
        <v>16078</v>
      </c>
      <c r="K2595" s="191" t="s">
        <v>7384</v>
      </c>
      <c r="L2595" s="99">
        <v>-0.47371999999999997</v>
      </c>
      <c r="M2595" s="99">
        <v>37.597921999999997</v>
      </c>
      <c r="N2595" s="191" t="s">
        <v>6967</v>
      </c>
      <c r="O2595" s="87">
        <v>45378</v>
      </c>
      <c r="P2595" s="87">
        <f t="shared" si="80"/>
        <v>45403</v>
      </c>
      <c r="Q2595" s="53">
        <f t="shared" si="81"/>
        <v>224</v>
      </c>
    </row>
    <row r="2596" spans="1:17" ht="16">
      <c r="A2596" s="6">
        <v>2595</v>
      </c>
      <c r="B2596" s="191" t="s">
        <v>5754</v>
      </c>
      <c r="C2596" s="191" t="s">
        <v>5755</v>
      </c>
      <c r="D2596" s="191" t="s">
        <v>16079</v>
      </c>
      <c r="E2596" s="191" t="s">
        <v>108</v>
      </c>
      <c r="F2596" s="191" t="s">
        <v>108</v>
      </c>
      <c r="G2596" s="191" t="s">
        <v>7201</v>
      </c>
      <c r="H2596" s="191" t="s">
        <v>9518</v>
      </c>
      <c r="I2596" s="191" t="s">
        <v>16080</v>
      </c>
      <c r="J2596" s="191" t="s">
        <v>16081</v>
      </c>
      <c r="K2596" s="191" t="s">
        <v>15636</v>
      </c>
      <c r="L2596" s="99">
        <v>-1.10623</v>
      </c>
      <c r="M2596" s="99">
        <v>36.953090000000003</v>
      </c>
      <c r="N2596" s="191" t="s">
        <v>6967</v>
      </c>
      <c r="O2596" s="87">
        <v>45378</v>
      </c>
      <c r="P2596" s="87">
        <f t="shared" si="80"/>
        <v>45403</v>
      </c>
      <c r="Q2596" s="53">
        <f t="shared" si="81"/>
        <v>224</v>
      </c>
    </row>
    <row r="2597" spans="1:17" ht="16">
      <c r="A2597" s="6">
        <v>2596</v>
      </c>
      <c r="B2597" s="191" t="s">
        <v>5796</v>
      </c>
      <c r="C2597" s="191" t="s">
        <v>5797</v>
      </c>
      <c r="D2597" s="191" t="s">
        <v>16082</v>
      </c>
      <c r="E2597" s="191" t="s">
        <v>108</v>
      </c>
      <c r="F2597" s="191" t="s">
        <v>108</v>
      </c>
      <c r="G2597" s="191" t="s">
        <v>226</v>
      </c>
      <c r="H2597" s="191" t="s">
        <v>15468</v>
      </c>
      <c r="I2597" s="191" t="s">
        <v>16083</v>
      </c>
      <c r="J2597" s="191" t="s">
        <v>16084</v>
      </c>
      <c r="K2597" s="191" t="s">
        <v>7449</v>
      </c>
      <c r="L2597" s="99">
        <v>-1.1725049999999999</v>
      </c>
      <c r="M2597" s="99">
        <v>36.739187000000001</v>
      </c>
      <c r="N2597" s="191" t="s">
        <v>6967</v>
      </c>
      <c r="O2597" s="87">
        <v>45378</v>
      </c>
      <c r="P2597" s="87">
        <f t="shared" si="80"/>
        <v>45403</v>
      </c>
      <c r="Q2597" s="53">
        <f t="shared" si="81"/>
        <v>224</v>
      </c>
    </row>
    <row r="2598" spans="1:17" ht="16">
      <c r="A2598" s="6">
        <v>2597</v>
      </c>
      <c r="B2598" s="191" t="s">
        <v>5810</v>
      </c>
      <c r="C2598" s="191" t="s">
        <v>5811</v>
      </c>
      <c r="D2598" s="191" t="s">
        <v>16085</v>
      </c>
      <c r="E2598" s="191" t="s">
        <v>161</v>
      </c>
      <c r="F2598" s="191" t="s">
        <v>161</v>
      </c>
      <c r="G2598" s="191" t="s">
        <v>10948</v>
      </c>
      <c r="H2598" s="191" t="s">
        <v>16086</v>
      </c>
      <c r="I2598" s="191" t="s">
        <v>16087</v>
      </c>
      <c r="J2598" s="191"/>
      <c r="K2598" s="191" t="s">
        <v>10952</v>
      </c>
      <c r="L2598" s="99">
        <v>-0.37387300000000001</v>
      </c>
      <c r="M2598" s="99">
        <v>37.070349999999998</v>
      </c>
      <c r="N2598" s="191" t="s">
        <v>6967</v>
      </c>
      <c r="O2598" s="87">
        <v>45378</v>
      </c>
      <c r="P2598" s="87">
        <f t="shared" si="80"/>
        <v>45403</v>
      </c>
      <c r="Q2598" s="53">
        <f t="shared" si="81"/>
        <v>224</v>
      </c>
    </row>
    <row r="2599" spans="1:17" ht="16">
      <c r="A2599" s="6">
        <v>2598</v>
      </c>
      <c r="B2599" s="191" t="s">
        <v>5806</v>
      </c>
      <c r="C2599" s="191" t="s">
        <v>5807</v>
      </c>
      <c r="D2599" s="191" t="s">
        <v>16088</v>
      </c>
      <c r="E2599" s="191" t="s">
        <v>16089</v>
      </c>
      <c r="F2599" s="191" t="s">
        <v>16090</v>
      </c>
      <c r="G2599" s="191" t="s">
        <v>16091</v>
      </c>
      <c r="H2599" s="191" t="s">
        <v>16092</v>
      </c>
      <c r="I2599" s="191" t="s">
        <v>16093</v>
      </c>
      <c r="J2599" s="191" t="s">
        <v>16094</v>
      </c>
      <c r="K2599" s="191" t="s">
        <v>6975</v>
      </c>
      <c r="L2599" s="99">
        <v>-0.5131</v>
      </c>
      <c r="M2599" s="99">
        <v>36.612760000000002</v>
      </c>
      <c r="N2599" s="191" t="s">
        <v>6967</v>
      </c>
      <c r="O2599" s="87">
        <v>45378</v>
      </c>
      <c r="P2599" s="87">
        <f t="shared" si="80"/>
        <v>45403</v>
      </c>
      <c r="Q2599" s="53">
        <f t="shared" si="81"/>
        <v>224</v>
      </c>
    </row>
    <row r="2600" spans="1:17" ht="16">
      <c r="A2600" s="6">
        <v>2599</v>
      </c>
      <c r="B2600" s="191" t="s">
        <v>5830</v>
      </c>
      <c r="C2600" s="191" t="s">
        <v>5831</v>
      </c>
      <c r="D2600" s="191" t="s">
        <v>16095</v>
      </c>
      <c r="E2600" s="191" t="s">
        <v>8015</v>
      </c>
      <c r="F2600" s="191" t="s">
        <v>8015</v>
      </c>
      <c r="G2600" s="191" t="s">
        <v>144</v>
      </c>
      <c r="H2600" s="191" t="s">
        <v>16096</v>
      </c>
      <c r="I2600" s="191" t="s">
        <v>16097</v>
      </c>
      <c r="J2600" s="191" t="s">
        <v>16097</v>
      </c>
      <c r="K2600" s="191" t="s">
        <v>7384</v>
      </c>
      <c r="L2600" s="99">
        <v>-0.43015700000000001</v>
      </c>
      <c r="M2600" s="99">
        <v>37.515987000000003</v>
      </c>
      <c r="N2600" s="191" t="s">
        <v>6967</v>
      </c>
      <c r="O2600" s="87">
        <v>45378</v>
      </c>
      <c r="P2600" s="87">
        <f t="shared" si="80"/>
        <v>45403</v>
      </c>
      <c r="Q2600" s="53">
        <f t="shared" si="81"/>
        <v>224</v>
      </c>
    </row>
    <row r="2601" spans="1:17" ht="16">
      <c r="A2601" s="6">
        <v>2600</v>
      </c>
      <c r="B2601" s="191" t="s">
        <v>5842</v>
      </c>
      <c r="C2601" s="191" t="s">
        <v>5843</v>
      </c>
      <c r="D2601" s="191" t="s">
        <v>16098</v>
      </c>
      <c r="E2601" s="191" t="s">
        <v>8015</v>
      </c>
      <c r="F2601" s="191" t="s">
        <v>8015</v>
      </c>
      <c r="G2601" s="191" t="s">
        <v>11183</v>
      </c>
      <c r="H2601" s="191" t="s">
        <v>12087</v>
      </c>
      <c r="I2601" s="191" t="s">
        <v>16099</v>
      </c>
      <c r="J2601" s="191" t="s">
        <v>16100</v>
      </c>
      <c r="K2601" s="191" t="s">
        <v>7384</v>
      </c>
      <c r="L2601" s="99">
        <v>-0.48497800000000002</v>
      </c>
      <c r="M2601" s="99">
        <v>37.457467399999999</v>
      </c>
      <c r="N2601" s="191" t="s">
        <v>6967</v>
      </c>
      <c r="O2601" s="87">
        <v>45378</v>
      </c>
      <c r="P2601" s="87">
        <f t="shared" si="80"/>
        <v>45403</v>
      </c>
      <c r="Q2601" s="53">
        <f t="shared" si="81"/>
        <v>224</v>
      </c>
    </row>
    <row r="2602" spans="1:17" ht="16">
      <c r="A2602" s="6">
        <v>2601</v>
      </c>
      <c r="B2602" s="191" t="s">
        <v>5848</v>
      </c>
      <c r="C2602" s="191" t="s">
        <v>5849</v>
      </c>
      <c r="D2602" s="191" t="s">
        <v>16101</v>
      </c>
      <c r="E2602" s="191" t="s">
        <v>161</v>
      </c>
      <c r="F2602" s="191" t="s">
        <v>161</v>
      </c>
      <c r="G2602" s="191" t="s">
        <v>10948</v>
      </c>
      <c r="H2602" s="191" t="s">
        <v>16102</v>
      </c>
      <c r="I2602" s="191" t="s">
        <v>16103</v>
      </c>
      <c r="J2602" s="191" t="s">
        <v>16104</v>
      </c>
      <c r="K2602" s="191" t="s">
        <v>10952</v>
      </c>
      <c r="L2602" s="99">
        <v>-0.44020300000000001</v>
      </c>
      <c r="M2602" s="99">
        <v>37.124856000000001</v>
      </c>
      <c r="N2602" s="191" t="s">
        <v>6967</v>
      </c>
      <c r="O2602" s="87">
        <v>45378</v>
      </c>
      <c r="P2602" s="87">
        <f t="shared" si="80"/>
        <v>45403</v>
      </c>
      <c r="Q2602" s="53">
        <f t="shared" si="81"/>
        <v>224</v>
      </c>
    </row>
    <row r="2603" spans="1:17" ht="16">
      <c r="A2603" s="6">
        <v>2602</v>
      </c>
      <c r="B2603" s="191" t="s">
        <v>5864</v>
      </c>
      <c r="C2603" s="191" t="s">
        <v>5865</v>
      </c>
      <c r="D2603" s="191" t="s">
        <v>16105</v>
      </c>
      <c r="E2603" s="191" t="s">
        <v>161</v>
      </c>
      <c r="F2603" s="191" t="s">
        <v>161</v>
      </c>
      <c r="G2603" s="191" t="s">
        <v>11424</v>
      </c>
      <c r="H2603" s="191" t="s">
        <v>16106</v>
      </c>
      <c r="I2603" s="191" t="s">
        <v>16107</v>
      </c>
      <c r="J2603" s="191" t="s">
        <v>16108</v>
      </c>
      <c r="K2603" s="191" t="s">
        <v>10952</v>
      </c>
      <c r="L2603" s="99">
        <v>-0.570075</v>
      </c>
      <c r="M2603" s="99">
        <v>36.991250999999998</v>
      </c>
      <c r="N2603" s="191" t="s">
        <v>6967</v>
      </c>
      <c r="O2603" s="87">
        <v>45378</v>
      </c>
      <c r="P2603" s="87">
        <f t="shared" si="80"/>
        <v>45403</v>
      </c>
      <c r="Q2603" s="53">
        <f t="shared" si="81"/>
        <v>224</v>
      </c>
    </row>
    <row r="2604" spans="1:17" ht="16">
      <c r="A2604" s="6">
        <v>2603</v>
      </c>
      <c r="B2604" s="191" t="s">
        <v>5882</v>
      </c>
      <c r="C2604" s="191" t="s">
        <v>5883</v>
      </c>
      <c r="D2604" s="191" t="s">
        <v>16109</v>
      </c>
      <c r="E2604" s="191" t="s">
        <v>8015</v>
      </c>
      <c r="F2604" s="191" t="s">
        <v>10898</v>
      </c>
      <c r="G2604" s="191" t="s">
        <v>1578</v>
      </c>
      <c r="H2604" s="191" t="s">
        <v>16110</v>
      </c>
      <c r="I2604" s="191" t="s">
        <v>16111</v>
      </c>
      <c r="J2604" s="191" t="s">
        <v>16112</v>
      </c>
      <c r="K2604" s="191" t="s">
        <v>11533</v>
      </c>
      <c r="L2604" s="99">
        <v>-0.60469200000000001</v>
      </c>
      <c r="M2604" s="99">
        <v>37.20919</v>
      </c>
      <c r="N2604" s="191" t="s">
        <v>6967</v>
      </c>
      <c r="O2604" s="87">
        <v>45378</v>
      </c>
      <c r="P2604" s="87">
        <f t="shared" si="80"/>
        <v>45403</v>
      </c>
      <c r="Q2604" s="53">
        <f t="shared" si="81"/>
        <v>224</v>
      </c>
    </row>
    <row r="2605" spans="1:17" ht="16">
      <c r="A2605" s="6">
        <v>2604</v>
      </c>
      <c r="B2605" s="191" t="s">
        <v>5479</v>
      </c>
      <c r="C2605" s="191" t="s">
        <v>5480</v>
      </c>
      <c r="D2605" s="191" t="s">
        <v>16113</v>
      </c>
      <c r="E2605" s="191" t="s">
        <v>161</v>
      </c>
      <c r="F2605" s="191" t="s">
        <v>161</v>
      </c>
      <c r="G2605" s="191" t="s">
        <v>716</v>
      </c>
      <c r="H2605" s="191" t="s">
        <v>16114</v>
      </c>
      <c r="I2605" s="191" t="s">
        <v>16115</v>
      </c>
      <c r="J2605" s="191"/>
      <c r="K2605" s="191" t="s">
        <v>15695</v>
      </c>
      <c r="L2605" s="99">
        <v>-0.408605</v>
      </c>
      <c r="M2605" s="99">
        <v>36.887827999999999</v>
      </c>
      <c r="N2605" s="191" t="s">
        <v>6967</v>
      </c>
      <c r="O2605" s="87">
        <v>45379</v>
      </c>
      <c r="P2605" s="87">
        <f t="shared" si="80"/>
        <v>45404</v>
      </c>
      <c r="Q2605" s="53">
        <f t="shared" si="81"/>
        <v>223</v>
      </c>
    </row>
    <row r="2606" spans="1:17" ht="16">
      <c r="A2606" s="6">
        <v>2605</v>
      </c>
      <c r="B2606" s="191" t="s">
        <v>5543</v>
      </c>
      <c r="C2606" s="191" t="s">
        <v>5544</v>
      </c>
      <c r="D2606" s="191" t="s">
        <v>16116</v>
      </c>
      <c r="E2606" s="191" t="s">
        <v>8015</v>
      </c>
      <c r="F2606" s="191" t="s">
        <v>8015</v>
      </c>
      <c r="G2606" s="191" t="s">
        <v>11183</v>
      </c>
      <c r="H2606" s="191" t="s">
        <v>16117</v>
      </c>
      <c r="I2606" s="191" t="s">
        <v>16118</v>
      </c>
      <c r="J2606" s="191" t="s">
        <v>16119</v>
      </c>
      <c r="K2606" s="191" t="s">
        <v>7384</v>
      </c>
      <c r="L2606" s="99">
        <v>-0.37911250000000002</v>
      </c>
      <c r="M2606" s="99">
        <v>37.444927499999999</v>
      </c>
      <c r="N2606" s="191" t="s">
        <v>6967</v>
      </c>
      <c r="O2606" s="87">
        <v>45379</v>
      </c>
      <c r="P2606" s="87">
        <f t="shared" si="80"/>
        <v>45404</v>
      </c>
      <c r="Q2606" s="53">
        <f t="shared" si="81"/>
        <v>223</v>
      </c>
    </row>
    <row r="2607" spans="1:17" ht="16">
      <c r="A2607" s="6">
        <v>2606</v>
      </c>
      <c r="B2607" s="191" t="s">
        <v>5662</v>
      </c>
      <c r="C2607" s="191" t="s">
        <v>5663</v>
      </c>
      <c r="D2607" s="191" t="s">
        <v>16120</v>
      </c>
      <c r="E2607" s="191" t="s">
        <v>8015</v>
      </c>
      <c r="F2607" s="191" t="s">
        <v>2434</v>
      </c>
      <c r="G2607" s="191" t="s">
        <v>9507</v>
      </c>
      <c r="H2607" s="191" t="s">
        <v>16121</v>
      </c>
      <c r="I2607" s="191" t="s">
        <v>16122</v>
      </c>
      <c r="J2607" s="191" t="s">
        <v>16123</v>
      </c>
      <c r="K2607" s="191" t="s">
        <v>8856</v>
      </c>
      <c r="L2607" s="99">
        <v>-0.70777999999999996</v>
      </c>
      <c r="M2607" s="99">
        <v>37.383085000000001</v>
      </c>
      <c r="N2607" s="191" t="s">
        <v>6967</v>
      </c>
      <c r="O2607" s="87">
        <v>45379</v>
      </c>
      <c r="P2607" s="87">
        <f t="shared" si="80"/>
        <v>45404</v>
      </c>
      <c r="Q2607" s="53">
        <f t="shared" si="81"/>
        <v>223</v>
      </c>
    </row>
    <row r="2608" spans="1:17" ht="16">
      <c r="A2608" s="6">
        <v>2607</v>
      </c>
      <c r="B2608" s="191" t="s">
        <v>5674</v>
      </c>
      <c r="C2608" s="191" t="s">
        <v>5675</v>
      </c>
      <c r="D2608" s="191" t="s">
        <v>16124</v>
      </c>
      <c r="E2608" s="191" t="s">
        <v>108</v>
      </c>
      <c r="F2608" s="191" t="s">
        <v>108</v>
      </c>
      <c r="G2608" s="191" t="s">
        <v>7023</v>
      </c>
      <c r="H2608" s="191" t="s">
        <v>15601</v>
      </c>
      <c r="I2608" s="191" t="s">
        <v>16125</v>
      </c>
      <c r="J2608" s="191" t="s">
        <v>16126</v>
      </c>
      <c r="K2608" s="191" t="s">
        <v>7449</v>
      </c>
      <c r="L2608" s="99">
        <v>-1.165503</v>
      </c>
      <c r="M2608" s="99">
        <v>36.658900000000003</v>
      </c>
      <c r="N2608" s="191" t="s">
        <v>6967</v>
      </c>
      <c r="O2608" s="87">
        <v>45379</v>
      </c>
      <c r="P2608" s="87">
        <f t="shared" si="80"/>
        <v>45404</v>
      </c>
      <c r="Q2608" s="53">
        <f t="shared" si="81"/>
        <v>223</v>
      </c>
    </row>
    <row r="2609" spans="1:17" ht="16">
      <c r="A2609" s="6">
        <v>2608</v>
      </c>
      <c r="B2609" s="191" t="s">
        <v>5720</v>
      </c>
      <c r="C2609" s="191" t="s">
        <v>5721</v>
      </c>
      <c r="D2609" s="191" t="s">
        <v>16127</v>
      </c>
      <c r="E2609" s="191" t="s">
        <v>151</v>
      </c>
      <c r="F2609" s="191" t="s">
        <v>151</v>
      </c>
      <c r="G2609" s="191" t="s">
        <v>165</v>
      </c>
      <c r="H2609" s="191" t="s">
        <v>16128</v>
      </c>
      <c r="I2609" s="191" t="s">
        <v>16129</v>
      </c>
      <c r="J2609" s="191" t="s">
        <v>16130</v>
      </c>
      <c r="K2609" s="191" t="s">
        <v>10106</v>
      </c>
      <c r="L2609" s="99">
        <v>-0.202433</v>
      </c>
      <c r="M2609" s="99">
        <v>37.624180000000003</v>
      </c>
      <c r="N2609" s="191" t="s">
        <v>6967</v>
      </c>
      <c r="O2609" s="87">
        <v>45379</v>
      </c>
      <c r="P2609" s="87">
        <f t="shared" si="80"/>
        <v>45404</v>
      </c>
      <c r="Q2609" s="53">
        <f t="shared" si="81"/>
        <v>223</v>
      </c>
    </row>
    <row r="2610" spans="1:17" ht="16">
      <c r="A2610" s="6">
        <v>2609</v>
      </c>
      <c r="B2610" s="191" t="s">
        <v>5788</v>
      </c>
      <c r="C2610" s="191" t="s">
        <v>5789</v>
      </c>
      <c r="D2610" s="191" t="s">
        <v>16131</v>
      </c>
      <c r="E2610" s="191" t="s">
        <v>161</v>
      </c>
      <c r="F2610" s="191" t="s">
        <v>161</v>
      </c>
      <c r="G2610" s="191" t="s">
        <v>11829</v>
      </c>
      <c r="H2610" s="191" t="s">
        <v>16132</v>
      </c>
      <c r="I2610" s="191" t="s">
        <v>16133</v>
      </c>
      <c r="J2610" s="191"/>
      <c r="K2610" s="191" t="s">
        <v>15695</v>
      </c>
      <c r="L2610" s="99">
        <v>-0.57980600000000004</v>
      </c>
      <c r="M2610" s="99">
        <v>36.901305999999998</v>
      </c>
      <c r="N2610" s="191" t="s">
        <v>6967</v>
      </c>
      <c r="O2610" s="87">
        <v>45379</v>
      </c>
      <c r="P2610" s="87">
        <f t="shared" si="80"/>
        <v>45404</v>
      </c>
      <c r="Q2610" s="53">
        <f t="shared" si="81"/>
        <v>223</v>
      </c>
    </row>
    <row r="2611" spans="1:17" ht="16">
      <c r="A2611" s="6">
        <v>2610</v>
      </c>
      <c r="B2611" s="191" t="s">
        <v>5804</v>
      </c>
      <c r="C2611" s="191" t="s">
        <v>5805</v>
      </c>
      <c r="D2611" s="191" t="s">
        <v>16134</v>
      </c>
      <c r="E2611" s="191" t="s">
        <v>16089</v>
      </c>
      <c r="F2611" s="191" t="s">
        <v>16090</v>
      </c>
      <c r="G2611" s="191" t="s">
        <v>16091</v>
      </c>
      <c r="H2611" s="191" t="s">
        <v>16092</v>
      </c>
      <c r="I2611" s="191" t="s">
        <v>16135</v>
      </c>
      <c r="J2611" s="191" t="s">
        <v>16136</v>
      </c>
      <c r="K2611" s="191" t="s">
        <v>6975</v>
      </c>
      <c r="L2611" s="99"/>
      <c r="M2611" s="99"/>
      <c r="N2611" s="191" t="s">
        <v>6967</v>
      </c>
      <c r="O2611" s="87">
        <v>45379</v>
      </c>
      <c r="P2611" s="87">
        <f t="shared" si="80"/>
        <v>45404</v>
      </c>
      <c r="Q2611" s="53">
        <f t="shared" si="81"/>
        <v>223</v>
      </c>
    </row>
    <row r="2612" spans="1:17" ht="16">
      <c r="A2612" s="6">
        <v>2611</v>
      </c>
      <c r="B2612" s="191" t="s">
        <v>5800</v>
      </c>
      <c r="C2612" s="191" t="s">
        <v>5801</v>
      </c>
      <c r="D2612" s="191" t="s">
        <v>16137</v>
      </c>
      <c r="E2612" s="191" t="s">
        <v>108</v>
      </c>
      <c r="F2612" s="191" t="s">
        <v>108</v>
      </c>
      <c r="G2612" s="191" t="s">
        <v>7081</v>
      </c>
      <c r="H2612" s="191" t="s">
        <v>12553</v>
      </c>
      <c r="I2612" s="191" t="s">
        <v>16138</v>
      </c>
      <c r="J2612" s="191" t="s">
        <v>16139</v>
      </c>
      <c r="K2612" s="191" t="s">
        <v>16140</v>
      </c>
      <c r="L2612" s="99">
        <v>-0.98887000000000003</v>
      </c>
      <c r="M2612" s="99">
        <v>36.933807999999999</v>
      </c>
      <c r="N2612" s="191" t="s">
        <v>6967</v>
      </c>
      <c r="O2612" s="87">
        <v>45379</v>
      </c>
      <c r="P2612" s="87">
        <f t="shared" si="80"/>
        <v>45404</v>
      </c>
      <c r="Q2612" s="53">
        <f t="shared" si="81"/>
        <v>223</v>
      </c>
    </row>
    <row r="2613" spans="1:17" ht="16">
      <c r="A2613" s="6">
        <v>2612</v>
      </c>
      <c r="B2613" s="191" t="s">
        <v>5822</v>
      </c>
      <c r="C2613" s="191" t="s">
        <v>5823</v>
      </c>
      <c r="D2613" s="191" t="s">
        <v>16141</v>
      </c>
      <c r="E2613" s="191" t="s">
        <v>161</v>
      </c>
      <c r="F2613" s="191" t="s">
        <v>161</v>
      </c>
      <c r="G2613" s="191" t="s">
        <v>10948</v>
      </c>
      <c r="H2613" s="191" t="s">
        <v>16142</v>
      </c>
      <c r="I2613" s="191" t="s">
        <v>16143</v>
      </c>
      <c r="J2613" s="191" t="s">
        <v>16144</v>
      </c>
      <c r="K2613" s="191" t="s">
        <v>10952</v>
      </c>
      <c r="L2613" s="99">
        <v>-0.83579999999999999</v>
      </c>
      <c r="M2613" s="99">
        <v>36.614100000000001</v>
      </c>
      <c r="N2613" s="191" t="s">
        <v>6967</v>
      </c>
      <c r="O2613" s="87">
        <v>45379</v>
      </c>
      <c r="P2613" s="87">
        <f t="shared" si="80"/>
        <v>45404</v>
      </c>
      <c r="Q2613" s="53">
        <f t="shared" si="81"/>
        <v>223</v>
      </c>
    </row>
    <row r="2614" spans="1:17" ht="16">
      <c r="A2614" s="6">
        <v>2613</v>
      </c>
      <c r="B2614" s="191" t="s">
        <v>5872</v>
      </c>
      <c r="C2614" s="191" t="s">
        <v>5873</v>
      </c>
      <c r="D2614" s="191" t="s">
        <v>16145</v>
      </c>
      <c r="E2614" s="191" t="s">
        <v>108</v>
      </c>
      <c r="F2614" s="191" t="s">
        <v>108</v>
      </c>
      <c r="G2614" s="191" t="s">
        <v>108</v>
      </c>
      <c r="H2614" s="191" t="s">
        <v>16146</v>
      </c>
      <c r="I2614" s="191" t="s">
        <v>16147</v>
      </c>
      <c r="J2614" s="191" t="s">
        <v>16148</v>
      </c>
      <c r="K2614" s="191" t="s">
        <v>15636</v>
      </c>
      <c r="L2614" s="99">
        <v>-1.166042</v>
      </c>
      <c r="M2614" s="99">
        <v>36.807997</v>
      </c>
      <c r="N2614" s="191" t="s">
        <v>6967</v>
      </c>
      <c r="O2614" s="87">
        <v>45379</v>
      </c>
      <c r="P2614" s="87">
        <f t="shared" si="80"/>
        <v>45404</v>
      </c>
      <c r="Q2614" s="53">
        <f t="shared" si="81"/>
        <v>223</v>
      </c>
    </row>
    <row r="2615" spans="1:17" ht="16">
      <c r="A2615" s="6">
        <v>2614</v>
      </c>
      <c r="B2615" s="191" t="s">
        <v>5880</v>
      </c>
      <c r="C2615" s="191" t="s">
        <v>5881</v>
      </c>
      <c r="D2615" s="191" t="s">
        <v>16149</v>
      </c>
      <c r="E2615" s="191" t="s">
        <v>8015</v>
      </c>
      <c r="F2615" s="191" t="s">
        <v>10898</v>
      </c>
      <c r="G2615" s="191" t="s">
        <v>1578</v>
      </c>
      <c r="H2615" s="191" t="s">
        <v>16150</v>
      </c>
      <c r="I2615" s="191" t="s">
        <v>16151</v>
      </c>
      <c r="J2615" s="191"/>
      <c r="K2615" s="191" t="s">
        <v>11533</v>
      </c>
      <c r="L2615" s="99">
        <v>-0.27440500000000001</v>
      </c>
      <c r="M2615" s="99">
        <v>37.627574000000003</v>
      </c>
      <c r="N2615" s="191" t="s">
        <v>6967</v>
      </c>
      <c r="O2615" s="87">
        <v>45379</v>
      </c>
      <c r="P2615" s="87">
        <f t="shared" si="80"/>
        <v>45404</v>
      </c>
      <c r="Q2615" s="53">
        <f t="shared" si="81"/>
        <v>223</v>
      </c>
    </row>
    <row r="2616" spans="1:17" ht="16">
      <c r="A2616" s="6">
        <v>2615</v>
      </c>
      <c r="B2616" s="191" t="s">
        <v>5531</v>
      </c>
      <c r="C2616" s="191" t="s">
        <v>5532</v>
      </c>
      <c r="D2616" s="191" t="s">
        <v>16152</v>
      </c>
      <c r="E2616" s="191" t="s">
        <v>151</v>
      </c>
      <c r="F2616" s="191" t="s">
        <v>151</v>
      </c>
      <c r="G2616" s="191" t="s">
        <v>165</v>
      </c>
      <c r="H2616" s="191" t="s">
        <v>15847</v>
      </c>
      <c r="I2616" s="191" t="s">
        <v>16153</v>
      </c>
      <c r="J2616" s="191" t="s">
        <v>16154</v>
      </c>
      <c r="K2616" s="191" t="s">
        <v>8847</v>
      </c>
      <c r="L2616" s="99">
        <v>-0.104</v>
      </c>
      <c r="M2616" s="99">
        <v>37.709200000000003</v>
      </c>
      <c r="N2616" s="191" t="s">
        <v>6967</v>
      </c>
      <c r="O2616" s="87">
        <v>45384</v>
      </c>
      <c r="P2616" s="87">
        <f t="shared" si="80"/>
        <v>45409</v>
      </c>
      <c r="Q2616" s="53">
        <f t="shared" si="81"/>
        <v>218</v>
      </c>
    </row>
    <row r="2617" spans="1:17" ht="16">
      <c r="A2617" s="6">
        <v>2616</v>
      </c>
      <c r="B2617" s="191" t="s">
        <v>5643</v>
      </c>
      <c r="C2617" s="191" t="s">
        <v>5644</v>
      </c>
      <c r="D2617" s="191" t="s">
        <v>16155</v>
      </c>
      <c r="E2617" s="191" t="s">
        <v>151</v>
      </c>
      <c r="F2617" s="191" t="s">
        <v>151</v>
      </c>
      <c r="G2617" s="191" t="s">
        <v>165</v>
      </c>
      <c r="H2617" s="191" t="s">
        <v>16017</v>
      </c>
      <c r="I2617" s="191" t="s">
        <v>16156</v>
      </c>
      <c r="J2617" s="191" t="s">
        <v>16157</v>
      </c>
      <c r="K2617" s="191" t="s">
        <v>10106</v>
      </c>
      <c r="L2617" s="99">
        <v>-9.9812999999999999E-2</v>
      </c>
      <c r="M2617" s="99">
        <v>37.675483</v>
      </c>
      <c r="N2617" s="191" t="s">
        <v>6967</v>
      </c>
      <c r="O2617" s="87">
        <v>45384</v>
      </c>
      <c r="P2617" s="87">
        <f t="shared" si="80"/>
        <v>45409</v>
      </c>
      <c r="Q2617" s="53">
        <f t="shared" si="81"/>
        <v>218</v>
      </c>
    </row>
    <row r="2618" spans="1:17" ht="16">
      <c r="A2618" s="6">
        <v>2617</v>
      </c>
      <c r="B2618" s="191" t="s">
        <v>5734</v>
      </c>
      <c r="C2618" s="191" t="s">
        <v>5735</v>
      </c>
      <c r="D2618" s="191" t="s">
        <v>16158</v>
      </c>
      <c r="E2618" s="191" t="s">
        <v>8015</v>
      </c>
      <c r="F2618" s="191" t="s">
        <v>2434</v>
      </c>
      <c r="G2618" s="191" t="s">
        <v>9255</v>
      </c>
      <c r="H2618" s="191" t="s">
        <v>13958</v>
      </c>
      <c r="I2618" s="191" t="s">
        <v>16159</v>
      </c>
      <c r="J2618" s="191" t="s">
        <v>16159</v>
      </c>
      <c r="K2618" s="191" t="s">
        <v>8335</v>
      </c>
      <c r="L2618" s="99">
        <v>-0.48792799999999997</v>
      </c>
      <c r="M2618" s="99">
        <v>37.324572000000003</v>
      </c>
      <c r="N2618" s="191" t="s">
        <v>6967</v>
      </c>
      <c r="O2618" s="87">
        <v>45384</v>
      </c>
      <c r="P2618" s="87">
        <f t="shared" si="80"/>
        <v>45409</v>
      </c>
      <c r="Q2618" s="53">
        <f t="shared" si="81"/>
        <v>218</v>
      </c>
    </row>
    <row r="2619" spans="1:17" ht="16">
      <c r="A2619" s="6">
        <v>2618</v>
      </c>
      <c r="B2619" s="191" t="s">
        <v>5798</v>
      </c>
      <c r="C2619" s="191" t="s">
        <v>5799</v>
      </c>
      <c r="D2619" s="191" t="s">
        <v>16160</v>
      </c>
      <c r="E2619" s="191" t="s">
        <v>108</v>
      </c>
      <c r="F2619" s="191" t="s">
        <v>108</v>
      </c>
      <c r="G2619" s="191" t="s">
        <v>109</v>
      </c>
      <c r="H2619" s="191" t="s">
        <v>8150</v>
      </c>
      <c r="I2619" s="191" t="s">
        <v>16161</v>
      </c>
      <c r="J2619" s="191" t="s">
        <v>16162</v>
      </c>
      <c r="K2619" s="191" t="s">
        <v>7449</v>
      </c>
      <c r="L2619" s="99">
        <v>-1.049555</v>
      </c>
      <c r="M2619" s="99">
        <v>36.856965000000002</v>
      </c>
      <c r="N2619" s="191" t="s">
        <v>6967</v>
      </c>
      <c r="O2619" s="87">
        <v>45384</v>
      </c>
      <c r="P2619" s="87">
        <f t="shared" si="80"/>
        <v>45409</v>
      </c>
      <c r="Q2619" s="53">
        <f t="shared" si="81"/>
        <v>218</v>
      </c>
    </row>
    <row r="2620" spans="1:17" ht="16">
      <c r="A2620" s="6">
        <v>2619</v>
      </c>
      <c r="B2620" s="191" t="s">
        <v>5876</v>
      </c>
      <c r="C2620" s="191" t="s">
        <v>5877</v>
      </c>
      <c r="D2620" s="191" t="s">
        <v>16163</v>
      </c>
      <c r="E2620" s="191" t="s">
        <v>108</v>
      </c>
      <c r="F2620" s="191" t="s">
        <v>108</v>
      </c>
      <c r="G2620" s="191" t="s">
        <v>7023</v>
      </c>
      <c r="H2620" s="191" t="s">
        <v>16164</v>
      </c>
      <c r="I2620" s="191" t="s">
        <v>16165</v>
      </c>
      <c r="J2620" s="191"/>
      <c r="K2620" s="191" t="s">
        <v>7449</v>
      </c>
      <c r="L2620" s="99">
        <v>-0.96941699999999997</v>
      </c>
      <c r="M2620" s="99">
        <v>36.572794999999999</v>
      </c>
      <c r="N2620" s="191" t="s">
        <v>6967</v>
      </c>
      <c r="O2620" s="87">
        <v>45384</v>
      </c>
      <c r="P2620" s="87">
        <f t="shared" si="80"/>
        <v>45409</v>
      </c>
      <c r="Q2620" s="53">
        <f t="shared" si="81"/>
        <v>218</v>
      </c>
    </row>
    <row r="2621" spans="1:17" ht="16">
      <c r="A2621" s="6">
        <v>2620</v>
      </c>
      <c r="B2621" s="191" t="s">
        <v>5483</v>
      </c>
      <c r="C2621" s="191" t="s">
        <v>5484</v>
      </c>
      <c r="D2621" s="191" t="s">
        <v>16166</v>
      </c>
      <c r="E2621" s="191" t="s">
        <v>151</v>
      </c>
      <c r="F2621" s="191" t="s">
        <v>151</v>
      </c>
      <c r="G2621" s="191" t="s">
        <v>222</v>
      </c>
      <c r="H2621" s="191" t="s">
        <v>16167</v>
      </c>
      <c r="I2621" s="191" t="s">
        <v>16168</v>
      </c>
      <c r="J2621" s="191" t="s">
        <v>16169</v>
      </c>
      <c r="K2621" s="191" t="s">
        <v>8758</v>
      </c>
      <c r="L2621" s="99">
        <v>-5.5899999999999998E-2</v>
      </c>
      <c r="M2621" s="99">
        <v>37.719700000000003</v>
      </c>
      <c r="N2621" s="191" t="s">
        <v>6967</v>
      </c>
      <c r="O2621" s="87">
        <v>45385</v>
      </c>
      <c r="P2621" s="87">
        <f t="shared" si="80"/>
        <v>45410</v>
      </c>
      <c r="Q2621" s="53">
        <f t="shared" si="81"/>
        <v>217</v>
      </c>
    </row>
    <row r="2622" spans="1:17" ht="16">
      <c r="A2622" s="6">
        <v>2621</v>
      </c>
      <c r="B2622" s="191" t="s">
        <v>5563</v>
      </c>
      <c r="C2622" s="191" t="s">
        <v>5564</v>
      </c>
      <c r="D2622" s="191" t="s">
        <v>16170</v>
      </c>
      <c r="E2622" s="191" t="s">
        <v>151</v>
      </c>
      <c r="F2622" s="191" t="s">
        <v>151</v>
      </c>
      <c r="G2622" s="191" t="s">
        <v>165</v>
      </c>
      <c r="H2622" s="191" t="s">
        <v>16171</v>
      </c>
      <c r="I2622" s="191" t="s">
        <v>16172</v>
      </c>
      <c r="J2622" s="191" t="s">
        <v>16173</v>
      </c>
      <c r="K2622" s="191" t="s">
        <v>10106</v>
      </c>
      <c r="L2622" s="99">
        <v>-6.7100000000000007E-2</v>
      </c>
      <c r="M2622" s="99">
        <v>37.654200000000003</v>
      </c>
      <c r="N2622" s="191" t="s">
        <v>6967</v>
      </c>
      <c r="O2622" s="87">
        <v>45385</v>
      </c>
      <c r="P2622" s="87">
        <f t="shared" si="80"/>
        <v>45410</v>
      </c>
      <c r="Q2622" s="53">
        <f t="shared" si="81"/>
        <v>217</v>
      </c>
    </row>
    <row r="2623" spans="1:17" ht="16">
      <c r="A2623" s="6">
        <v>2622</v>
      </c>
      <c r="B2623" s="191" t="s">
        <v>2690</v>
      </c>
      <c r="C2623" s="191" t="s">
        <v>2691</v>
      </c>
      <c r="D2623" s="191" t="s">
        <v>16174</v>
      </c>
      <c r="E2623" s="191" t="s">
        <v>8015</v>
      </c>
      <c r="F2623" s="191" t="s">
        <v>2434</v>
      </c>
      <c r="G2623" s="191" t="s">
        <v>9255</v>
      </c>
      <c r="H2623" s="191" t="s">
        <v>14969</v>
      </c>
      <c r="I2623" s="191" t="s">
        <v>16175</v>
      </c>
      <c r="J2623" s="191" t="s">
        <v>16176</v>
      </c>
      <c r="K2623" s="191" t="s">
        <v>8335</v>
      </c>
      <c r="L2623" s="99">
        <v>-0.50512000000000001</v>
      </c>
      <c r="M2623" s="99">
        <v>37.400385</v>
      </c>
      <c r="N2623" s="191" t="s">
        <v>6967</v>
      </c>
      <c r="O2623" s="87">
        <v>45385</v>
      </c>
      <c r="P2623" s="87">
        <f t="shared" si="80"/>
        <v>45410</v>
      </c>
      <c r="Q2623" s="53">
        <f t="shared" si="81"/>
        <v>217</v>
      </c>
    </row>
    <row r="2624" spans="1:17" ht="16">
      <c r="A2624" s="6">
        <v>2623</v>
      </c>
      <c r="B2624" s="191" t="s">
        <v>5936</v>
      </c>
      <c r="C2624" s="191" t="s">
        <v>5937</v>
      </c>
      <c r="D2624" s="191" t="s">
        <v>16177</v>
      </c>
      <c r="E2624" s="191" t="s">
        <v>108</v>
      </c>
      <c r="F2624" s="191" t="s">
        <v>108</v>
      </c>
      <c r="G2624" s="191" t="s">
        <v>175</v>
      </c>
      <c r="H2624" s="191" t="s">
        <v>14929</v>
      </c>
      <c r="I2624" s="191" t="s">
        <v>16178</v>
      </c>
      <c r="J2624" s="191" t="s">
        <v>16179</v>
      </c>
      <c r="K2624" s="191" t="s">
        <v>2840</v>
      </c>
      <c r="L2624" s="99">
        <v>-1.2410000000000001</v>
      </c>
      <c r="M2624" s="99">
        <v>36.615299999999998</v>
      </c>
      <c r="N2624" s="191" t="s">
        <v>6967</v>
      </c>
      <c r="O2624" s="87">
        <v>45385</v>
      </c>
      <c r="P2624" s="87">
        <f t="shared" si="80"/>
        <v>45410</v>
      </c>
      <c r="Q2624" s="53">
        <f t="shared" si="81"/>
        <v>217</v>
      </c>
    </row>
    <row r="2625" spans="1:17" ht="16">
      <c r="A2625" s="6">
        <v>2624</v>
      </c>
      <c r="B2625" s="191" t="s">
        <v>5946</v>
      </c>
      <c r="C2625" s="191" t="s">
        <v>5947</v>
      </c>
      <c r="D2625" s="191" t="s">
        <v>16180</v>
      </c>
      <c r="E2625" s="191" t="s">
        <v>114</v>
      </c>
      <c r="F2625" s="191" t="s">
        <v>114</v>
      </c>
      <c r="G2625" s="191" t="s">
        <v>158</v>
      </c>
      <c r="H2625" s="191"/>
      <c r="I2625" s="191" t="s">
        <v>16181</v>
      </c>
      <c r="J2625" s="191"/>
      <c r="K2625" s="191" t="s">
        <v>7337</v>
      </c>
      <c r="L2625" s="99">
        <v>-0.80920000000000003</v>
      </c>
      <c r="M2625" s="99">
        <v>36.8887</v>
      </c>
      <c r="N2625" s="191" t="s">
        <v>6967</v>
      </c>
      <c r="O2625" s="87">
        <v>45385</v>
      </c>
      <c r="P2625" s="87">
        <f t="shared" si="80"/>
        <v>45410</v>
      </c>
      <c r="Q2625" s="53">
        <f t="shared" si="81"/>
        <v>217</v>
      </c>
    </row>
    <row r="2626" spans="1:17" ht="32">
      <c r="A2626" s="6">
        <v>2625</v>
      </c>
      <c r="B2626" s="191" t="s">
        <v>2693</v>
      </c>
      <c r="C2626" s="191" t="s">
        <v>2694</v>
      </c>
      <c r="D2626" s="191" t="s">
        <v>16182</v>
      </c>
      <c r="E2626" s="191" t="s">
        <v>114</v>
      </c>
      <c r="F2626" s="191" t="s">
        <v>114</v>
      </c>
      <c r="G2626" s="191" t="s">
        <v>160</v>
      </c>
      <c r="H2626" s="191" t="s">
        <v>15468</v>
      </c>
      <c r="I2626" s="191" t="s">
        <v>16183</v>
      </c>
      <c r="J2626" s="191"/>
      <c r="K2626" s="191" t="s">
        <v>10197</v>
      </c>
      <c r="L2626" s="99">
        <v>-0.62992199999999998</v>
      </c>
      <c r="M2626" s="99">
        <v>37.069462999999999</v>
      </c>
      <c r="N2626" s="191" t="s">
        <v>6967</v>
      </c>
      <c r="O2626" s="87">
        <v>45385</v>
      </c>
      <c r="P2626" s="87">
        <f t="shared" si="80"/>
        <v>45410</v>
      </c>
      <c r="Q2626" s="53">
        <f t="shared" si="81"/>
        <v>217</v>
      </c>
    </row>
    <row r="2627" spans="1:17" ht="16">
      <c r="A2627" s="6">
        <v>2626</v>
      </c>
      <c r="B2627" s="191" t="s">
        <v>5812</v>
      </c>
      <c r="C2627" s="191" t="s">
        <v>5813</v>
      </c>
      <c r="D2627" s="191" t="s">
        <v>16184</v>
      </c>
      <c r="E2627" s="191" t="s">
        <v>151</v>
      </c>
      <c r="F2627" s="191" t="s">
        <v>151</v>
      </c>
      <c r="G2627" s="191" t="s">
        <v>165</v>
      </c>
      <c r="H2627" s="191" t="s">
        <v>16185</v>
      </c>
      <c r="I2627" s="191" t="s">
        <v>16186</v>
      </c>
      <c r="J2627" s="191" t="s">
        <v>16187</v>
      </c>
      <c r="K2627" s="191" t="s">
        <v>10106</v>
      </c>
      <c r="L2627" s="99">
        <v>-3.3723000000000003E-2</v>
      </c>
      <c r="M2627" s="99">
        <v>37.584794000000002</v>
      </c>
      <c r="N2627" s="191" t="s">
        <v>6967</v>
      </c>
      <c r="O2627" s="87">
        <v>45386</v>
      </c>
      <c r="P2627" s="87">
        <f t="shared" ref="P2627:P2690" si="82">O2627+25</f>
        <v>45411</v>
      </c>
      <c r="Q2627" s="53">
        <f t="shared" ref="Q2627:Q2690" si="83">IF(P2627&lt;$T$2,$V$2,$U$2-P2627+1)</f>
        <v>216</v>
      </c>
    </row>
    <row r="2628" spans="1:17" ht="16">
      <c r="A2628" s="6">
        <v>2627</v>
      </c>
      <c r="B2628" s="191" t="s">
        <v>5844</v>
      </c>
      <c r="C2628" s="191" t="s">
        <v>5845</v>
      </c>
      <c r="D2628" s="191" t="s">
        <v>16188</v>
      </c>
      <c r="E2628" s="191" t="s">
        <v>108</v>
      </c>
      <c r="F2628" s="191" t="s">
        <v>108</v>
      </c>
      <c r="G2628" s="191" t="s">
        <v>175</v>
      </c>
      <c r="H2628" s="191" t="s">
        <v>9985</v>
      </c>
      <c r="I2628" s="191" t="s">
        <v>16189</v>
      </c>
      <c r="J2628" s="191" t="s">
        <v>16190</v>
      </c>
      <c r="K2628" s="191" t="s">
        <v>2840</v>
      </c>
      <c r="L2628" s="99">
        <v>-1.16873</v>
      </c>
      <c r="M2628" s="99">
        <v>36.621361999999998</v>
      </c>
      <c r="N2628" s="191" t="s">
        <v>6967</v>
      </c>
      <c r="O2628" s="87">
        <v>45386</v>
      </c>
      <c r="P2628" s="87">
        <f t="shared" si="82"/>
        <v>45411</v>
      </c>
      <c r="Q2628" s="53">
        <f t="shared" si="83"/>
        <v>216</v>
      </c>
    </row>
    <row r="2629" spans="1:17" ht="16">
      <c r="A2629" s="6">
        <v>2628</v>
      </c>
      <c r="B2629" s="191" t="s">
        <v>5890</v>
      </c>
      <c r="C2629" s="191" t="s">
        <v>5891</v>
      </c>
      <c r="D2629" s="191" t="s">
        <v>16191</v>
      </c>
      <c r="E2629" s="191" t="s">
        <v>114</v>
      </c>
      <c r="F2629" s="191" t="s">
        <v>114</v>
      </c>
      <c r="G2629" s="191" t="s">
        <v>10224</v>
      </c>
      <c r="H2629" s="191" t="s">
        <v>16192</v>
      </c>
      <c r="I2629" s="191" t="s">
        <v>16193</v>
      </c>
      <c r="J2629" s="191" t="s">
        <v>16194</v>
      </c>
      <c r="K2629" s="191" t="s">
        <v>10197</v>
      </c>
      <c r="L2629" s="99">
        <v>36.87565</v>
      </c>
      <c r="M2629" s="99">
        <v>-0.66417499999999996</v>
      </c>
      <c r="N2629" s="191" t="s">
        <v>6967</v>
      </c>
      <c r="O2629" s="87">
        <v>45386</v>
      </c>
      <c r="P2629" s="87">
        <f t="shared" si="82"/>
        <v>45411</v>
      </c>
      <c r="Q2629" s="53">
        <f t="shared" si="83"/>
        <v>216</v>
      </c>
    </row>
    <row r="2630" spans="1:17" ht="16">
      <c r="A2630" s="6">
        <v>2629</v>
      </c>
      <c r="B2630" s="191" t="s">
        <v>5904</v>
      </c>
      <c r="C2630" s="191" t="s">
        <v>5905</v>
      </c>
      <c r="D2630" s="191" t="s">
        <v>16195</v>
      </c>
      <c r="E2630" s="191" t="s">
        <v>151</v>
      </c>
      <c r="F2630" s="191" t="s">
        <v>151</v>
      </c>
      <c r="G2630" s="191" t="s">
        <v>165</v>
      </c>
      <c r="H2630" s="191" t="s">
        <v>16185</v>
      </c>
      <c r="I2630" s="191" t="s">
        <v>16196</v>
      </c>
      <c r="J2630" s="191" t="s">
        <v>16197</v>
      </c>
      <c r="K2630" s="191" t="s">
        <v>10106</v>
      </c>
      <c r="L2630" s="99">
        <v>-3.7699999999999997E-2</v>
      </c>
      <c r="M2630" s="99">
        <v>37.578400000000002</v>
      </c>
      <c r="N2630" s="191" t="s">
        <v>6967</v>
      </c>
      <c r="O2630" s="87">
        <v>45386</v>
      </c>
      <c r="P2630" s="87">
        <f t="shared" si="82"/>
        <v>45411</v>
      </c>
      <c r="Q2630" s="53">
        <f t="shared" si="83"/>
        <v>216</v>
      </c>
    </row>
    <row r="2631" spans="1:17" ht="16">
      <c r="A2631" s="6">
        <v>2630</v>
      </c>
      <c r="B2631" s="191" t="s">
        <v>5922</v>
      </c>
      <c r="C2631" s="191" t="s">
        <v>5923</v>
      </c>
      <c r="D2631" s="191" t="s">
        <v>16198</v>
      </c>
      <c r="E2631" s="191" t="s">
        <v>151</v>
      </c>
      <c r="F2631" s="191" t="s">
        <v>151</v>
      </c>
      <c r="G2631" s="191" t="s">
        <v>612</v>
      </c>
      <c r="H2631" s="191" t="s">
        <v>11486</v>
      </c>
      <c r="I2631" s="191" t="s">
        <v>16199</v>
      </c>
      <c r="J2631" s="191" t="s">
        <v>16200</v>
      </c>
      <c r="K2631" s="191" t="s">
        <v>10641</v>
      </c>
      <c r="L2631" s="99">
        <v>6.9000000000000006E-2</v>
      </c>
      <c r="M2631" s="99">
        <v>37.839199999999998</v>
      </c>
      <c r="N2631" s="191" t="s">
        <v>6967</v>
      </c>
      <c r="O2631" s="87">
        <v>45386</v>
      </c>
      <c r="P2631" s="87">
        <f t="shared" si="82"/>
        <v>45411</v>
      </c>
      <c r="Q2631" s="53">
        <f t="shared" si="83"/>
        <v>216</v>
      </c>
    </row>
    <row r="2632" spans="1:17" ht="16">
      <c r="A2632" s="6">
        <v>2631</v>
      </c>
      <c r="B2632" s="191" t="s">
        <v>5940</v>
      </c>
      <c r="C2632" s="191" t="s">
        <v>5941</v>
      </c>
      <c r="D2632" s="191" t="s">
        <v>16201</v>
      </c>
      <c r="E2632" s="191" t="s">
        <v>16089</v>
      </c>
      <c r="F2632" s="191" t="s">
        <v>16090</v>
      </c>
      <c r="G2632" s="191" t="s">
        <v>16091</v>
      </c>
      <c r="H2632" s="191" t="s">
        <v>16202</v>
      </c>
      <c r="I2632" s="191" t="s">
        <v>16203</v>
      </c>
      <c r="J2632" s="191" t="s">
        <v>16204</v>
      </c>
      <c r="K2632" s="191" t="s">
        <v>6975</v>
      </c>
      <c r="L2632" s="99">
        <v>-0.66949999999999998</v>
      </c>
      <c r="M2632" s="99">
        <v>36.609299999999998</v>
      </c>
      <c r="N2632" s="191" t="s">
        <v>6967</v>
      </c>
      <c r="O2632" s="87">
        <v>45386</v>
      </c>
      <c r="P2632" s="87">
        <f t="shared" si="82"/>
        <v>45411</v>
      </c>
      <c r="Q2632" s="53">
        <f t="shared" si="83"/>
        <v>216</v>
      </c>
    </row>
    <row r="2633" spans="1:17" ht="16">
      <c r="A2633" s="6">
        <v>2632</v>
      </c>
      <c r="B2633" s="191" t="s">
        <v>5958</v>
      </c>
      <c r="C2633" s="191" t="s">
        <v>5959</v>
      </c>
      <c r="D2633" s="191" t="s">
        <v>16205</v>
      </c>
      <c r="E2633" s="191" t="s">
        <v>114</v>
      </c>
      <c r="F2633" s="191" t="s">
        <v>114</v>
      </c>
      <c r="G2633" s="191" t="s">
        <v>160</v>
      </c>
      <c r="H2633" s="191" t="s">
        <v>16206</v>
      </c>
      <c r="I2633" s="191" t="s">
        <v>16207</v>
      </c>
      <c r="J2633" s="191" t="s">
        <v>16208</v>
      </c>
      <c r="K2633" s="191" t="s">
        <v>10197</v>
      </c>
      <c r="L2633" s="99">
        <v>-0.69965699999999997</v>
      </c>
      <c r="M2633" s="99">
        <v>36.970422999999997</v>
      </c>
      <c r="N2633" s="191" t="s">
        <v>6967</v>
      </c>
      <c r="O2633" s="87">
        <v>45386</v>
      </c>
      <c r="P2633" s="87">
        <f t="shared" si="82"/>
        <v>45411</v>
      </c>
      <c r="Q2633" s="53">
        <f t="shared" si="83"/>
        <v>216</v>
      </c>
    </row>
    <row r="2634" spans="1:17" ht="16">
      <c r="A2634" s="6">
        <v>2633</v>
      </c>
      <c r="B2634" s="191" t="s">
        <v>5384</v>
      </c>
      <c r="C2634" s="191" t="s">
        <v>5385</v>
      </c>
      <c r="D2634" s="191" t="s">
        <v>16209</v>
      </c>
      <c r="E2634" s="191" t="s">
        <v>151</v>
      </c>
      <c r="F2634" s="191" t="s">
        <v>151</v>
      </c>
      <c r="G2634" s="191" t="s">
        <v>222</v>
      </c>
      <c r="H2634" s="191" t="s">
        <v>13115</v>
      </c>
      <c r="I2634" s="191" t="s">
        <v>16210</v>
      </c>
      <c r="J2634" s="191" t="s">
        <v>16211</v>
      </c>
      <c r="K2634" s="191" t="s">
        <v>8758</v>
      </c>
      <c r="L2634" s="99">
        <v>-3.5299999999999998E-2</v>
      </c>
      <c r="M2634" s="99">
        <v>37.724699999999999</v>
      </c>
      <c r="N2634" s="191" t="s">
        <v>6967</v>
      </c>
      <c r="O2634" s="87">
        <v>45387</v>
      </c>
      <c r="P2634" s="87">
        <f t="shared" si="82"/>
        <v>45412</v>
      </c>
      <c r="Q2634" s="53">
        <f t="shared" si="83"/>
        <v>215</v>
      </c>
    </row>
    <row r="2635" spans="1:17" ht="16">
      <c r="A2635" s="6">
        <v>2634</v>
      </c>
      <c r="B2635" s="191" t="s">
        <v>5431</v>
      </c>
      <c r="C2635" s="191" t="s">
        <v>5432</v>
      </c>
      <c r="D2635" s="191" t="s">
        <v>16212</v>
      </c>
      <c r="E2635" s="191" t="s">
        <v>114</v>
      </c>
      <c r="F2635" s="191" t="s">
        <v>114</v>
      </c>
      <c r="G2635" s="191" t="s">
        <v>156</v>
      </c>
      <c r="H2635" s="191" t="s">
        <v>11413</v>
      </c>
      <c r="I2635" s="191" t="s">
        <v>16213</v>
      </c>
      <c r="J2635" s="191" t="s">
        <v>16214</v>
      </c>
      <c r="K2635" s="191" t="s">
        <v>11451</v>
      </c>
      <c r="L2635" s="99">
        <v>-0.83704100000000004</v>
      </c>
      <c r="M2635" s="99">
        <v>36.883215999999997</v>
      </c>
      <c r="N2635" s="191" t="s">
        <v>6967</v>
      </c>
      <c r="O2635" s="87">
        <v>45387</v>
      </c>
      <c r="P2635" s="87">
        <f t="shared" si="82"/>
        <v>45412</v>
      </c>
      <c r="Q2635" s="53">
        <f t="shared" si="83"/>
        <v>215</v>
      </c>
    </row>
    <row r="2636" spans="1:17" ht="16">
      <c r="A2636" s="6">
        <v>2635</v>
      </c>
      <c r="B2636" s="191" t="s">
        <v>5772</v>
      </c>
      <c r="C2636" s="191" t="s">
        <v>5773</v>
      </c>
      <c r="D2636" s="191" t="s">
        <v>16215</v>
      </c>
      <c r="E2636" s="191" t="s">
        <v>114</v>
      </c>
      <c r="F2636" s="191" t="s">
        <v>114</v>
      </c>
      <c r="G2636" s="191" t="s">
        <v>168</v>
      </c>
      <c r="H2636" s="191" t="s">
        <v>16216</v>
      </c>
      <c r="I2636" s="191" t="s">
        <v>16217</v>
      </c>
      <c r="J2636" s="191" t="s">
        <v>16218</v>
      </c>
      <c r="K2636" s="191" t="s">
        <v>11451</v>
      </c>
      <c r="L2636" s="99">
        <v>-0.90133300000000005</v>
      </c>
      <c r="M2636" s="99">
        <v>37.082299999999996</v>
      </c>
      <c r="N2636" s="191" t="s">
        <v>6967</v>
      </c>
      <c r="O2636" s="87">
        <v>45387</v>
      </c>
      <c r="P2636" s="87">
        <f t="shared" si="82"/>
        <v>45412</v>
      </c>
      <c r="Q2636" s="53">
        <f t="shared" si="83"/>
        <v>215</v>
      </c>
    </row>
    <row r="2637" spans="1:17" ht="32">
      <c r="A2637" s="6">
        <v>2636</v>
      </c>
      <c r="B2637" s="191" t="s">
        <v>5808</v>
      </c>
      <c r="C2637" s="191" t="s">
        <v>5809</v>
      </c>
      <c r="D2637" s="191" t="s">
        <v>16219</v>
      </c>
      <c r="E2637" s="191" t="s">
        <v>16089</v>
      </c>
      <c r="F2637" s="191" t="s">
        <v>16090</v>
      </c>
      <c r="G2637" s="191" t="s">
        <v>16091</v>
      </c>
      <c r="H2637" s="191" t="s">
        <v>16220</v>
      </c>
      <c r="I2637" s="191" t="s">
        <v>16221</v>
      </c>
      <c r="J2637" s="191" t="s">
        <v>16222</v>
      </c>
      <c r="K2637" s="191" t="s">
        <v>6975</v>
      </c>
      <c r="L2637" s="99">
        <v>-0.77610000000000001</v>
      </c>
      <c r="M2637" s="99">
        <v>36.630400000000002</v>
      </c>
      <c r="N2637" s="191" t="s">
        <v>6967</v>
      </c>
      <c r="O2637" s="87">
        <v>45387</v>
      </c>
      <c r="P2637" s="87">
        <f t="shared" si="82"/>
        <v>45412</v>
      </c>
      <c r="Q2637" s="53">
        <f t="shared" si="83"/>
        <v>215</v>
      </c>
    </row>
    <row r="2638" spans="1:17" ht="16">
      <c r="A2638" s="6">
        <v>2637</v>
      </c>
      <c r="B2638" s="191" t="s">
        <v>5836</v>
      </c>
      <c r="C2638" s="191" t="s">
        <v>5837</v>
      </c>
      <c r="D2638" s="191" t="s">
        <v>16223</v>
      </c>
      <c r="E2638" s="191" t="s">
        <v>8015</v>
      </c>
      <c r="F2638" s="191" t="s">
        <v>8015</v>
      </c>
      <c r="G2638" s="191" t="s">
        <v>144</v>
      </c>
      <c r="H2638" s="191" t="s">
        <v>16224</v>
      </c>
      <c r="I2638" s="191" t="s">
        <v>16225</v>
      </c>
      <c r="J2638" s="191" t="s">
        <v>16226</v>
      </c>
      <c r="K2638" s="191" t="s">
        <v>7384</v>
      </c>
      <c r="L2638" s="99">
        <v>-0.42069000000000001</v>
      </c>
      <c r="M2638" s="99">
        <v>37.559421999999998</v>
      </c>
      <c r="N2638" s="191" t="s">
        <v>6967</v>
      </c>
      <c r="O2638" s="87">
        <v>45387</v>
      </c>
      <c r="P2638" s="87">
        <f t="shared" si="82"/>
        <v>45412</v>
      </c>
      <c r="Q2638" s="53">
        <f t="shared" si="83"/>
        <v>215</v>
      </c>
    </row>
    <row r="2639" spans="1:17" ht="16">
      <c r="A2639" s="6">
        <v>2638</v>
      </c>
      <c r="B2639" s="191" t="s">
        <v>5868</v>
      </c>
      <c r="C2639" s="191" t="s">
        <v>5869</v>
      </c>
      <c r="D2639" s="191" t="s">
        <v>16227</v>
      </c>
      <c r="E2639" s="191" t="s">
        <v>151</v>
      </c>
      <c r="F2639" s="191" t="s">
        <v>151</v>
      </c>
      <c r="G2639" s="191" t="s">
        <v>612</v>
      </c>
      <c r="H2639" s="191" t="s">
        <v>16228</v>
      </c>
      <c r="I2639" s="191" t="s">
        <v>16229</v>
      </c>
      <c r="J2639" s="191" t="s">
        <v>16230</v>
      </c>
      <c r="K2639" s="191" t="s">
        <v>10641</v>
      </c>
      <c r="L2639" s="99">
        <v>0.14383199999999999</v>
      </c>
      <c r="M2639" s="99">
        <v>37.859560000000002</v>
      </c>
      <c r="N2639" s="191" t="s">
        <v>6967</v>
      </c>
      <c r="O2639" s="87">
        <v>45387</v>
      </c>
      <c r="P2639" s="87">
        <f t="shared" si="82"/>
        <v>45412</v>
      </c>
      <c r="Q2639" s="53">
        <f t="shared" si="83"/>
        <v>215</v>
      </c>
    </row>
    <row r="2640" spans="1:17" ht="32">
      <c r="A2640" s="6">
        <v>2639</v>
      </c>
      <c r="B2640" s="191" t="s">
        <v>5932</v>
      </c>
      <c r="C2640" s="191" t="s">
        <v>5933</v>
      </c>
      <c r="D2640" s="191" t="s">
        <v>16231</v>
      </c>
      <c r="E2640" s="191" t="s">
        <v>16089</v>
      </c>
      <c r="F2640" s="191" t="s">
        <v>16090</v>
      </c>
      <c r="G2640" s="191" t="s">
        <v>16091</v>
      </c>
      <c r="H2640" s="191" t="s">
        <v>16232</v>
      </c>
      <c r="I2640" s="191" t="s">
        <v>16233</v>
      </c>
      <c r="J2640" s="191" t="s">
        <v>16234</v>
      </c>
      <c r="K2640" s="191" t="s">
        <v>6975</v>
      </c>
      <c r="L2640" s="99">
        <v>-0.69035000000000002</v>
      </c>
      <c r="M2640" s="99">
        <v>36.633069999999996</v>
      </c>
      <c r="N2640" s="191" t="s">
        <v>6967</v>
      </c>
      <c r="O2640" s="87">
        <v>45387</v>
      </c>
      <c r="P2640" s="87">
        <f t="shared" si="82"/>
        <v>45412</v>
      </c>
      <c r="Q2640" s="53">
        <f t="shared" si="83"/>
        <v>215</v>
      </c>
    </row>
    <row r="2641" spans="1:17" ht="32">
      <c r="A2641" s="6">
        <v>2640</v>
      </c>
      <c r="B2641" s="191" t="s">
        <v>16235</v>
      </c>
      <c r="C2641" s="191" t="s">
        <v>2692</v>
      </c>
      <c r="D2641" s="191" t="s">
        <v>16236</v>
      </c>
      <c r="E2641" s="191" t="s">
        <v>108</v>
      </c>
      <c r="F2641" s="191" t="s">
        <v>108</v>
      </c>
      <c r="G2641" s="191" t="s">
        <v>109</v>
      </c>
      <c r="H2641" s="191" t="s">
        <v>16237</v>
      </c>
      <c r="I2641" s="191" t="s">
        <v>16238</v>
      </c>
      <c r="J2641" s="191" t="s">
        <v>16239</v>
      </c>
      <c r="K2641" s="191" t="s">
        <v>6966</v>
      </c>
      <c r="L2641" s="99">
        <v>-1.0798350000000001</v>
      </c>
      <c r="M2641" s="99">
        <v>36.864924999999999</v>
      </c>
      <c r="N2641" s="191" t="s">
        <v>6967</v>
      </c>
      <c r="O2641" s="87">
        <v>45387</v>
      </c>
      <c r="P2641" s="87">
        <f t="shared" si="82"/>
        <v>45412</v>
      </c>
      <c r="Q2641" s="53">
        <f t="shared" si="83"/>
        <v>215</v>
      </c>
    </row>
    <row r="2642" spans="1:17" ht="16">
      <c r="A2642" s="6">
        <v>2641</v>
      </c>
      <c r="B2642" s="191" t="s">
        <v>2698</v>
      </c>
      <c r="C2642" s="191" t="s">
        <v>2699</v>
      </c>
      <c r="D2642" s="191" t="s">
        <v>16240</v>
      </c>
      <c r="E2642" s="191" t="s">
        <v>8015</v>
      </c>
      <c r="F2642" s="191" t="s">
        <v>10898</v>
      </c>
      <c r="G2642" s="191" t="s">
        <v>1578</v>
      </c>
      <c r="H2642" s="191" t="s">
        <v>16241</v>
      </c>
      <c r="I2642" s="191" t="s">
        <v>16242</v>
      </c>
      <c r="J2642" s="191"/>
      <c r="K2642" s="191" t="s">
        <v>11533</v>
      </c>
      <c r="L2642" s="99">
        <v>-0.2802</v>
      </c>
      <c r="M2642" s="99">
        <v>37.642699999999998</v>
      </c>
      <c r="N2642" s="191" t="s">
        <v>6967</v>
      </c>
      <c r="O2642" s="87">
        <v>45388</v>
      </c>
      <c r="P2642" s="87">
        <f t="shared" si="82"/>
        <v>45413</v>
      </c>
      <c r="Q2642" s="53">
        <f t="shared" si="83"/>
        <v>214</v>
      </c>
    </row>
    <row r="2643" spans="1:17" ht="16">
      <c r="A2643" s="6">
        <v>2642</v>
      </c>
      <c r="B2643" s="191" t="s">
        <v>4708</v>
      </c>
      <c r="C2643" s="191" t="s">
        <v>4709</v>
      </c>
      <c r="D2643" s="191" t="s">
        <v>16243</v>
      </c>
      <c r="E2643" s="191" t="s">
        <v>108</v>
      </c>
      <c r="F2643" s="191" t="s">
        <v>108</v>
      </c>
      <c r="G2643" s="191" t="s">
        <v>7201</v>
      </c>
      <c r="H2643" s="191" t="s">
        <v>11628</v>
      </c>
      <c r="I2643" s="191" t="s">
        <v>16244</v>
      </c>
      <c r="J2643" s="191"/>
      <c r="K2643" s="191" t="s">
        <v>6975</v>
      </c>
      <c r="L2643" s="99">
        <v>-1.1152789999999999</v>
      </c>
      <c r="M2643" s="99">
        <v>36.947848999999998</v>
      </c>
      <c r="N2643" s="191" t="s">
        <v>6967</v>
      </c>
      <c r="O2643" s="87">
        <v>45390</v>
      </c>
      <c r="P2643" s="87">
        <f t="shared" si="82"/>
        <v>45415</v>
      </c>
      <c r="Q2643" s="53">
        <f t="shared" si="83"/>
        <v>212</v>
      </c>
    </row>
    <row r="2644" spans="1:17" ht="16">
      <c r="A2644" s="6">
        <v>2643</v>
      </c>
      <c r="B2644" s="191" t="s">
        <v>5352</v>
      </c>
      <c r="C2644" s="191" t="s">
        <v>5353</v>
      </c>
      <c r="D2644" s="191" t="s">
        <v>16245</v>
      </c>
      <c r="E2644" s="191" t="s">
        <v>114</v>
      </c>
      <c r="F2644" s="191" t="s">
        <v>114</v>
      </c>
      <c r="G2644" s="191" t="s">
        <v>160</v>
      </c>
      <c r="H2644" s="191" t="s">
        <v>16246</v>
      </c>
      <c r="I2644" s="191" t="s">
        <v>16247</v>
      </c>
      <c r="J2644" s="191" t="s">
        <v>16248</v>
      </c>
      <c r="K2644" s="191" t="s">
        <v>10197</v>
      </c>
      <c r="L2644" s="99">
        <v>-0.71189999999999998</v>
      </c>
      <c r="M2644" s="99">
        <v>36.965600000000002</v>
      </c>
      <c r="N2644" s="191" t="s">
        <v>6967</v>
      </c>
      <c r="O2644" s="87">
        <v>45390</v>
      </c>
      <c r="P2644" s="87">
        <f t="shared" si="82"/>
        <v>45415</v>
      </c>
      <c r="Q2644" s="53">
        <f t="shared" si="83"/>
        <v>212</v>
      </c>
    </row>
    <row r="2645" spans="1:17" ht="16">
      <c r="A2645" s="6">
        <v>2644</v>
      </c>
      <c r="B2645" s="191" t="s">
        <v>5617</v>
      </c>
      <c r="C2645" s="191" t="s">
        <v>5618</v>
      </c>
      <c r="D2645" s="191" t="s">
        <v>16249</v>
      </c>
      <c r="E2645" s="191" t="s">
        <v>108</v>
      </c>
      <c r="F2645" s="191" t="s">
        <v>108</v>
      </c>
      <c r="G2645" s="191" t="s">
        <v>7081</v>
      </c>
      <c r="H2645" s="191" t="s">
        <v>16250</v>
      </c>
      <c r="I2645" s="191" t="s">
        <v>16251</v>
      </c>
      <c r="J2645" s="191" t="s">
        <v>16252</v>
      </c>
      <c r="K2645" s="191" t="s">
        <v>16140</v>
      </c>
      <c r="L2645" s="99">
        <v>-0.98967700000000003</v>
      </c>
      <c r="M2645" s="99">
        <v>36.941397000000002</v>
      </c>
      <c r="N2645" s="191" t="s">
        <v>6967</v>
      </c>
      <c r="O2645" s="87">
        <v>45390</v>
      </c>
      <c r="P2645" s="87">
        <f t="shared" si="82"/>
        <v>45415</v>
      </c>
      <c r="Q2645" s="53">
        <f t="shared" si="83"/>
        <v>212</v>
      </c>
    </row>
    <row r="2646" spans="1:17" ht="32">
      <c r="A2646" s="6">
        <v>2645</v>
      </c>
      <c r="B2646" s="191" t="s">
        <v>16253</v>
      </c>
      <c r="C2646" s="191" t="s">
        <v>5653</v>
      </c>
      <c r="D2646" s="191" t="s">
        <v>16254</v>
      </c>
      <c r="E2646" s="191" t="s">
        <v>114</v>
      </c>
      <c r="F2646" s="191" t="s">
        <v>114</v>
      </c>
      <c r="G2646" s="191" t="s">
        <v>160</v>
      </c>
      <c r="H2646" s="191" t="s">
        <v>16255</v>
      </c>
      <c r="I2646" s="191" t="s">
        <v>16256</v>
      </c>
      <c r="J2646" s="191"/>
      <c r="K2646" s="191" t="s">
        <v>10197</v>
      </c>
      <c r="L2646" s="99">
        <v>-0.73353999999999997</v>
      </c>
      <c r="M2646" s="99">
        <v>36.987819999999999</v>
      </c>
      <c r="N2646" s="191" t="s">
        <v>6967</v>
      </c>
      <c r="O2646" s="87">
        <v>45390</v>
      </c>
      <c r="P2646" s="87">
        <f t="shared" si="82"/>
        <v>45415</v>
      </c>
      <c r="Q2646" s="53">
        <f t="shared" si="83"/>
        <v>212</v>
      </c>
    </row>
    <row r="2647" spans="1:17" ht="16">
      <c r="A2647" s="6">
        <v>2646</v>
      </c>
      <c r="B2647" s="191" t="s">
        <v>5950</v>
      </c>
      <c r="C2647" s="191" t="s">
        <v>5951</v>
      </c>
      <c r="D2647" s="191" t="s">
        <v>16257</v>
      </c>
      <c r="E2647" s="191" t="s">
        <v>161</v>
      </c>
      <c r="F2647" s="191" t="s">
        <v>161</v>
      </c>
      <c r="G2647" s="191" t="s">
        <v>10948</v>
      </c>
      <c r="H2647" s="191" t="s">
        <v>14318</v>
      </c>
      <c r="I2647" s="191" t="s">
        <v>16258</v>
      </c>
      <c r="J2647" s="191" t="s">
        <v>16259</v>
      </c>
      <c r="K2647" s="191" t="s">
        <v>10952</v>
      </c>
      <c r="L2647" s="99">
        <v>-0.407389</v>
      </c>
      <c r="M2647" s="99">
        <v>37.145423000000001</v>
      </c>
      <c r="N2647" s="191" t="s">
        <v>6967</v>
      </c>
      <c r="O2647" s="87">
        <v>45390</v>
      </c>
      <c r="P2647" s="87">
        <f t="shared" si="82"/>
        <v>45415</v>
      </c>
      <c r="Q2647" s="53">
        <f t="shared" si="83"/>
        <v>212</v>
      </c>
    </row>
    <row r="2648" spans="1:17" ht="16">
      <c r="A2648" s="6">
        <v>2647</v>
      </c>
      <c r="B2648" s="191" t="s">
        <v>5435</v>
      </c>
      <c r="C2648" s="191" t="s">
        <v>5436</v>
      </c>
      <c r="D2648" s="191" t="s">
        <v>16260</v>
      </c>
      <c r="E2648" s="191" t="s">
        <v>8015</v>
      </c>
      <c r="F2648" s="191" t="s">
        <v>2434</v>
      </c>
      <c r="G2648" s="191" t="s">
        <v>9507</v>
      </c>
      <c r="H2648" s="191" t="s">
        <v>10732</v>
      </c>
      <c r="I2648" s="191" t="s">
        <v>16261</v>
      </c>
      <c r="J2648" s="191" t="s">
        <v>16262</v>
      </c>
      <c r="K2648" s="191" t="s">
        <v>8856</v>
      </c>
      <c r="L2648" s="99">
        <v>-0.54169800000000001</v>
      </c>
      <c r="M2648" s="99">
        <v>37.312199999999997</v>
      </c>
      <c r="N2648" s="191" t="s">
        <v>6967</v>
      </c>
      <c r="O2648" s="87">
        <v>45391</v>
      </c>
      <c r="P2648" s="87">
        <f t="shared" si="82"/>
        <v>45416</v>
      </c>
      <c r="Q2648" s="53">
        <f t="shared" si="83"/>
        <v>211</v>
      </c>
    </row>
    <row r="2649" spans="1:17" ht="16">
      <c r="A2649" s="6">
        <v>2648</v>
      </c>
      <c r="B2649" s="191" t="s">
        <v>5619</v>
      </c>
      <c r="C2649" s="191" t="s">
        <v>5620</v>
      </c>
      <c r="D2649" s="191" t="s">
        <v>16263</v>
      </c>
      <c r="E2649" s="191" t="s">
        <v>108</v>
      </c>
      <c r="F2649" s="191" t="s">
        <v>108</v>
      </c>
      <c r="G2649" s="191" t="s">
        <v>6972</v>
      </c>
      <c r="H2649" s="191" t="s">
        <v>8777</v>
      </c>
      <c r="I2649" s="191" t="s">
        <v>16264</v>
      </c>
      <c r="J2649" s="191" t="s">
        <v>16265</v>
      </c>
      <c r="K2649" s="191" t="s">
        <v>6975</v>
      </c>
      <c r="L2649" s="99">
        <v>-1.0350999999999999</v>
      </c>
      <c r="M2649" s="99">
        <v>36.849800000000002</v>
      </c>
      <c r="N2649" s="191" t="s">
        <v>6967</v>
      </c>
      <c r="O2649" s="87">
        <v>45391</v>
      </c>
      <c r="P2649" s="87">
        <f t="shared" si="82"/>
        <v>45416</v>
      </c>
      <c r="Q2649" s="53">
        <f t="shared" si="83"/>
        <v>211</v>
      </c>
    </row>
    <row r="2650" spans="1:17" ht="16">
      <c r="A2650" s="6">
        <v>2649</v>
      </c>
      <c r="B2650" s="191" t="s">
        <v>5627</v>
      </c>
      <c r="C2650" s="191" t="s">
        <v>5628</v>
      </c>
      <c r="D2650" s="191" t="s">
        <v>16266</v>
      </c>
      <c r="E2650" s="191" t="s">
        <v>108</v>
      </c>
      <c r="F2650" s="191" t="s">
        <v>108</v>
      </c>
      <c r="G2650" s="191" t="s">
        <v>6972</v>
      </c>
      <c r="H2650" s="191" t="s">
        <v>8777</v>
      </c>
      <c r="I2650" s="191" t="s">
        <v>16267</v>
      </c>
      <c r="J2650" s="191"/>
      <c r="K2650" s="191" t="s">
        <v>6975</v>
      </c>
      <c r="L2650" s="99">
        <v>-1.0381</v>
      </c>
      <c r="M2650" s="99">
        <v>36.852200000000003</v>
      </c>
      <c r="N2650" s="191" t="s">
        <v>6967</v>
      </c>
      <c r="O2650" s="87">
        <v>45391</v>
      </c>
      <c r="P2650" s="87">
        <f t="shared" si="82"/>
        <v>45416</v>
      </c>
      <c r="Q2650" s="53">
        <f t="shared" si="83"/>
        <v>211</v>
      </c>
    </row>
    <row r="2651" spans="1:17" ht="16">
      <c r="A2651" s="6">
        <v>2650</v>
      </c>
      <c r="B2651" s="191" t="s">
        <v>5651</v>
      </c>
      <c r="C2651" s="191" t="s">
        <v>5652</v>
      </c>
      <c r="D2651" s="191" t="s">
        <v>16268</v>
      </c>
      <c r="E2651" s="191" t="s">
        <v>114</v>
      </c>
      <c r="F2651" s="191" t="s">
        <v>114</v>
      </c>
      <c r="G2651" s="191" t="s">
        <v>156</v>
      </c>
      <c r="H2651" s="191" t="s">
        <v>16269</v>
      </c>
      <c r="I2651" s="191" t="s">
        <v>16270</v>
      </c>
      <c r="J2651" s="191"/>
      <c r="K2651" s="191" t="s">
        <v>11451</v>
      </c>
      <c r="L2651" s="99">
        <v>-0.971383</v>
      </c>
      <c r="M2651" s="99">
        <v>37.011132000000003</v>
      </c>
      <c r="N2651" s="191" t="s">
        <v>6967</v>
      </c>
      <c r="O2651" s="87">
        <v>45391</v>
      </c>
      <c r="P2651" s="87">
        <f t="shared" si="82"/>
        <v>45416</v>
      </c>
      <c r="Q2651" s="53">
        <f t="shared" si="83"/>
        <v>211</v>
      </c>
    </row>
    <row r="2652" spans="1:17" ht="16">
      <c r="A2652" s="6">
        <v>2651</v>
      </c>
      <c r="B2652" s="191" t="s">
        <v>5748</v>
      </c>
      <c r="C2652" s="191" t="s">
        <v>5749</v>
      </c>
      <c r="D2652" s="191" t="s">
        <v>16271</v>
      </c>
      <c r="E2652" s="191" t="s">
        <v>108</v>
      </c>
      <c r="F2652" s="191" t="s">
        <v>108</v>
      </c>
      <c r="G2652" s="191" t="s">
        <v>111</v>
      </c>
      <c r="H2652" s="191" t="s">
        <v>16272</v>
      </c>
      <c r="I2652" s="191" t="s">
        <v>16273</v>
      </c>
      <c r="J2652" s="191" t="s">
        <v>16274</v>
      </c>
      <c r="K2652" s="191" t="s">
        <v>6966</v>
      </c>
      <c r="L2652" s="99">
        <v>-0.99023300000000003</v>
      </c>
      <c r="M2652" s="99">
        <v>36.637337000000002</v>
      </c>
      <c r="N2652" s="191" t="s">
        <v>6967</v>
      </c>
      <c r="O2652" s="87">
        <v>45391</v>
      </c>
      <c r="P2652" s="87">
        <f t="shared" si="82"/>
        <v>45416</v>
      </c>
      <c r="Q2652" s="53">
        <f t="shared" si="83"/>
        <v>211</v>
      </c>
    </row>
    <row r="2653" spans="1:17" ht="16">
      <c r="A2653" s="6">
        <v>2652</v>
      </c>
      <c r="B2653" s="191" t="s">
        <v>5756</v>
      </c>
      <c r="C2653" s="191" t="s">
        <v>5757</v>
      </c>
      <c r="D2653" s="191" t="s">
        <v>16275</v>
      </c>
      <c r="E2653" s="191" t="s">
        <v>161</v>
      </c>
      <c r="F2653" s="191" t="s">
        <v>161</v>
      </c>
      <c r="G2653" s="191" t="s">
        <v>1511</v>
      </c>
      <c r="H2653" s="191" t="s">
        <v>15631</v>
      </c>
      <c r="I2653" s="191" t="s">
        <v>16276</v>
      </c>
      <c r="J2653" s="191" t="s">
        <v>16277</v>
      </c>
      <c r="K2653" s="191" t="s">
        <v>10952</v>
      </c>
      <c r="L2653" s="99">
        <v>-1.9522000000000001E-2</v>
      </c>
      <c r="M2653" s="99">
        <v>37.054380000000002</v>
      </c>
      <c r="N2653" s="191" t="s">
        <v>6967</v>
      </c>
      <c r="O2653" s="87">
        <v>45391</v>
      </c>
      <c r="P2653" s="87">
        <f t="shared" si="82"/>
        <v>45416</v>
      </c>
      <c r="Q2653" s="53">
        <f t="shared" si="83"/>
        <v>211</v>
      </c>
    </row>
    <row r="2654" spans="1:17" ht="16">
      <c r="A2654" s="6">
        <v>2653</v>
      </c>
      <c r="B2654" s="191" t="s">
        <v>5776</v>
      </c>
      <c r="C2654" s="191" t="s">
        <v>5777</v>
      </c>
      <c r="D2654" s="191" t="s">
        <v>16278</v>
      </c>
      <c r="E2654" s="191" t="s">
        <v>8015</v>
      </c>
      <c r="F2654" s="191" t="s">
        <v>2434</v>
      </c>
      <c r="G2654" s="191" t="s">
        <v>7481</v>
      </c>
      <c r="H2654" s="191" t="s">
        <v>16279</v>
      </c>
      <c r="I2654" s="191" t="s">
        <v>16280</v>
      </c>
      <c r="J2654" s="191" t="s">
        <v>16281</v>
      </c>
      <c r="K2654" s="191" t="s">
        <v>8856</v>
      </c>
      <c r="L2654" s="99">
        <v>-0.60219999999999996</v>
      </c>
      <c r="M2654" s="99">
        <v>37.291400000000003</v>
      </c>
      <c r="N2654" s="191" t="s">
        <v>6967</v>
      </c>
      <c r="O2654" s="87">
        <v>45391</v>
      </c>
      <c r="P2654" s="87">
        <f t="shared" si="82"/>
        <v>45416</v>
      </c>
      <c r="Q2654" s="53">
        <f t="shared" si="83"/>
        <v>211</v>
      </c>
    </row>
    <row r="2655" spans="1:17" ht="16">
      <c r="A2655" s="6">
        <v>2654</v>
      </c>
      <c r="B2655" s="191" t="s">
        <v>2688</v>
      </c>
      <c r="C2655" s="191" t="s">
        <v>2689</v>
      </c>
      <c r="D2655" s="191" t="s">
        <v>16282</v>
      </c>
      <c r="E2655" s="191" t="s">
        <v>151</v>
      </c>
      <c r="F2655" s="191" t="s">
        <v>151</v>
      </c>
      <c r="G2655" s="191" t="s">
        <v>152</v>
      </c>
      <c r="H2655" s="191" t="s">
        <v>12307</v>
      </c>
      <c r="I2655" s="191" t="s">
        <v>16283</v>
      </c>
      <c r="J2655" s="191" t="s">
        <v>16284</v>
      </c>
      <c r="K2655" s="191" t="s">
        <v>10554</v>
      </c>
      <c r="L2655" s="99">
        <v>0.11360000000000001</v>
      </c>
      <c r="M2655" s="99">
        <v>37.484699999999997</v>
      </c>
      <c r="N2655" s="191" t="s">
        <v>6967</v>
      </c>
      <c r="O2655" s="87">
        <v>45391</v>
      </c>
      <c r="P2655" s="87">
        <f t="shared" si="82"/>
        <v>45416</v>
      </c>
      <c r="Q2655" s="53">
        <f t="shared" si="83"/>
        <v>211</v>
      </c>
    </row>
    <row r="2656" spans="1:17" ht="16">
      <c r="A2656" s="6">
        <v>2655</v>
      </c>
      <c r="B2656" s="191" t="s">
        <v>5942</v>
      </c>
      <c r="C2656" s="191" t="s">
        <v>5943</v>
      </c>
      <c r="D2656" s="191" t="s">
        <v>16285</v>
      </c>
      <c r="E2656" s="191" t="s">
        <v>108</v>
      </c>
      <c r="F2656" s="191" t="s">
        <v>108</v>
      </c>
      <c r="G2656" s="191" t="s">
        <v>111</v>
      </c>
      <c r="H2656" s="191" t="s">
        <v>16286</v>
      </c>
      <c r="I2656" s="191" t="s">
        <v>16287</v>
      </c>
      <c r="J2656" s="191" t="s">
        <v>16288</v>
      </c>
      <c r="K2656" s="191" t="s">
        <v>6966</v>
      </c>
      <c r="L2656" s="99">
        <v>-0.99864299999999995</v>
      </c>
      <c r="M2656" s="99">
        <v>36.771934999999999</v>
      </c>
      <c r="N2656" s="191" t="s">
        <v>6967</v>
      </c>
      <c r="O2656" s="87">
        <v>45391</v>
      </c>
      <c r="P2656" s="87">
        <f t="shared" si="82"/>
        <v>45416</v>
      </c>
      <c r="Q2656" s="53">
        <f t="shared" si="83"/>
        <v>211</v>
      </c>
    </row>
    <row r="2657" spans="1:17" ht="16">
      <c r="A2657" s="6">
        <v>2656</v>
      </c>
      <c r="B2657" s="191" t="s">
        <v>5980</v>
      </c>
      <c r="C2657" s="191" t="s">
        <v>5981</v>
      </c>
      <c r="D2657" s="191" t="s">
        <v>16289</v>
      </c>
      <c r="E2657" s="191" t="s">
        <v>8015</v>
      </c>
      <c r="F2657" s="191" t="s">
        <v>10898</v>
      </c>
      <c r="G2657" s="191" t="s">
        <v>1578</v>
      </c>
      <c r="H2657" s="191" t="s">
        <v>16290</v>
      </c>
      <c r="I2657" s="191" t="s">
        <v>16291</v>
      </c>
      <c r="J2657" s="191" t="s">
        <v>16292</v>
      </c>
      <c r="K2657" s="191" t="s">
        <v>11533</v>
      </c>
      <c r="L2657" s="99">
        <v>-0.204154</v>
      </c>
      <c r="M2657" s="99">
        <v>37.603990000000003</v>
      </c>
      <c r="N2657" s="191" t="s">
        <v>6967</v>
      </c>
      <c r="O2657" s="87">
        <v>45391</v>
      </c>
      <c r="P2657" s="87">
        <f t="shared" si="82"/>
        <v>45416</v>
      </c>
      <c r="Q2657" s="53">
        <f t="shared" si="83"/>
        <v>211</v>
      </c>
    </row>
    <row r="2658" spans="1:17" ht="16">
      <c r="A2658" s="6">
        <v>2657</v>
      </c>
      <c r="B2658" s="191" t="s">
        <v>5994</v>
      </c>
      <c r="C2658" s="191" t="s">
        <v>5995</v>
      </c>
      <c r="D2658" s="191" t="s">
        <v>16293</v>
      </c>
      <c r="E2658" s="191" t="s">
        <v>8015</v>
      </c>
      <c r="F2658" s="191" t="s">
        <v>8015</v>
      </c>
      <c r="G2658" s="191" t="s">
        <v>144</v>
      </c>
      <c r="H2658" s="191" t="s">
        <v>14034</v>
      </c>
      <c r="I2658" s="191" t="s">
        <v>16294</v>
      </c>
      <c r="J2658" s="191" t="s">
        <v>16295</v>
      </c>
      <c r="K2658" s="191" t="s">
        <v>7384</v>
      </c>
      <c r="L2658" s="99">
        <v>-0.41201110000000002</v>
      </c>
      <c r="M2658" s="99">
        <v>37.477701600000003</v>
      </c>
      <c r="N2658" s="191" t="s">
        <v>6967</v>
      </c>
      <c r="O2658" s="87">
        <v>45391</v>
      </c>
      <c r="P2658" s="87">
        <f t="shared" si="82"/>
        <v>45416</v>
      </c>
      <c r="Q2658" s="53">
        <f t="shared" si="83"/>
        <v>211</v>
      </c>
    </row>
    <row r="2659" spans="1:17" ht="16">
      <c r="A2659" s="6">
        <v>2658</v>
      </c>
      <c r="B2659" s="191" t="s">
        <v>6055</v>
      </c>
      <c r="C2659" s="191" t="s">
        <v>6056</v>
      </c>
      <c r="D2659" s="191" t="s">
        <v>16296</v>
      </c>
      <c r="E2659" s="191" t="s">
        <v>114</v>
      </c>
      <c r="F2659" s="191" t="s">
        <v>114</v>
      </c>
      <c r="G2659" s="191" t="s">
        <v>158</v>
      </c>
      <c r="H2659" s="191" t="s">
        <v>14537</v>
      </c>
      <c r="I2659" s="191" t="s">
        <v>16297</v>
      </c>
      <c r="J2659" s="191" t="s">
        <v>16298</v>
      </c>
      <c r="K2659" s="191" t="s">
        <v>15427</v>
      </c>
      <c r="L2659" s="99">
        <v>-0.74860700000000002</v>
      </c>
      <c r="M2659" s="99">
        <v>36.824584999999999</v>
      </c>
      <c r="N2659" s="191" t="s">
        <v>6967</v>
      </c>
      <c r="O2659" s="87">
        <v>45391</v>
      </c>
      <c r="P2659" s="87">
        <f t="shared" si="82"/>
        <v>45416</v>
      </c>
      <c r="Q2659" s="53">
        <f t="shared" si="83"/>
        <v>211</v>
      </c>
    </row>
    <row r="2660" spans="1:17" ht="16">
      <c r="A2660" s="6">
        <v>2659</v>
      </c>
      <c r="B2660" s="191" t="s">
        <v>5611</v>
      </c>
      <c r="C2660" s="191" t="s">
        <v>5612</v>
      </c>
      <c r="D2660" s="191" t="s">
        <v>16299</v>
      </c>
      <c r="E2660" s="191" t="s">
        <v>8015</v>
      </c>
      <c r="F2660" s="191" t="s">
        <v>8015</v>
      </c>
      <c r="G2660" s="191" t="s">
        <v>144</v>
      </c>
      <c r="H2660" s="191" t="s">
        <v>16300</v>
      </c>
      <c r="I2660" s="191" t="s">
        <v>16301</v>
      </c>
      <c r="J2660" s="191" t="s">
        <v>16302</v>
      </c>
      <c r="K2660" s="191" t="s">
        <v>7384</v>
      </c>
      <c r="L2660" s="99">
        <v>-0.46662409999999999</v>
      </c>
      <c r="M2660" s="99">
        <v>37.6294003</v>
      </c>
      <c r="N2660" s="191" t="s">
        <v>6967</v>
      </c>
      <c r="O2660" s="87">
        <v>45392</v>
      </c>
      <c r="P2660" s="87">
        <f t="shared" si="82"/>
        <v>45417</v>
      </c>
      <c r="Q2660" s="53">
        <f t="shared" si="83"/>
        <v>210</v>
      </c>
    </row>
    <row r="2661" spans="1:17" ht="16">
      <c r="A2661" s="6">
        <v>2660</v>
      </c>
      <c r="B2661" s="191" t="s">
        <v>5732</v>
      </c>
      <c r="C2661" s="191" t="s">
        <v>5733</v>
      </c>
      <c r="D2661" s="191" t="s">
        <v>16303</v>
      </c>
      <c r="E2661" s="191" t="s">
        <v>8015</v>
      </c>
      <c r="F2661" s="191" t="s">
        <v>8015</v>
      </c>
      <c r="G2661" s="191" t="s">
        <v>144</v>
      </c>
      <c r="H2661" s="191" t="s">
        <v>16304</v>
      </c>
      <c r="I2661" s="191" t="s">
        <v>16305</v>
      </c>
      <c r="J2661" s="191" t="s">
        <v>16306</v>
      </c>
      <c r="K2661" s="191" t="s">
        <v>7384</v>
      </c>
      <c r="L2661" s="99">
        <v>-0.46662409999999999</v>
      </c>
      <c r="M2661" s="99">
        <v>37.6294003</v>
      </c>
      <c r="N2661" s="191" t="s">
        <v>6967</v>
      </c>
      <c r="O2661" s="87">
        <v>45392</v>
      </c>
      <c r="P2661" s="87">
        <f t="shared" si="82"/>
        <v>45417</v>
      </c>
      <c r="Q2661" s="53">
        <f t="shared" si="83"/>
        <v>210</v>
      </c>
    </row>
    <row r="2662" spans="1:17" ht="16">
      <c r="A2662" s="6">
        <v>2661</v>
      </c>
      <c r="B2662" s="191" t="s">
        <v>5008</v>
      </c>
      <c r="C2662" s="191" t="s">
        <v>5009</v>
      </c>
      <c r="D2662" s="191" t="s">
        <v>16307</v>
      </c>
      <c r="E2662" s="191" t="s">
        <v>108</v>
      </c>
      <c r="F2662" s="191" t="s">
        <v>108</v>
      </c>
      <c r="G2662" s="191" t="s">
        <v>7023</v>
      </c>
      <c r="H2662" s="191" t="s">
        <v>10523</v>
      </c>
      <c r="I2662" s="191" t="s">
        <v>16308</v>
      </c>
      <c r="J2662" s="191" t="s">
        <v>16309</v>
      </c>
      <c r="K2662" s="191" t="s">
        <v>7449</v>
      </c>
      <c r="L2662" s="99">
        <v>-1.0890709999999999</v>
      </c>
      <c r="M2662" s="99">
        <v>36.614236099999999</v>
      </c>
      <c r="N2662" s="191" t="s">
        <v>6967</v>
      </c>
      <c r="O2662" s="87">
        <v>45393</v>
      </c>
      <c r="P2662" s="87">
        <f t="shared" si="82"/>
        <v>45418</v>
      </c>
      <c r="Q2662" s="53">
        <f t="shared" si="83"/>
        <v>209</v>
      </c>
    </row>
    <row r="2663" spans="1:17" ht="16">
      <c r="A2663" s="6">
        <v>2662</v>
      </c>
      <c r="B2663" s="191" t="s">
        <v>5635</v>
      </c>
      <c r="C2663" s="191" t="s">
        <v>5636</v>
      </c>
      <c r="D2663" s="191" t="s">
        <v>16310</v>
      </c>
      <c r="E2663" s="191" t="s">
        <v>151</v>
      </c>
      <c r="F2663" s="191" t="s">
        <v>151</v>
      </c>
      <c r="G2663" s="191" t="s">
        <v>165</v>
      </c>
      <c r="H2663" s="191" t="s">
        <v>16311</v>
      </c>
      <c r="I2663" s="191" t="s">
        <v>16312</v>
      </c>
      <c r="J2663" s="191" t="s">
        <v>16313</v>
      </c>
      <c r="K2663" s="191" t="s">
        <v>8847</v>
      </c>
      <c r="L2663" s="99">
        <v>-8.0699999999999994E-2</v>
      </c>
      <c r="M2663" s="99">
        <v>37.688600000000001</v>
      </c>
      <c r="N2663" s="191" t="s">
        <v>6967</v>
      </c>
      <c r="O2663" s="87">
        <v>45393</v>
      </c>
      <c r="P2663" s="87">
        <f t="shared" si="82"/>
        <v>45418</v>
      </c>
      <c r="Q2663" s="53">
        <f t="shared" si="83"/>
        <v>209</v>
      </c>
    </row>
    <row r="2664" spans="1:17" ht="16">
      <c r="A2664" s="6">
        <v>2663</v>
      </c>
      <c r="B2664" s="191" t="s">
        <v>5696</v>
      </c>
      <c r="C2664" s="191" t="s">
        <v>5697</v>
      </c>
      <c r="D2664" s="191" t="s">
        <v>16314</v>
      </c>
      <c r="E2664" s="191" t="s">
        <v>108</v>
      </c>
      <c r="F2664" s="191" t="s">
        <v>108</v>
      </c>
      <c r="G2664" s="191" t="s">
        <v>175</v>
      </c>
      <c r="H2664" s="191" t="s">
        <v>14929</v>
      </c>
      <c r="I2664" s="191" t="s">
        <v>16315</v>
      </c>
      <c r="J2664" s="191" t="s">
        <v>16316</v>
      </c>
      <c r="K2664" s="191" t="s">
        <v>2840</v>
      </c>
      <c r="L2664" s="99">
        <v>-1.2419210000000001</v>
      </c>
      <c r="M2664" s="99">
        <v>36.618346000000003</v>
      </c>
      <c r="N2664" s="191" t="s">
        <v>6967</v>
      </c>
      <c r="O2664" s="87">
        <v>45393</v>
      </c>
      <c r="P2664" s="87">
        <f t="shared" si="82"/>
        <v>45418</v>
      </c>
      <c r="Q2664" s="53">
        <f t="shared" si="83"/>
        <v>209</v>
      </c>
    </row>
    <row r="2665" spans="1:17" ht="16">
      <c r="A2665" s="6">
        <v>2664</v>
      </c>
      <c r="B2665" s="191" t="s">
        <v>5828</v>
      </c>
      <c r="C2665" s="191" t="s">
        <v>5829</v>
      </c>
      <c r="D2665" s="191" t="s">
        <v>16317</v>
      </c>
      <c r="E2665" s="191" t="s">
        <v>8015</v>
      </c>
      <c r="F2665" s="191" t="s">
        <v>8015</v>
      </c>
      <c r="G2665" s="191" t="s">
        <v>144</v>
      </c>
      <c r="H2665" s="191" t="s">
        <v>16318</v>
      </c>
      <c r="I2665" s="191" t="s">
        <v>16319</v>
      </c>
      <c r="J2665" s="191" t="s">
        <v>16320</v>
      </c>
      <c r="K2665" s="191" t="s">
        <v>7384</v>
      </c>
      <c r="L2665" s="99">
        <v>-0.39234799999999997</v>
      </c>
      <c r="M2665" s="99">
        <v>37.530358</v>
      </c>
      <c r="N2665" s="191" t="s">
        <v>6967</v>
      </c>
      <c r="O2665" s="87">
        <v>45393</v>
      </c>
      <c r="P2665" s="87">
        <f t="shared" si="82"/>
        <v>45418</v>
      </c>
      <c r="Q2665" s="53">
        <f t="shared" si="83"/>
        <v>209</v>
      </c>
    </row>
    <row r="2666" spans="1:17" ht="16">
      <c r="A2666" s="6">
        <v>2665</v>
      </c>
      <c r="B2666" s="191" t="s">
        <v>5896</v>
      </c>
      <c r="C2666" s="191" t="s">
        <v>5897</v>
      </c>
      <c r="D2666" s="191" t="s">
        <v>16321</v>
      </c>
      <c r="E2666" s="191" t="s">
        <v>8015</v>
      </c>
      <c r="F2666" s="191" t="s">
        <v>2434</v>
      </c>
      <c r="G2666" s="191" t="s">
        <v>9255</v>
      </c>
      <c r="H2666" s="191" t="s">
        <v>16322</v>
      </c>
      <c r="I2666" s="191" t="s">
        <v>16323</v>
      </c>
      <c r="J2666" s="191" t="s">
        <v>16324</v>
      </c>
      <c r="K2666" s="191" t="s">
        <v>8335</v>
      </c>
      <c r="L2666" s="99">
        <v>-0.51388</v>
      </c>
      <c r="M2666" s="99">
        <v>37.394865000000003</v>
      </c>
      <c r="N2666" s="191" t="s">
        <v>6967</v>
      </c>
      <c r="O2666" s="87">
        <v>45393</v>
      </c>
      <c r="P2666" s="87">
        <f t="shared" si="82"/>
        <v>45418</v>
      </c>
      <c r="Q2666" s="53">
        <f t="shared" si="83"/>
        <v>209</v>
      </c>
    </row>
    <row r="2667" spans="1:17" ht="16">
      <c r="A2667" s="6">
        <v>2666</v>
      </c>
      <c r="B2667" s="191" t="s">
        <v>5972</v>
      </c>
      <c r="C2667" s="191" t="s">
        <v>5973</v>
      </c>
      <c r="D2667" s="191" t="s">
        <v>16325</v>
      </c>
      <c r="E2667" s="191" t="s">
        <v>108</v>
      </c>
      <c r="F2667" s="191" t="s">
        <v>108</v>
      </c>
      <c r="G2667" s="191" t="s">
        <v>115</v>
      </c>
      <c r="H2667" s="191" t="s">
        <v>7784</v>
      </c>
      <c r="I2667" s="191" t="s">
        <v>16326</v>
      </c>
      <c r="J2667" s="191" t="s">
        <v>16327</v>
      </c>
      <c r="K2667" s="191" t="s">
        <v>2840</v>
      </c>
      <c r="L2667" s="99">
        <v>-1.2287220000000001</v>
      </c>
      <c r="M2667" s="99">
        <v>36.682310999999999</v>
      </c>
      <c r="N2667" s="191" t="s">
        <v>6967</v>
      </c>
      <c r="O2667" s="87">
        <v>45393</v>
      </c>
      <c r="P2667" s="87">
        <f t="shared" si="82"/>
        <v>45418</v>
      </c>
      <c r="Q2667" s="53">
        <f t="shared" si="83"/>
        <v>209</v>
      </c>
    </row>
    <row r="2668" spans="1:17" ht="16">
      <c r="A2668" s="6">
        <v>2667</v>
      </c>
      <c r="B2668" s="191" t="s">
        <v>5139</v>
      </c>
      <c r="C2668" s="191" t="s">
        <v>5140</v>
      </c>
      <c r="D2668" s="191" t="s">
        <v>16328</v>
      </c>
      <c r="E2668" s="191" t="s">
        <v>114</v>
      </c>
      <c r="F2668" s="191" t="s">
        <v>114</v>
      </c>
      <c r="G2668" s="191" t="s">
        <v>8764</v>
      </c>
      <c r="H2668" s="191" t="s">
        <v>8765</v>
      </c>
      <c r="I2668" s="191" t="s">
        <v>16329</v>
      </c>
      <c r="J2668" s="191"/>
      <c r="K2668" s="191" t="s">
        <v>11451</v>
      </c>
      <c r="L2668" s="99">
        <v>-0.81269000000000002</v>
      </c>
      <c r="M2668" s="99">
        <v>37.208877999999999</v>
      </c>
      <c r="N2668" s="191" t="s">
        <v>6967</v>
      </c>
      <c r="O2668" s="87">
        <v>45394</v>
      </c>
      <c r="P2668" s="87">
        <f t="shared" si="82"/>
        <v>45419</v>
      </c>
      <c r="Q2668" s="53">
        <f t="shared" si="83"/>
        <v>208</v>
      </c>
    </row>
    <row r="2669" spans="1:17" ht="16">
      <c r="A2669" s="6">
        <v>2668</v>
      </c>
      <c r="B2669" s="191" t="s">
        <v>5553</v>
      </c>
      <c r="C2669" s="191" t="s">
        <v>5554</v>
      </c>
      <c r="D2669" s="191" t="s">
        <v>16330</v>
      </c>
      <c r="E2669" s="191" t="s">
        <v>108</v>
      </c>
      <c r="F2669" s="191" t="s">
        <v>108</v>
      </c>
      <c r="G2669" s="191" t="s">
        <v>108</v>
      </c>
      <c r="H2669" s="191" t="s">
        <v>7759</v>
      </c>
      <c r="I2669" s="191" t="s">
        <v>16331</v>
      </c>
      <c r="J2669" s="191" t="s">
        <v>16332</v>
      </c>
      <c r="K2669" s="191" t="s">
        <v>6975</v>
      </c>
      <c r="L2669" s="99">
        <v>-1.1530560000000001</v>
      </c>
      <c r="M2669" s="99">
        <v>36.815888999999999</v>
      </c>
      <c r="N2669" s="191" t="s">
        <v>6967</v>
      </c>
      <c r="O2669" s="87">
        <v>45394</v>
      </c>
      <c r="P2669" s="87">
        <f t="shared" si="82"/>
        <v>45419</v>
      </c>
      <c r="Q2669" s="53">
        <f t="shared" si="83"/>
        <v>208</v>
      </c>
    </row>
    <row r="2670" spans="1:17" ht="16">
      <c r="A2670" s="6">
        <v>2669</v>
      </c>
      <c r="B2670" s="191" t="s">
        <v>5928</v>
      </c>
      <c r="C2670" s="191" t="s">
        <v>5929</v>
      </c>
      <c r="D2670" s="191" t="s">
        <v>16333</v>
      </c>
      <c r="E2670" s="191" t="s">
        <v>108</v>
      </c>
      <c r="F2670" s="191" t="s">
        <v>108</v>
      </c>
      <c r="G2670" s="191" t="s">
        <v>175</v>
      </c>
      <c r="H2670" s="191" t="s">
        <v>16334</v>
      </c>
      <c r="I2670" s="191" t="s">
        <v>16335</v>
      </c>
      <c r="J2670" s="191" t="s">
        <v>16336</v>
      </c>
      <c r="K2670" s="191" t="s">
        <v>2840</v>
      </c>
      <c r="L2670" s="99">
        <v>-1.241889</v>
      </c>
      <c r="M2670" s="99">
        <v>36.656889</v>
      </c>
      <c r="N2670" s="191" t="s">
        <v>6967</v>
      </c>
      <c r="O2670" s="87">
        <v>45394</v>
      </c>
      <c r="P2670" s="87">
        <f t="shared" si="82"/>
        <v>45419</v>
      </c>
      <c r="Q2670" s="53">
        <f t="shared" si="83"/>
        <v>208</v>
      </c>
    </row>
    <row r="2671" spans="1:17" ht="16">
      <c r="A2671" s="6">
        <v>2670</v>
      </c>
      <c r="B2671" s="191" t="s">
        <v>5986</v>
      </c>
      <c r="C2671" s="191" t="s">
        <v>5987</v>
      </c>
      <c r="D2671" s="191" t="s">
        <v>16337</v>
      </c>
      <c r="E2671" s="191" t="s">
        <v>8015</v>
      </c>
      <c r="F2671" s="191" t="s">
        <v>8015</v>
      </c>
      <c r="G2671" s="191" t="s">
        <v>144</v>
      </c>
      <c r="H2671" s="191" t="s">
        <v>16338</v>
      </c>
      <c r="I2671" s="191" t="s">
        <v>16339</v>
      </c>
      <c r="J2671" s="191" t="s">
        <v>16340</v>
      </c>
      <c r="K2671" s="191" t="s">
        <v>7384</v>
      </c>
      <c r="L2671" s="99">
        <v>-0.39216699999999999</v>
      </c>
      <c r="M2671" s="99">
        <v>37.539499999999997</v>
      </c>
      <c r="N2671" s="191" t="s">
        <v>6967</v>
      </c>
      <c r="O2671" s="87">
        <v>45394</v>
      </c>
      <c r="P2671" s="87">
        <f t="shared" si="82"/>
        <v>45419</v>
      </c>
      <c r="Q2671" s="53">
        <f t="shared" si="83"/>
        <v>208</v>
      </c>
    </row>
    <row r="2672" spans="1:17" ht="16">
      <c r="A2672" s="6">
        <v>2671</v>
      </c>
      <c r="B2672" s="191" t="s">
        <v>5487</v>
      </c>
      <c r="C2672" s="191" t="s">
        <v>5488</v>
      </c>
      <c r="D2672" s="191" t="s">
        <v>16341</v>
      </c>
      <c r="E2672" s="191" t="s">
        <v>108</v>
      </c>
      <c r="F2672" s="191" t="s">
        <v>108</v>
      </c>
      <c r="G2672" s="191" t="s">
        <v>109</v>
      </c>
      <c r="H2672" s="191" t="s">
        <v>10304</v>
      </c>
      <c r="I2672" s="191" t="s">
        <v>16342</v>
      </c>
      <c r="J2672" s="191" t="s">
        <v>16343</v>
      </c>
      <c r="K2672" s="191" t="s">
        <v>7449</v>
      </c>
      <c r="L2672" s="99">
        <v>-1.067261</v>
      </c>
      <c r="M2672" s="99">
        <v>36.894796999999997</v>
      </c>
      <c r="N2672" s="191" t="s">
        <v>6967</v>
      </c>
      <c r="O2672" s="87">
        <v>45397</v>
      </c>
      <c r="P2672" s="87">
        <f t="shared" si="82"/>
        <v>45422</v>
      </c>
      <c r="Q2672" s="53">
        <f t="shared" si="83"/>
        <v>205</v>
      </c>
    </row>
    <row r="2673" spans="1:17" ht="16">
      <c r="A2673" s="6">
        <v>2672</v>
      </c>
      <c r="B2673" s="191" t="s">
        <v>5782</v>
      </c>
      <c r="C2673" s="191" t="s">
        <v>5783</v>
      </c>
      <c r="D2673" s="191" t="s">
        <v>16344</v>
      </c>
      <c r="E2673" s="191" t="s">
        <v>151</v>
      </c>
      <c r="F2673" s="191" t="s">
        <v>151</v>
      </c>
      <c r="G2673" s="191" t="s">
        <v>612</v>
      </c>
      <c r="H2673" s="191" t="s">
        <v>16345</v>
      </c>
      <c r="I2673" s="191" t="s">
        <v>16346</v>
      </c>
      <c r="J2673" s="191" t="s">
        <v>16347</v>
      </c>
      <c r="K2673" s="191" t="s">
        <v>8758</v>
      </c>
      <c r="L2673" s="99">
        <v>0.22450000000000001</v>
      </c>
      <c r="M2673" s="99">
        <v>37.796999999999997</v>
      </c>
      <c r="N2673" s="191" t="s">
        <v>6967</v>
      </c>
      <c r="O2673" s="87">
        <v>45397</v>
      </c>
      <c r="P2673" s="87">
        <f t="shared" si="82"/>
        <v>45422</v>
      </c>
      <c r="Q2673" s="53">
        <f t="shared" si="83"/>
        <v>205</v>
      </c>
    </row>
    <row r="2674" spans="1:17" ht="16">
      <c r="A2674" s="6">
        <v>2673</v>
      </c>
      <c r="B2674" s="191" t="s">
        <v>5892</v>
      </c>
      <c r="C2674" s="191" t="s">
        <v>5893</v>
      </c>
      <c r="D2674" s="191" t="s">
        <v>16348</v>
      </c>
      <c r="E2674" s="191" t="s">
        <v>114</v>
      </c>
      <c r="F2674" s="191" t="s">
        <v>114</v>
      </c>
      <c r="G2674" s="191" t="s">
        <v>168</v>
      </c>
      <c r="H2674" s="191" t="s">
        <v>16349</v>
      </c>
      <c r="I2674" s="191" t="s">
        <v>16350</v>
      </c>
      <c r="J2674" s="191" t="s">
        <v>16351</v>
      </c>
      <c r="K2674" s="191" t="s">
        <v>11451</v>
      </c>
      <c r="L2674" s="99">
        <v>-0.84950300000000001</v>
      </c>
      <c r="M2674" s="99">
        <v>36.921528000000002</v>
      </c>
      <c r="N2674" s="191" t="s">
        <v>6967</v>
      </c>
      <c r="O2674" s="87">
        <v>45397</v>
      </c>
      <c r="P2674" s="87">
        <f t="shared" si="82"/>
        <v>45422</v>
      </c>
      <c r="Q2674" s="53">
        <f t="shared" si="83"/>
        <v>205</v>
      </c>
    </row>
    <row r="2675" spans="1:17" ht="16">
      <c r="A2675" s="6">
        <v>2674</v>
      </c>
      <c r="B2675" s="191" t="s">
        <v>5908</v>
      </c>
      <c r="C2675" s="191" t="s">
        <v>5909</v>
      </c>
      <c r="D2675" s="191" t="s">
        <v>16352</v>
      </c>
      <c r="E2675" s="191" t="s">
        <v>151</v>
      </c>
      <c r="F2675" s="191" t="s">
        <v>151</v>
      </c>
      <c r="G2675" s="191" t="s">
        <v>222</v>
      </c>
      <c r="H2675" s="191" t="s">
        <v>14563</v>
      </c>
      <c r="I2675" s="191" t="s">
        <v>16353</v>
      </c>
      <c r="J2675" s="191" t="s">
        <v>16354</v>
      </c>
      <c r="K2675" s="191" t="s">
        <v>8758</v>
      </c>
      <c r="L2675" s="99">
        <v>-5.8999999999999999E-3</v>
      </c>
      <c r="M2675" s="99">
        <v>37.684899999999999</v>
      </c>
      <c r="N2675" s="191" t="s">
        <v>6967</v>
      </c>
      <c r="O2675" s="87">
        <v>45397</v>
      </c>
      <c r="P2675" s="87">
        <f t="shared" si="82"/>
        <v>45422</v>
      </c>
      <c r="Q2675" s="53">
        <f t="shared" si="83"/>
        <v>205</v>
      </c>
    </row>
    <row r="2676" spans="1:17" ht="16">
      <c r="A2676" s="6">
        <v>2675</v>
      </c>
      <c r="B2676" s="191" t="s">
        <v>5920</v>
      </c>
      <c r="C2676" s="191" t="s">
        <v>5921</v>
      </c>
      <c r="D2676" s="191" t="s">
        <v>16355</v>
      </c>
      <c r="E2676" s="191" t="s">
        <v>151</v>
      </c>
      <c r="F2676" s="191" t="s">
        <v>151</v>
      </c>
      <c r="G2676" s="191" t="s">
        <v>222</v>
      </c>
      <c r="H2676" s="191" t="s">
        <v>16356</v>
      </c>
      <c r="I2676" s="191" t="s">
        <v>16357</v>
      </c>
      <c r="J2676" s="191" t="s">
        <v>16358</v>
      </c>
      <c r="K2676" s="191" t="s">
        <v>10106</v>
      </c>
      <c r="L2676" s="99">
        <v>1.0859000000000001E-2</v>
      </c>
      <c r="M2676" s="99">
        <v>37.557468999999998</v>
      </c>
      <c r="N2676" s="191" t="s">
        <v>6967</v>
      </c>
      <c r="O2676" s="87">
        <v>45397</v>
      </c>
      <c r="P2676" s="87">
        <f t="shared" si="82"/>
        <v>45422</v>
      </c>
      <c r="Q2676" s="53">
        <f t="shared" si="83"/>
        <v>205</v>
      </c>
    </row>
    <row r="2677" spans="1:17" ht="16">
      <c r="A2677" s="6">
        <v>2676</v>
      </c>
      <c r="B2677" s="191" t="s">
        <v>5938</v>
      </c>
      <c r="C2677" s="191" t="s">
        <v>5939</v>
      </c>
      <c r="D2677" s="191" t="s">
        <v>16359</v>
      </c>
      <c r="E2677" s="191" t="s">
        <v>108</v>
      </c>
      <c r="F2677" s="191" t="s">
        <v>108</v>
      </c>
      <c r="G2677" s="191" t="s">
        <v>226</v>
      </c>
      <c r="H2677" s="191" t="s">
        <v>16360</v>
      </c>
      <c r="I2677" s="191" t="s">
        <v>16203</v>
      </c>
      <c r="J2677" s="191" t="s">
        <v>16204</v>
      </c>
      <c r="K2677" s="191" t="s">
        <v>7449</v>
      </c>
      <c r="L2677" s="99">
        <v>-1.201023</v>
      </c>
      <c r="M2677" s="99">
        <v>36.846466999999997</v>
      </c>
      <c r="N2677" s="191" t="s">
        <v>6967</v>
      </c>
      <c r="O2677" s="87">
        <v>45397</v>
      </c>
      <c r="P2677" s="87">
        <f t="shared" si="82"/>
        <v>45422</v>
      </c>
      <c r="Q2677" s="53">
        <f t="shared" si="83"/>
        <v>205</v>
      </c>
    </row>
    <row r="2678" spans="1:17" ht="16">
      <c r="A2678" s="6">
        <v>2677</v>
      </c>
      <c r="B2678" s="191" t="s">
        <v>5952</v>
      </c>
      <c r="C2678" s="191" t="s">
        <v>5953</v>
      </c>
      <c r="D2678" s="191" t="s">
        <v>16361</v>
      </c>
      <c r="E2678" s="191" t="s">
        <v>8015</v>
      </c>
      <c r="F2678" s="191" t="s">
        <v>2434</v>
      </c>
      <c r="G2678" s="191" t="s">
        <v>9255</v>
      </c>
      <c r="H2678" s="191" t="s">
        <v>16362</v>
      </c>
      <c r="I2678" s="191" t="s">
        <v>16363</v>
      </c>
      <c r="J2678" s="191" t="s">
        <v>16363</v>
      </c>
      <c r="K2678" s="191" t="s">
        <v>8335</v>
      </c>
      <c r="L2678" s="99">
        <v>-0.50757699999999994</v>
      </c>
      <c r="M2678" s="99">
        <v>37.344307000000001</v>
      </c>
      <c r="N2678" s="191" t="s">
        <v>6967</v>
      </c>
      <c r="O2678" s="87">
        <v>45397</v>
      </c>
      <c r="P2678" s="87">
        <f t="shared" si="82"/>
        <v>45422</v>
      </c>
      <c r="Q2678" s="53">
        <f t="shared" si="83"/>
        <v>205</v>
      </c>
    </row>
    <row r="2679" spans="1:17" ht="16">
      <c r="A2679" s="6">
        <v>2678</v>
      </c>
      <c r="B2679" s="191" t="s">
        <v>5974</v>
      </c>
      <c r="C2679" s="191" t="s">
        <v>5975</v>
      </c>
      <c r="D2679" s="191" t="s">
        <v>16364</v>
      </c>
      <c r="E2679" s="191" t="s">
        <v>16089</v>
      </c>
      <c r="F2679" s="191" t="s">
        <v>16090</v>
      </c>
      <c r="G2679" s="191" t="s">
        <v>16091</v>
      </c>
      <c r="H2679" s="191" t="s">
        <v>16365</v>
      </c>
      <c r="I2679" s="191" t="s">
        <v>16366</v>
      </c>
      <c r="J2679" s="191" t="s">
        <v>16367</v>
      </c>
      <c r="K2679" s="191" t="s">
        <v>6975</v>
      </c>
      <c r="L2679" s="99">
        <v>-0.74887000000000004</v>
      </c>
      <c r="M2679" s="99">
        <v>36.54271</v>
      </c>
      <c r="N2679" s="191" t="s">
        <v>6967</v>
      </c>
      <c r="O2679" s="87">
        <v>45397</v>
      </c>
      <c r="P2679" s="87">
        <f t="shared" si="82"/>
        <v>45422</v>
      </c>
      <c r="Q2679" s="53">
        <f t="shared" si="83"/>
        <v>205</v>
      </c>
    </row>
    <row r="2680" spans="1:17" ht="16">
      <c r="A2680" s="6">
        <v>2679</v>
      </c>
      <c r="B2680" s="191" t="s">
        <v>4540</v>
      </c>
      <c r="C2680" s="191" t="s">
        <v>6024</v>
      </c>
      <c r="D2680" s="191" t="s">
        <v>16368</v>
      </c>
      <c r="E2680" s="191" t="s">
        <v>151</v>
      </c>
      <c r="F2680" s="191" t="s">
        <v>151</v>
      </c>
      <c r="G2680" s="191" t="s">
        <v>10866</v>
      </c>
      <c r="H2680" s="191" t="s">
        <v>16369</v>
      </c>
      <c r="I2680" s="191" t="s">
        <v>16370</v>
      </c>
      <c r="J2680" s="191" t="s">
        <v>16371</v>
      </c>
      <c r="K2680" s="191" t="s">
        <v>10641</v>
      </c>
      <c r="L2680" s="99">
        <v>0.10353800000000001</v>
      </c>
      <c r="M2680" s="99">
        <v>37.762597999999997</v>
      </c>
      <c r="N2680" s="191" t="s">
        <v>6967</v>
      </c>
      <c r="O2680" s="87">
        <v>45397</v>
      </c>
      <c r="P2680" s="87">
        <f t="shared" si="82"/>
        <v>45422</v>
      </c>
      <c r="Q2680" s="53">
        <f t="shared" si="83"/>
        <v>205</v>
      </c>
    </row>
    <row r="2681" spans="1:17" ht="16">
      <c r="A2681" s="6">
        <v>2680</v>
      </c>
      <c r="B2681" s="191" t="s">
        <v>4824</v>
      </c>
      <c r="C2681" s="191" t="s">
        <v>4825</v>
      </c>
      <c r="D2681" s="191" t="s">
        <v>16372</v>
      </c>
      <c r="E2681" s="191" t="s">
        <v>8015</v>
      </c>
      <c r="F2681" s="191" t="s">
        <v>8015</v>
      </c>
      <c r="G2681" s="191" t="s">
        <v>9292</v>
      </c>
      <c r="H2681" s="191" t="s">
        <v>16373</v>
      </c>
      <c r="I2681" s="191" t="s">
        <v>16374</v>
      </c>
      <c r="J2681" s="191"/>
      <c r="K2681" s="191" t="s">
        <v>8856</v>
      </c>
      <c r="L2681" s="99">
        <v>-0.63875170000000003</v>
      </c>
      <c r="M2681" s="99">
        <v>37.524402799999997</v>
      </c>
      <c r="N2681" s="191" t="s">
        <v>6967</v>
      </c>
      <c r="O2681" s="87">
        <v>45398</v>
      </c>
      <c r="P2681" s="87">
        <f t="shared" si="82"/>
        <v>45423</v>
      </c>
      <c r="Q2681" s="53">
        <f t="shared" si="83"/>
        <v>204</v>
      </c>
    </row>
    <row r="2682" spans="1:17" ht="16">
      <c r="A2682" s="6">
        <v>2681</v>
      </c>
      <c r="B2682" s="191" t="s">
        <v>5595</v>
      </c>
      <c r="C2682" s="191" t="s">
        <v>5596</v>
      </c>
      <c r="D2682" s="191" t="s">
        <v>16375</v>
      </c>
      <c r="E2682" s="191" t="s">
        <v>151</v>
      </c>
      <c r="F2682" s="191" t="s">
        <v>151</v>
      </c>
      <c r="G2682" s="191" t="s">
        <v>152</v>
      </c>
      <c r="H2682" s="191" t="s">
        <v>16376</v>
      </c>
      <c r="I2682" s="191" t="s">
        <v>16377</v>
      </c>
      <c r="J2682" s="191" t="s">
        <v>16378</v>
      </c>
      <c r="K2682" s="191" t="s">
        <v>10554</v>
      </c>
      <c r="L2682" s="99">
        <v>7.6999999999999999E-2</v>
      </c>
      <c r="M2682" s="99">
        <v>37.231999999999999</v>
      </c>
      <c r="N2682" s="191" t="s">
        <v>6967</v>
      </c>
      <c r="O2682" s="87">
        <v>45398</v>
      </c>
      <c r="P2682" s="87">
        <f t="shared" si="82"/>
        <v>45423</v>
      </c>
      <c r="Q2682" s="53">
        <f t="shared" si="83"/>
        <v>204</v>
      </c>
    </row>
    <row r="2683" spans="1:17" ht="16">
      <c r="A2683" s="6">
        <v>2682</v>
      </c>
      <c r="B2683" s="191" t="s">
        <v>5668</v>
      </c>
      <c r="C2683" s="191" t="s">
        <v>5669</v>
      </c>
      <c r="D2683" s="191" t="s">
        <v>16379</v>
      </c>
      <c r="E2683" s="191" t="s">
        <v>108</v>
      </c>
      <c r="F2683" s="191" t="s">
        <v>108</v>
      </c>
      <c r="G2683" s="191" t="s">
        <v>175</v>
      </c>
      <c r="H2683" s="191" t="s">
        <v>7455</v>
      </c>
      <c r="I2683" s="191" t="s">
        <v>16380</v>
      </c>
      <c r="J2683" s="191" t="s">
        <v>16381</v>
      </c>
      <c r="K2683" s="191" t="s">
        <v>2840</v>
      </c>
      <c r="L2683" s="99">
        <v>-0.48497829999999997</v>
      </c>
      <c r="M2683" s="99">
        <v>37.457467000000001</v>
      </c>
      <c r="N2683" s="191" t="s">
        <v>6967</v>
      </c>
      <c r="O2683" s="87">
        <v>45398</v>
      </c>
      <c r="P2683" s="87">
        <f t="shared" si="82"/>
        <v>45423</v>
      </c>
      <c r="Q2683" s="53">
        <f t="shared" si="83"/>
        <v>204</v>
      </c>
    </row>
    <row r="2684" spans="1:17" ht="16">
      <c r="A2684" s="6">
        <v>2683</v>
      </c>
      <c r="B2684" s="191" t="s">
        <v>5814</v>
      </c>
      <c r="C2684" s="191" t="s">
        <v>5815</v>
      </c>
      <c r="D2684" s="191" t="s">
        <v>16382</v>
      </c>
      <c r="E2684" s="191" t="s">
        <v>16089</v>
      </c>
      <c r="F2684" s="191" t="s">
        <v>16090</v>
      </c>
      <c r="G2684" s="191" t="s">
        <v>16091</v>
      </c>
      <c r="H2684" s="191" t="s">
        <v>16383</v>
      </c>
      <c r="I2684" s="191" t="s">
        <v>16384</v>
      </c>
      <c r="J2684" s="191" t="s">
        <v>16385</v>
      </c>
      <c r="K2684" s="191" t="s">
        <v>6975</v>
      </c>
      <c r="L2684" s="99">
        <v>-0.63371999999999995</v>
      </c>
      <c r="M2684" s="99">
        <v>36.501890000000003</v>
      </c>
      <c r="N2684" s="191" t="s">
        <v>6967</v>
      </c>
      <c r="O2684" s="87">
        <v>45398</v>
      </c>
      <c r="P2684" s="87">
        <f t="shared" si="82"/>
        <v>45423</v>
      </c>
      <c r="Q2684" s="53">
        <f t="shared" si="83"/>
        <v>204</v>
      </c>
    </row>
    <row r="2685" spans="1:17" ht="16">
      <c r="A2685" s="6">
        <v>2684</v>
      </c>
      <c r="B2685" s="191" t="s">
        <v>5850</v>
      </c>
      <c r="C2685" s="191" t="s">
        <v>5851</v>
      </c>
      <c r="D2685" s="191" t="s">
        <v>16386</v>
      </c>
      <c r="E2685" s="191" t="s">
        <v>151</v>
      </c>
      <c r="F2685" s="191" t="s">
        <v>151</v>
      </c>
      <c r="G2685" s="191" t="s">
        <v>152</v>
      </c>
      <c r="H2685" s="191" t="s">
        <v>16387</v>
      </c>
      <c r="I2685" s="191" t="s">
        <v>16388</v>
      </c>
      <c r="J2685" s="191" t="s">
        <v>16388</v>
      </c>
      <c r="K2685" s="191" t="s">
        <v>10554</v>
      </c>
      <c r="L2685" s="99">
        <v>0.10339</v>
      </c>
      <c r="M2685" s="99">
        <v>37.590918000000002</v>
      </c>
      <c r="N2685" s="191" t="s">
        <v>6967</v>
      </c>
      <c r="O2685" s="87">
        <v>45398</v>
      </c>
      <c r="P2685" s="87">
        <f t="shared" si="82"/>
        <v>45423</v>
      </c>
      <c r="Q2685" s="53">
        <f t="shared" si="83"/>
        <v>204</v>
      </c>
    </row>
    <row r="2686" spans="1:17" ht="16">
      <c r="A2686" s="6">
        <v>2685</v>
      </c>
      <c r="B2686" s="191" t="s">
        <v>5878</v>
      </c>
      <c r="C2686" s="191" t="s">
        <v>5879</v>
      </c>
      <c r="D2686" s="191" t="s">
        <v>16389</v>
      </c>
      <c r="E2686" s="191" t="s">
        <v>108</v>
      </c>
      <c r="F2686" s="191" t="s">
        <v>108</v>
      </c>
      <c r="G2686" s="191" t="s">
        <v>6972</v>
      </c>
      <c r="H2686" s="191" t="s">
        <v>8657</v>
      </c>
      <c r="I2686" s="191" t="s">
        <v>16390</v>
      </c>
      <c r="J2686" s="191" t="s">
        <v>15994</v>
      </c>
      <c r="K2686" s="191" t="s">
        <v>6966</v>
      </c>
      <c r="L2686" s="99">
        <v>-1.0206980000000001</v>
      </c>
      <c r="M2686" s="99">
        <v>36.911507999999998</v>
      </c>
      <c r="N2686" s="191" t="s">
        <v>6967</v>
      </c>
      <c r="O2686" s="87">
        <v>45398</v>
      </c>
      <c r="P2686" s="87">
        <f t="shared" si="82"/>
        <v>45423</v>
      </c>
      <c r="Q2686" s="53">
        <f t="shared" si="83"/>
        <v>204</v>
      </c>
    </row>
    <row r="2687" spans="1:17" ht="16">
      <c r="A2687" s="6">
        <v>2686</v>
      </c>
      <c r="B2687" s="191" t="s">
        <v>5990</v>
      </c>
      <c r="C2687" s="191" t="s">
        <v>5991</v>
      </c>
      <c r="D2687" s="191" t="s">
        <v>16391</v>
      </c>
      <c r="E2687" s="191" t="s">
        <v>114</v>
      </c>
      <c r="F2687" s="191" t="s">
        <v>114</v>
      </c>
      <c r="G2687" s="191" t="s">
        <v>160</v>
      </c>
      <c r="H2687" s="191" t="s">
        <v>16392</v>
      </c>
      <c r="I2687" s="191" t="s">
        <v>16393</v>
      </c>
      <c r="J2687" s="191" t="s">
        <v>16393</v>
      </c>
      <c r="K2687" s="191" t="s">
        <v>10197</v>
      </c>
      <c r="L2687" s="99">
        <v>-0.73040700000000003</v>
      </c>
      <c r="M2687" s="99">
        <v>37.105930000000001</v>
      </c>
      <c r="N2687" s="191" t="s">
        <v>6967</v>
      </c>
      <c r="O2687" s="87">
        <v>45398</v>
      </c>
      <c r="P2687" s="87">
        <f t="shared" si="82"/>
        <v>45423</v>
      </c>
      <c r="Q2687" s="53">
        <f t="shared" si="83"/>
        <v>204</v>
      </c>
    </row>
    <row r="2688" spans="1:17" ht="16">
      <c r="A2688" s="6">
        <v>2687</v>
      </c>
      <c r="B2688" s="191" t="s">
        <v>6067</v>
      </c>
      <c r="C2688" s="191" t="s">
        <v>6068</v>
      </c>
      <c r="D2688" s="191" t="s">
        <v>16394</v>
      </c>
      <c r="E2688" s="191" t="s">
        <v>108</v>
      </c>
      <c r="F2688" s="191" t="s">
        <v>108</v>
      </c>
      <c r="G2688" s="191" t="s">
        <v>175</v>
      </c>
      <c r="H2688" s="191" t="s">
        <v>7455</v>
      </c>
      <c r="I2688" s="191" t="s">
        <v>16395</v>
      </c>
      <c r="J2688" s="191" t="s">
        <v>16396</v>
      </c>
      <c r="K2688" s="191" t="s">
        <v>2840</v>
      </c>
      <c r="L2688" s="99"/>
      <c r="M2688" s="99"/>
      <c r="N2688" s="191" t="s">
        <v>6967</v>
      </c>
      <c r="O2688" s="87">
        <v>45398</v>
      </c>
      <c r="P2688" s="87">
        <f t="shared" si="82"/>
        <v>45423</v>
      </c>
      <c r="Q2688" s="53">
        <f t="shared" si="83"/>
        <v>204</v>
      </c>
    </row>
    <row r="2689" spans="1:17" ht="16">
      <c r="A2689" s="6">
        <v>2688</v>
      </c>
      <c r="B2689" s="191" t="s">
        <v>6083</v>
      </c>
      <c r="C2689" s="191" t="s">
        <v>6084</v>
      </c>
      <c r="D2689" s="191" t="s">
        <v>16397</v>
      </c>
      <c r="E2689" s="191" t="s">
        <v>114</v>
      </c>
      <c r="F2689" s="191" t="s">
        <v>114</v>
      </c>
      <c r="G2689" s="191" t="s">
        <v>158</v>
      </c>
      <c r="H2689" s="191" t="s">
        <v>16398</v>
      </c>
      <c r="I2689" s="191" t="s">
        <v>16399</v>
      </c>
      <c r="J2689" s="191" t="s">
        <v>16400</v>
      </c>
      <c r="K2689" s="191" t="s">
        <v>15427</v>
      </c>
      <c r="L2689" s="99">
        <v>-0.78220000000000001</v>
      </c>
      <c r="M2689" s="99">
        <v>36.884250000000002</v>
      </c>
      <c r="N2689" s="191" t="s">
        <v>6967</v>
      </c>
      <c r="O2689" s="87">
        <v>45398</v>
      </c>
      <c r="P2689" s="87">
        <f t="shared" si="82"/>
        <v>45423</v>
      </c>
      <c r="Q2689" s="53">
        <f t="shared" si="83"/>
        <v>204</v>
      </c>
    </row>
    <row r="2690" spans="1:17" ht="16">
      <c r="A2690" s="6">
        <v>2689</v>
      </c>
      <c r="B2690" s="191" t="s">
        <v>5406</v>
      </c>
      <c r="C2690" s="191" t="s">
        <v>5407</v>
      </c>
      <c r="D2690" s="191" t="s">
        <v>16401</v>
      </c>
      <c r="E2690" s="191" t="s">
        <v>8015</v>
      </c>
      <c r="F2690" s="191" t="s">
        <v>8015</v>
      </c>
      <c r="G2690" s="191" t="s">
        <v>142</v>
      </c>
      <c r="H2690" s="191" t="s">
        <v>16402</v>
      </c>
      <c r="I2690" s="191" t="s">
        <v>16403</v>
      </c>
      <c r="J2690" s="191" t="s">
        <v>16403</v>
      </c>
      <c r="K2690" s="191" t="s">
        <v>8856</v>
      </c>
      <c r="L2690" s="99">
        <v>-0.42940689999999998</v>
      </c>
      <c r="M2690" s="99">
        <v>37.473109999999998</v>
      </c>
      <c r="N2690" s="191" t="s">
        <v>6967</v>
      </c>
      <c r="O2690" s="87">
        <v>45399</v>
      </c>
      <c r="P2690" s="87">
        <f t="shared" si="82"/>
        <v>45424</v>
      </c>
      <c r="Q2690" s="53">
        <f t="shared" si="83"/>
        <v>203</v>
      </c>
    </row>
    <row r="2691" spans="1:17" ht="32">
      <c r="A2691" s="6">
        <v>2690</v>
      </c>
      <c r="B2691" s="191" t="s">
        <v>5682</v>
      </c>
      <c r="C2691" s="191" t="s">
        <v>5683</v>
      </c>
      <c r="D2691" s="191" t="s">
        <v>16404</v>
      </c>
      <c r="E2691" s="191" t="s">
        <v>108</v>
      </c>
      <c r="F2691" s="191" t="s">
        <v>108</v>
      </c>
      <c r="G2691" s="191" t="s">
        <v>7201</v>
      </c>
      <c r="H2691" s="191" t="s">
        <v>9012</v>
      </c>
      <c r="I2691" s="191" t="s">
        <v>16405</v>
      </c>
      <c r="J2691" s="191" t="s">
        <v>16406</v>
      </c>
      <c r="K2691" s="191" t="s">
        <v>6975</v>
      </c>
      <c r="L2691" s="99">
        <v>-1.110903</v>
      </c>
      <c r="M2691" s="99">
        <v>36.944535000000002</v>
      </c>
      <c r="N2691" s="191" t="s">
        <v>6967</v>
      </c>
      <c r="O2691" s="87">
        <v>45399</v>
      </c>
      <c r="P2691" s="87">
        <f t="shared" ref="P2691:P2754" si="84">O2691+25</f>
        <v>45424</v>
      </c>
      <c r="Q2691" s="53">
        <f t="shared" ref="Q2691:Q2754" si="85">IF(P2691&lt;$T$2,$V$2,$U$2-P2691+1)</f>
        <v>203</v>
      </c>
    </row>
    <row r="2692" spans="1:17" ht="16">
      <c r="A2692" s="6">
        <v>2691</v>
      </c>
      <c r="B2692" s="191" t="s">
        <v>5820</v>
      </c>
      <c r="C2692" s="191" t="s">
        <v>5821</v>
      </c>
      <c r="D2692" s="191" t="s">
        <v>16407</v>
      </c>
      <c r="E2692" s="191" t="s">
        <v>114</v>
      </c>
      <c r="F2692" s="191" t="s">
        <v>114</v>
      </c>
      <c r="G2692" s="191" t="s">
        <v>156</v>
      </c>
      <c r="H2692" s="191" t="s">
        <v>16192</v>
      </c>
      <c r="I2692" s="191" t="s">
        <v>16408</v>
      </c>
      <c r="J2692" s="191" t="s">
        <v>16409</v>
      </c>
      <c r="K2692" s="191" t="s">
        <v>11451</v>
      </c>
      <c r="L2692" s="99">
        <v>-1.058608</v>
      </c>
      <c r="M2692" s="99">
        <v>37.270513000000001</v>
      </c>
      <c r="N2692" s="191" t="s">
        <v>6967</v>
      </c>
      <c r="O2692" s="87">
        <v>45399</v>
      </c>
      <c r="P2692" s="87">
        <f t="shared" si="84"/>
        <v>45424</v>
      </c>
      <c r="Q2692" s="53">
        <f t="shared" si="85"/>
        <v>203</v>
      </c>
    </row>
    <row r="2693" spans="1:17" ht="16">
      <c r="A2693" s="6">
        <v>2692</v>
      </c>
      <c r="B2693" s="191" t="s">
        <v>5982</v>
      </c>
      <c r="C2693" s="191" t="s">
        <v>5983</v>
      </c>
      <c r="D2693" s="191" t="s">
        <v>16410</v>
      </c>
      <c r="E2693" s="191" t="s">
        <v>151</v>
      </c>
      <c r="F2693" s="191" t="s">
        <v>151</v>
      </c>
      <c r="G2693" s="191" t="s">
        <v>165</v>
      </c>
      <c r="H2693" s="191" t="s">
        <v>16411</v>
      </c>
      <c r="I2693" s="191" t="s">
        <v>16412</v>
      </c>
      <c r="J2693" s="191" t="s">
        <v>16413</v>
      </c>
      <c r="K2693" s="191" t="s">
        <v>10106</v>
      </c>
      <c r="L2693" s="99">
        <v>-0.1154</v>
      </c>
      <c r="M2693" s="99">
        <v>37.6006</v>
      </c>
      <c r="N2693" s="191" t="s">
        <v>6967</v>
      </c>
      <c r="O2693" s="87">
        <v>45399</v>
      </c>
      <c r="P2693" s="87">
        <f t="shared" si="84"/>
        <v>45424</v>
      </c>
      <c r="Q2693" s="53">
        <f t="shared" si="85"/>
        <v>203</v>
      </c>
    </row>
    <row r="2694" spans="1:17" ht="16">
      <c r="A2694" s="6">
        <v>2693</v>
      </c>
      <c r="B2694" s="191" t="s">
        <v>6025</v>
      </c>
      <c r="C2694" s="191" t="s">
        <v>6026</v>
      </c>
      <c r="D2694" s="191" t="s">
        <v>16414</v>
      </c>
      <c r="E2694" s="191" t="s">
        <v>151</v>
      </c>
      <c r="F2694" s="191" t="s">
        <v>151</v>
      </c>
      <c r="G2694" s="191" t="s">
        <v>165</v>
      </c>
      <c r="H2694" s="191" t="s">
        <v>16415</v>
      </c>
      <c r="I2694" s="191" t="s">
        <v>16416</v>
      </c>
      <c r="J2694" s="191" t="s">
        <v>16417</v>
      </c>
      <c r="K2694" s="191" t="s">
        <v>8847</v>
      </c>
      <c r="L2694" s="99">
        <v>-0.10206999999999999</v>
      </c>
      <c r="M2694" s="99">
        <v>37.713541999999997</v>
      </c>
      <c r="N2694" s="191" t="s">
        <v>6967</v>
      </c>
      <c r="O2694" s="87">
        <v>45399</v>
      </c>
      <c r="P2694" s="87">
        <f t="shared" si="84"/>
        <v>45424</v>
      </c>
      <c r="Q2694" s="53">
        <f t="shared" si="85"/>
        <v>203</v>
      </c>
    </row>
    <row r="2695" spans="1:17" ht="16">
      <c r="A2695" s="6">
        <v>2694</v>
      </c>
      <c r="B2695" s="191" t="s">
        <v>3336</v>
      </c>
      <c r="C2695" s="191" t="s">
        <v>3337</v>
      </c>
      <c r="D2695" s="191" t="s">
        <v>16418</v>
      </c>
      <c r="E2695" s="191" t="s">
        <v>114</v>
      </c>
      <c r="F2695" s="191" t="s">
        <v>114</v>
      </c>
      <c r="G2695" s="191" t="s">
        <v>158</v>
      </c>
      <c r="H2695" s="191" t="s">
        <v>16419</v>
      </c>
      <c r="I2695" s="191" t="s">
        <v>16420</v>
      </c>
      <c r="J2695" s="191" t="s">
        <v>16421</v>
      </c>
      <c r="K2695" s="191" t="s">
        <v>7337</v>
      </c>
      <c r="L2695" s="99">
        <v>-0.77624800000000005</v>
      </c>
      <c r="M2695" s="99">
        <v>36.884141999999997</v>
      </c>
      <c r="N2695" s="191" t="s">
        <v>6967</v>
      </c>
      <c r="O2695" s="87">
        <v>45400</v>
      </c>
      <c r="P2695" s="87">
        <f t="shared" si="84"/>
        <v>45425</v>
      </c>
      <c r="Q2695" s="53">
        <f t="shared" si="85"/>
        <v>202</v>
      </c>
    </row>
    <row r="2696" spans="1:17" ht="16">
      <c r="A2696" s="6">
        <v>2695</v>
      </c>
      <c r="B2696" s="191" t="s">
        <v>5670</v>
      </c>
      <c r="C2696" s="191" t="s">
        <v>5671</v>
      </c>
      <c r="D2696" s="191" t="s">
        <v>16422</v>
      </c>
      <c r="E2696" s="191" t="s">
        <v>108</v>
      </c>
      <c r="F2696" s="191" t="s">
        <v>108</v>
      </c>
      <c r="G2696" s="191" t="s">
        <v>7023</v>
      </c>
      <c r="H2696" s="191" t="s">
        <v>15342</v>
      </c>
      <c r="I2696" s="191" t="s">
        <v>16423</v>
      </c>
      <c r="J2696" s="191" t="s">
        <v>16424</v>
      </c>
      <c r="K2696" s="191" t="s">
        <v>7449</v>
      </c>
      <c r="L2696" s="99">
        <v>-1.1698500000000001</v>
      </c>
      <c r="M2696" s="99">
        <v>36.658628999999998</v>
      </c>
      <c r="N2696" s="191" t="s">
        <v>6967</v>
      </c>
      <c r="O2696" s="87">
        <v>45400</v>
      </c>
      <c r="P2696" s="87">
        <f t="shared" si="84"/>
        <v>45425</v>
      </c>
      <c r="Q2696" s="53">
        <f t="shared" si="85"/>
        <v>202</v>
      </c>
    </row>
    <row r="2697" spans="1:17" ht="16">
      <c r="A2697" s="6">
        <v>2696</v>
      </c>
      <c r="B2697" s="191" t="s">
        <v>5766</v>
      </c>
      <c r="C2697" s="191" t="s">
        <v>5767</v>
      </c>
      <c r="D2697" s="191" t="s">
        <v>16425</v>
      </c>
      <c r="E2697" s="191" t="s">
        <v>8015</v>
      </c>
      <c r="F2697" s="191" t="s">
        <v>8015</v>
      </c>
      <c r="G2697" s="191" t="s">
        <v>144</v>
      </c>
      <c r="H2697" s="191" t="s">
        <v>13463</v>
      </c>
      <c r="I2697" s="191" t="s">
        <v>16426</v>
      </c>
      <c r="J2697" s="191" t="s">
        <v>16427</v>
      </c>
      <c r="K2697" s="191" t="s">
        <v>7384</v>
      </c>
      <c r="L2697" s="99">
        <v>-0.40139999999999998</v>
      </c>
      <c r="M2697" s="99">
        <v>37.5242</v>
      </c>
      <c r="N2697" s="191" t="s">
        <v>6967</v>
      </c>
      <c r="O2697" s="87">
        <v>45400</v>
      </c>
      <c r="P2697" s="87">
        <f t="shared" si="84"/>
        <v>45425</v>
      </c>
      <c r="Q2697" s="53">
        <f t="shared" si="85"/>
        <v>202</v>
      </c>
    </row>
    <row r="2698" spans="1:17" ht="16">
      <c r="A2698" s="6">
        <v>2697</v>
      </c>
      <c r="B2698" s="191" t="s">
        <v>5944</v>
      </c>
      <c r="C2698" s="191" t="s">
        <v>5945</v>
      </c>
      <c r="D2698" s="191" t="s">
        <v>16428</v>
      </c>
      <c r="E2698" s="191" t="s">
        <v>114</v>
      </c>
      <c r="F2698" s="191" t="s">
        <v>114</v>
      </c>
      <c r="G2698" s="191" t="s">
        <v>168</v>
      </c>
      <c r="H2698" s="191" t="s">
        <v>16429</v>
      </c>
      <c r="I2698" s="191" t="s">
        <v>16430</v>
      </c>
      <c r="J2698" s="191" t="s">
        <v>16431</v>
      </c>
      <c r="K2698" s="191" t="s">
        <v>7337</v>
      </c>
      <c r="L2698" s="99">
        <v>-0.91176500000000005</v>
      </c>
      <c r="M2698" s="99">
        <v>37.089668000000003</v>
      </c>
      <c r="N2698" s="191" t="s">
        <v>6967</v>
      </c>
      <c r="O2698" s="87">
        <v>45400</v>
      </c>
      <c r="P2698" s="87">
        <f t="shared" si="84"/>
        <v>45425</v>
      </c>
      <c r="Q2698" s="53">
        <f t="shared" si="85"/>
        <v>202</v>
      </c>
    </row>
    <row r="2699" spans="1:17" ht="16">
      <c r="A2699" s="6">
        <v>2698</v>
      </c>
      <c r="B2699" s="191" t="s">
        <v>5978</v>
      </c>
      <c r="C2699" s="191" t="s">
        <v>5979</v>
      </c>
      <c r="D2699" s="191" t="s">
        <v>16432</v>
      </c>
      <c r="E2699" s="191" t="s">
        <v>8015</v>
      </c>
      <c r="F2699" s="191" t="s">
        <v>8015</v>
      </c>
      <c r="G2699" s="191" t="s">
        <v>144</v>
      </c>
      <c r="H2699" s="191" t="s">
        <v>16433</v>
      </c>
      <c r="I2699" s="191" t="s">
        <v>16434</v>
      </c>
      <c r="J2699" s="191" t="s">
        <v>16435</v>
      </c>
      <c r="K2699" s="191" t="s">
        <v>7384</v>
      </c>
      <c r="L2699" s="99">
        <v>-0.50103500000000001</v>
      </c>
      <c r="M2699" s="99">
        <v>37.669981999999997</v>
      </c>
      <c r="N2699" s="191" t="s">
        <v>6967</v>
      </c>
      <c r="O2699" s="87">
        <v>45400</v>
      </c>
      <c r="P2699" s="87">
        <f t="shared" si="84"/>
        <v>45425</v>
      </c>
      <c r="Q2699" s="53">
        <f t="shared" si="85"/>
        <v>202</v>
      </c>
    </row>
    <row r="2700" spans="1:17" ht="32">
      <c r="A2700" s="6">
        <v>2699</v>
      </c>
      <c r="B2700" s="191" t="s">
        <v>6002</v>
      </c>
      <c r="C2700" s="191" t="s">
        <v>6003</v>
      </c>
      <c r="D2700" s="191" t="s">
        <v>16436</v>
      </c>
      <c r="E2700" s="191" t="s">
        <v>108</v>
      </c>
      <c r="F2700" s="191" t="s">
        <v>108</v>
      </c>
      <c r="G2700" s="191" t="s">
        <v>115</v>
      </c>
      <c r="H2700" s="191" t="s">
        <v>7806</v>
      </c>
      <c r="I2700" s="191" t="s">
        <v>16437</v>
      </c>
      <c r="J2700" s="191" t="s">
        <v>16438</v>
      </c>
      <c r="K2700" s="191" t="s">
        <v>2840</v>
      </c>
      <c r="L2700" s="99">
        <v>-1.2192879999999999</v>
      </c>
      <c r="M2700" s="99">
        <v>36.691642999999999</v>
      </c>
      <c r="N2700" s="191" t="s">
        <v>6967</v>
      </c>
      <c r="O2700" s="87">
        <v>45400</v>
      </c>
      <c r="P2700" s="87">
        <f t="shared" si="84"/>
        <v>45425</v>
      </c>
      <c r="Q2700" s="53">
        <f t="shared" si="85"/>
        <v>202</v>
      </c>
    </row>
    <row r="2701" spans="1:17" ht="16">
      <c r="A2701" s="6">
        <v>2700</v>
      </c>
      <c r="B2701" s="191" t="s">
        <v>6031</v>
      </c>
      <c r="C2701" s="191" t="s">
        <v>6032</v>
      </c>
      <c r="D2701" s="191" t="s">
        <v>16439</v>
      </c>
      <c r="E2701" s="191" t="s">
        <v>151</v>
      </c>
      <c r="F2701" s="191" t="s">
        <v>151</v>
      </c>
      <c r="G2701" s="191" t="s">
        <v>165</v>
      </c>
      <c r="H2701" s="191" t="s">
        <v>16440</v>
      </c>
      <c r="I2701" s="191" t="s">
        <v>16441</v>
      </c>
      <c r="J2701" s="191" t="s">
        <v>16442</v>
      </c>
      <c r="K2701" s="191" t="s">
        <v>10641</v>
      </c>
      <c r="L2701" s="99">
        <v>-8.4403000000000006E-2</v>
      </c>
      <c r="M2701" s="99">
        <v>37.635150000000003</v>
      </c>
      <c r="N2701" s="191" t="s">
        <v>6967</v>
      </c>
      <c r="O2701" s="87">
        <v>45400</v>
      </c>
      <c r="P2701" s="87">
        <f t="shared" si="84"/>
        <v>45425</v>
      </c>
      <c r="Q2701" s="53">
        <f t="shared" si="85"/>
        <v>202</v>
      </c>
    </row>
    <row r="2702" spans="1:17" ht="16">
      <c r="A2702" s="6">
        <v>2701</v>
      </c>
      <c r="B2702" s="191" t="s">
        <v>6041</v>
      </c>
      <c r="C2702" s="191" t="s">
        <v>6042</v>
      </c>
      <c r="D2702" s="191" t="s">
        <v>16443</v>
      </c>
      <c r="E2702" s="191" t="s">
        <v>114</v>
      </c>
      <c r="F2702" s="191" t="s">
        <v>114</v>
      </c>
      <c r="G2702" s="191" t="s">
        <v>158</v>
      </c>
      <c r="H2702" s="191" t="s">
        <v>16444</v>
      </c>
      <c r="I2702" s="191" t="s">
        <v>16445</v>
      </c>
      <c r="J2702" s="191" t="s">
        <v>16446</v>
      </c>
      <c r="K2702" s="191" t="s">
        <v>15427</v>
      </c>
      <c r="L2702" s="99">
        <v>-0.78453700000000004</v>
      </c>
      <c r="M2702" s="99">
        <v>36.904710000000001</v>
      </c>
      <c r="N2702" s="191" t="s">
        <v>6967</v>
      </c>
      <c r="O2702" s="87">
        <v>45400</v>
      </c>
      <c r="P2702" s="87">
        <f t="shared" si="84"/>
        <v>45425</v>
      </c>
      <c r="Q2702" s="53">
        <f t="shared" si="85"/>
        <v>202</v>
      </c>
    </row>
    <row r="2703" spans="1:17" ht="16">
      <c r="A2703" s="6">
        <v>2702</v>
      </c>
      <c r="B2703" s="191" t="s">
        <v>6081</v>
      </c>
      <c r="C2703" s="191" t="s">
        <v>6082</v>
      </c>
      <c r="D2703" s="191" t="s">
        <v>16447</v>
      </c>
      <c r="E2703" s="191" t="s">
        <v>161</v>
      </c>
      <c r="F2703" s="191" t="s">
        <v>161</v>
      </c>
      <c r="G2703" s="191" t="s">
        <v>11424</v>
      </c>
      <c r="H2703" s="191" t="s">
        <v>16448</v>
      </c>
      <c r="I2703" s="191" t="s">
        <v>16449</v>
      </c>
      <c r="J2703" s="191" t="s">
        <v>16450</v>
      </c>
      <c r="K2703" s="191" t="s">
        <v>16451</v>
      </c>
      <c r="L2703" s="99">
        <v>-0.55791800000000003</v>
      </c>
      <c r="M2703" s="99">
        <v>37.095247999999998</v>
      </c>
      <c r="N2703" s="191" t="s">
        <v>6967</v>
      </c>
      <c r="O2703" s="87">
        <v>45400</v>
      </c>
      <c r="P2703" s="87">
        <f t="shared" si="84"/>
        <v>45425</v>
      </c>
      <c r="Q2703" s="53">
        <f t="shared" si="85"/>
        <v>202</v>
      </c>
    </row>
    <row r="2704" spans="1:17" ht="16">
      <c r="A2704" s="6">
        <v>2703</v>
      </c>
      <c r="B2704" s="191" t="s">
        <v>16452</v>
      </c>
      <c r="C2704" s="191" t="s">
        <v>6123</v>
      </c>
      <c r="D2704" s="191" t="s">
        <v>16453</v>
      </c>
      <c r="E2704" s="191" t="s">
        <v>151</v>
      </c>
      <c r="F2704" s="191" t="s">
        <v>114</v>
      </c>
      <c r="G2704" s="191" t="s">
        <v>8764</v>
      </c>
      <c r="H2704" s="191" t="s">
        <v>15638</v>
      </c>
      <c r="I2704" s="191" t="s">
        <v>16454</v>
      </c>
      <c r="J2704" s="191" t="s">
        <v>16455</v>
      </c>
      <c r="K2704" s="191" t="s">
        <v>11451</v>
      </c>
      <c r="L2704" s="99">
        <v>-0.81785699999999995</v>
      </c>
      <c r="M2704" s="99">
        <v>37.155116</v>
      </c>
      <c r="N2704" s="191" t="s">
        <v>6967</v>
      </c>
      <c r="O2704" s="87">
        <v>45400</v>
      </c>
      <c r="P2704" s="87">
        <f t="shared" si="84"/>
        <v>45425</v>
      </c>
      <c r="Q2704" s="53">
        <f t="shared" si="85"/>
        <v>202</v>
      </c>
    </row>
    <row r="2705" spans="1:17" ht="16">
      <c r="A2705" s="6">
        <v>2704</v>
      </c>
      <c r="B2705" s="191" t="s">
        <v>5092</v>
      </c>
      <c r="C2705" s="191" t="s">
        <v>5093</v>
      </c>
      <c r="D2705" s="191" t="s">
        <v>16456</v>
      </c>
      <c r="E2705" s="191" t="s">
        <v>8015</v>
      </c>
      <c r="F2705" s="191" t="s">
        <v>8015</v>
      </c>
      <c r="G2705" s="191" t="s">
        <v>144</v>
      </c>
      <c r="H2705" s="191" t="s">
        <v>16457</v>
      </c>
      <c r="I2705" s="191" t="s">
        <v>16458</v>
      </c>
      <c r="J2705" s="191" t="s">
        <v>16459</v>
      </c>
      <c r="K2705" s="191" t="s">
        <v>7384</v>
      </c>
      <c r="L2705" s="99">
        <v>-0.37890000000000001</v>
      </c>
      <c r="M2705" s="99">
        <v>37.569000000000003</v>
      </c>
      <c r="N2705" s="191" t="s">
        <v>6967</v>
      </c>
      <c r="O2705" s="87">
        <v>45401</v>
      </c>
      <c r="P2705" s="87">
        <f t="shared" si="84"/>
        <v>45426</v>
      </c>
      <c r="Q2705" s="53">
        <f t="shared" si="85"/>
        <v>201</v>
      </c>
    </row>
    <row r="2706" spans="1:17" ht="16">
      <c r="A2706" s="6">
        <v>2705</v>
      </c>
      <c r="B2706" s="191" t="s">
        <v>5523</v>
      </c>
      <c r="C2706" s="191" t="s">
        <v>5524</v>
      </c>
      <c r="D2706" s="191" t="s">
        <v>16460</v>
      </c>
      <c r="E2706" s="191" t="s">
        <v>151</v>
      </c>
      <c r="F2706" s="191" t="s">
        <v>151</v>
      </c>
      <c r="G2706" s="191" t="s">
        <v>173</v>
      </c>
      <c r="H2706" s="191" t="s">
        <v>16461</v>
      </c>
      <c r="I2706" s="191" t="s">
        <v>16462</v>
      </c>
      <c r="J2706" s="191" t="s">
        <v>16463</v>
      </c>
      <c r="K2706" s="191" t="s">
        <v>10106</v>
      </c>
      <c r="L2706" s="99">
        <v>6.7369999999999999E-2</v>
      </c>
      <c r="M2706" s="99">
        <v>37.724200000000003</v>
      </c>
      <c r="N2706" s="191" t="s">
        <v>6967</v>
      </c>
      <c r="O2706" s="87">
        <v>45401</v>
      </c>
      <c r="P2706" s="87">
        <f t="shared" si="84"/>
        <v>45426</v>
      </c>
      <c r="Q2706" s="53">
        <f t="shared" si="85"/>
        <v>201</v>
      </c>
    </row>
    <row r="2707" spans="1:17" ht="16">
      <c r="A2707" s="6">
        <v>2706</v>
      </c>
      <c r="B2707" s="191" t="s">
        <v>5934</v>
      </c>
      <c r="C2707" s="191" t="s">
        <v>5935</v>
      </c>
      <c r="D2707" s="191" t="s">
        <v>16464</v>
      </c>
      <c r="E2707" s="191" t="s">
        <v>108</v>
      </c>
      <c r="F2707" s="191" t="s">
        <v>108</v>
      </c>
      <c r="G2707" s="191" t="s">
        <v>175</v>
      </c>
      <c r="H2707" s="191" t="s">
        <v>2491</v>
      </c>
      <c r="I2707" s="191" t="s">
        <v>16465</v>
      </c>
      <c r="J2707" s="191" t="s">
        <v>16466</v>
      </c>
      <c r="K2707" s="191" t="s">
        <v>2840</v>
      </c>
      <c r="L2707" s="99">
        <v>-1.2419</v>
      </c>
      <c r="M2707" s="99">
        <v>36.616900000000001</v>
      </c>
      <c r="N2707" s="191" t="s">
        <v>6967</v>
      </c>
      <c r="O2707" s="87">
        <v>45401</v>
      </c>
      <c r="P2707" s="87">
        <f t="shared" si="84"/>
        <v>45426</v>
      </c>
      <c r="Q2707" s="53">
        <f t="shared" si="85"/>
        <v>201</v>
      </c>
    </row>
    <row r="2708" spans="1:17" ht="16">
      <c r="A2708" s="6">
        <v>2707</v>
      </c>
      <c r="B2708" s="191" t="s">
        <v>6016</v>
      </c>
      <c r="C2708" s="191" t="s">
        <v>6017</v>
      </c>
      <c r="D2708" s="191" t="s">
        <v>16467</v>
      </c>
      <c r="E2708" s="191" t="s">
        <v>8015</v>
      </c>
      <c r="F2708" s="191" t="s">
        <v>8015</v>
      </c>
      <c r="G2708" s="191" t="s">
        <v>144</v>
      </c>
      <c r="H2708" s="191" t="s">
        <v>11392</v>
      </c>
      <c r="I2708" s="191" t="s">
        <v>16468</v>
      </c>
      <c r="J2708" s="191" t="s">
        <v>16469</v>
      </c>
      <c r="K2708" s="191" t="s">
        <v>7384</v>
      </c>
      <c r="L2708" s="99">
        <v>-1.2091392000000001</v>
      </c>
      <c r="M2708" s="99">
        <v>36.890829699999998</v>
      </c>
      <c r="N2708" s="191" t="s">
        <v>6967</v>
      </c>
      <c r="O2708" s="87">
        <v>45401</v>
      </c>
      <c r="P2708" s="87">
        <f t="shared" si="84"/>
        <v>45426</v>
      </c>
      <c r="Q2708" s="53">
        <f t="shared" si="85"/>
        <v>201</v>
      </c>
    </row>
    <row r="2709" spans="1:17" ht="16">
      <c r="A2709" s="6">
        <v>2708</v>
      </c>
      <c r="B2709" s="191" t="s">
        <v>6198</v>
      </c>
      <c r="C2709" s="191" t="s">
        <v>6199</v>
      </c>
      <c r="D2709" s="191" t="s">
        <v>16470</v>
      </c>
      <c r="E2709" s="191" t="s">
        <v>151</v>
      </c>
      <c r="F2709" s="191" t="s">
        <v>151</v>
      </c>
      <c r="G2709" s="191" t="s">
        <v>165</v>
      </c>
      <c r="H2709" s="191" t="s">
        <v>16471</v>
      </c>
      <c r="I2709" s="191" t="s">
        <v>16472</v>
      </c>
      <c r="J2709" s="191" t="s">
        <v>16473</v>
      </c>
      <c r="K2709" s="191" t="s">
        <v>8847</v>
      </c>
      <c r="L2709" s="99">
        <v>-3.6283000000000003E-2</v>
      </c>
      <c r="M2709" s="99">
        <v>37.568092999999998</v>
      </c>
      <c r="N2709" s="191" t="s">
        <v>6967</v>
      </c>
      <c r="O2709" s="87">
        <v>45401</v>
      </c>
      <c r="P2709" s="87">
        <f t="shared" si="84"/>
        <v>45426</v>
      </c>
      <c r="Q2709" s="53">
        <f t="shared" si="85"/>
        <v>201</v>
      </c>
    </row>
    <row r="2710" spans="1:17" ht="16">
      <c r="A2710" s="6">
        <v>2709</v>
      </c>
      <c r="B2710" s="191" t="s">
        <v>5410</v>
      </c>
      <c r="C2710" s="191" t="s">
        <v>5411</v>
      </c>
      <c r="D2710" s="191" t="s">
        <v>16474</v>
      </c>
      <c r="E2710" s="191" t="s">
        <v>8015</v>
      </c>
      <c r="F2710" s="191" t="s">
        <v>2434</v>
      </c>
      <c r="G2710" s="191" t="s">
        <v>7481</v>
      </c>
      <c r="H2710" s="191" t="s">
        <v>15173</v>
      </c>
      <c r="I2710" s="191" t="s">
        <v>16475</v>
      </c>
      <c r="J2710" s="191" t="s">
        <v>16476</v>
      </c>
      <c r="K2710" s="191" t="s">
        <v>8335</v>
      </c>
      <c r="L2710" s="99">
        <v>-0.62311499999999997</v>
      </c>
      <c r="M2710" s="99">
        <v>37.329495000000001</v>
      </c>
      <c r="N2710" s="191" t="s">
        <v>6967</v>
      </c>
      <c r="O2710" s="87">
        <v>45404</v>
      </c>
      <c r="P2710" s="87">
        <f t="shared" si="84"/>
        <v>45429</v>
      </c>
      <c r="Q2710" s="53">
        <f t="shared" si="85"/>
        <v>198</v>
      </c>
    </row>
    <row r="2711" spans="1:17" ht="16">
      <c r="A2711" s="6">
        <v>2710</v>
      </c>
      <c r="B2711" s="191" t="s">
        <v>5794</v>
      </c>
      <c r="C2711" s="191" t="s">
        <v>5795</v>
      </c>
      <c r="D2711" s="191" t="s">
        <v>16477</v>
      </c>
      <c r="E2711" s="191" t="s">
        <v>108</v>
      </c>
      <c r="F2711" s="191" t="s">
        <v>108</v>
      </c>
      <c r="G2711" s="191" t="s">
        <v>175</v>
      </c>
      <c r="H2711" s="191" t="s">
        <v>14929</v>
      </c>
      <c r="I2711" s="191" t="s">
        <v>16478</v>
      </c>
      <c r="J2711" s="191" t="s">
        <v>16479</v>
      </c>
      <c r="K2711" s="191" t="s">
        <v>2840</v>
      </c>
      <c r="L2711" s="99">
        <v>-1.23898</v>
      </c>
      <c r="M2711" s="99">
        <v>36.623626999999999</v>
      </c>
      <c r="N2711" s="191" t="s">
        <v>6967</v>
      </c>
      <c r="O2711" s="87">
        <v>45404</v>
      </c>
      <c r="P2711" s="87">
        <f t="shared" si="84"/>
        <v>45429</v>
      </c>
      <c r="Q2711" s="53">
        <f t="shared" si="85"/>
        <v>198</v>
      </c>
    </row>
    <row r="2712" spans="1:17" ht="16">
      <c r="A2712" s="6">
        <v>2711</v>
      </c>
      <c r="B2712" s="191" t="s">
        <v>5966</v>
      </c>
      <c r="C2712" s="191" t="s">
        <v>5967</v>
      </c>
      <c r="D2712" s="191" t="s">
        <v>16480</v>
      </c>
      <c r="E2712" s="191" t="s">
        <v>108</v>
      </c>
      <c r="F2712" s="191" t="s">
        <v>108</v>
      </c>
      <c r="G2712" s="191" t="s">
        <v>175</v>
      </c>
      <c r="H2712" s="191" t="s">
        <v>16481</v>
      </c>
      <c r="I2712" s="191" t="s">
        <v>16482</v>
      </c>
      <c r="J2712" s="191" t="s">
        <v>16483</v>
      </c>
      <c r="K2712" s="191" t="s">
        <v>2840</v>
      </c>
      <c r="L2712" s="99">
        <v>-1.2720100000000001</v>
      </c>
      <c r="M2712" s="99">
        <v>36.692129999999999</v>
      </c>
      <c r="N2712" s="191" t="s">
        <v>6967</v>
      </c>
      <c r="O2712" s="87">
        <v>45404</v>
      </c>
      <c r="P2712" s="87">
        <f t="shared" si="84"/>
        <v>45429</v>
      </c>
      <c r="Q2712" s="53">
        <f t="shared" si="85"/>
        <v>198</v>
      </c>
    </row>
    <row r="2713" spans="1:17" ht="16">
      <c r="A2713" s="6">
        <v>2712</v>
      </c>
      <c r="B2713" s="191" t="s">
        <v>6035</v>
      </c>
      <c r="C2713" s="191" t="s">
        <v>6036</v>
      </c>
      <c r="D2713" s="191" t="s">
        <v>16484</v>
      </c>
      <c r="E2713" s="191" t="s">
        <v>161</v>
      </c>
      <c r="F2713" s="191" t="s">
        <v>161</v>
      </c>
      <c r="G2713" s="191" t="s">
        <v>1511</v>
      </c>
      <c r="H2713" s="191" t="s">
        <v>16485</v>
      </c>
      <c r="I2713" s="191" t="s">
        <v>16486</v>
      </c>
      <c r="J2713" s="191" t="s">
        <v>16487</v>
      </c>
      <c r="K2713" s="191" t="s">
        <v>16488</v>
      </c>
      <c r="L2713" s="99">
        <v>-0.24557499999999999</v>
      </c>
      <c r="M2713" s="99">
        <v>37.03351</v>
      </c>
      <c r="N2713" s="191" t="s">
        <v>6967</v>
      </c>
      <c r="O2713" s="87">
        <v>45404</v>
      </c>
      <c r="P2713" s="87">
        <f t="shared" si="84"/>
        <v>45429</v>
      </c>
      <c r="Q2713" s="53">
        <f t="shared" si="85"/>
        <v>198</v>
      </c>
    </row>
    <row r="2714" spans="1:17" ht="16">
      <c r="A2714" s="6">
        <v>2713</v>
      </c>
      <c r="B2714" s="191" t="s">
        <v>6043</v>
      </c>
      <c r="C2714" s="191" t="s">
        <v>6044</v>
      </c>
      <c r="D2714" s="191" t="s">
        <v>16489</v>
      </c>
      <c r="E2714" s="191" t="s">
        <v>114</v>
      </c>
      <c r="F2714" s="191" t="s">
        <v>114</v>
      </c>
      <c r="G2714" s="191" t="s">
        <v>168</v>
      </c>
      <c r="H2714" s="191" t="s">
        <v>16490</v>
      </c>
      <c r="I2714" s="191" t="s">
        <v>16491</v>
      </c>
      <c r="J2714" s="191"/>
      <c r="K2714" s="191" t="s">
        <v>11330</v>
      </c>
      <c r="L2714" s="99">
        <v>-0.87161699999999998</v>
      </c>
      <c r="M2714" s="99">
        <v>36.964722999999999</v>
      </c>
      <c r="N2714" s="191" t="s">
        <v>6967</v>
      </c>
      <c r="O2714" s="87">
        <v>45404</v>
      </c>
      <c r="P2714" s="87">
        <f t="shared" si="84"/>
        <v>45429</v>
      </c>
      <c r="Q2714" s="53">
        <f t="shared" si="85"/>
        <v>198</v>
      </c>
    </row>
    <row r="2715" spans="1:17" ht="16">
      <c r="A2715" s="6">
        <v>2714</v>
      </c>
      <c r="B2715" s="191" t="s">
        <v>5916</v>
      </c>
      <c r="C2715" s="191" t="s">
        <v>5917</v>
      </c>
      <c r="D2715" s="191" t="s">
        <v>16492</v>
      </c>
      <c r="E2715" s="191" t="s">
        <v>151</v>
      </c>
      <c r="F2715" s="191" t="s">
        <v>151</v>
      </c>
      <c r="G2715" s="191" t="s">
        <v>165</v>
      </c>
      <c r="H2715" s="191" t="s">
        <v>16493</v>
      </c>
      <c r="I2715" s="191" t="s">
        <v>16494</v>
      </c>
      <c r="J2715" s="191" t="s">
        <v>16495</v>
      </c>
      <c r="K2715" s="191" t="s">
        <v>10106</v>
      </c>
      <c r="L2715" s="99">
        <v>-5.0500000000000003E-2</v>
      </c>
      <c r="M2715" s="99">
        <v>37.645200000000003</v>
      </c>
      <c r="N2715" s="191" t="s">
        <v>6967</v>
      </c>
      <c r="O2715" s="87">
        <v>45405</v>
      </c>
      <c r="P2715" s="87">
        <f t="shared" si="84"/>
        <v>45430</v>
      </c>
      <c r="Q2715" s="53">
        <f t="shared" si="85"/>
        <v>197</v>
      </c>
    </row>
    <row r="2716" spans="1:17" ht="16">
      <c r="A2716" s="6">
        <v>2715</v>
      </c>
      <c r="B2716" s="191" t="s">
        <v>2439</v>
      </c>
      <c r="C2716" s="191" t="s">
        <v>2697</v>
      </c>
      <c r="D2716" s="191" t="s">
        <v>16496</v>
      </c>
      <c r="E2716" s="191" t="s">
        <v>8015</v>
      </c>
      <c r="F2716" s="191" t="s">
        <v>10898</v>
      </c>
      <c r="G2716" s="191" t="s">
        <v>1578</v>
      </c>
      <c r="H2716" s="191" t="s">
        <v>15792</v>
      </c>
      <c r="I2716" s="191" t="s">
        <v>16497</v>
      </c>
      <c r="J2716" s="191" t="s">
        <v>16498</v>
      </c>
      <c r="K2716" s="191" t="s">
        <v>11533</v>
      </c>
      <c r="L2716" s="99">
        <v>-0.19923099999999999</v>
      </c>
      <c r="M2716" s="99">
        <v>37.601049000000003</v>
      </c>
      <c r="N2716" s="191" t="s">
        <v>6967</v>
      </c>
      <c r="O2716" s="87">
        <v>45405</v>
      </c>
      <c r="P2716" s="87">
        <f t="shared" si="84"/>
        <v>45430</v>
      </c>
      <c r="Q2716" s="53">
        <f t="shared" si="85"/>
        <v>197</v>
      </c>
    </row>
    <row r="2717" spans="1:17" ht="16">
      <c r="A2717" s="6">
        <v>2716</v>
      </c>
      <c r="B2717" s="191" t="s">
        <v>6033</v>
      </c>
      <c r="C2717" s="191" t="s">
        <v>6034</v>
      </c>
      <c r="D2717" s="191" t="s">
        <v>16499</v>
      </c>
      <c r="E2717" s="191" t="s">
        <v>161</v>
      </c>
      <c r="F2717" s="191" t="s">
        <v>161</v>
      </c>
      <c r="G2717" s="191" t="s">
        <v>1511</v>
      </c>
      <c r="H2717" s="191" t="s">
        <v>16500</v>
      </c>
      <c r="I2717" s="191" t="s">
        <v>16501</v>
      </c>
      <c r="J2717" s="191" t="s">
        <v>16502</v>
      </c>
      <c r="K2717" s="191" t="s">
        <v>16488</v>
      </c>
      <c r="L2717" s="99">
        <v>-5.6197999999999998E-2</v>
      </c>
      <c r="M2717" s="99">
        <v>37.051377000000002</v>
      </c>
      <c r="N2717" s="191" t="s">
        <v>6967</v>
      </c>
      <c r="O2717" s="87">
        <v>45405</v>
      </c>
      <c r="P2717" s="87">
        <f t="shared" si="84"/>
        <v>45430</v>
      </c>
      <c r="Q2717" s="53">
        <f t="shared" si="85"/>
        <v>197</v>
      </c>
    </row>
    <row r="2718" spans="1:17" ht="16">
      <c r="A2718" s="6">
        <v>2717</v>
      </c>
      <c r="B2718" s="191" t="s">
        <v>6079</v>
      </c>
      <c r="C2718" s="191" t="s">
        <v>6080</v>
      </c>
      <c r="D2718" s="191" t="s">
        <v>16503</v>
      </c>
      <c r="E2718" s="191" t="s">
        <v>151</v>
      </c>
      <c r="F2718" s="191" t="s">
        <v>151</v>
      </c>
      <c r="G2718" s="191" t="s">
        <v>222</v>
      </c>
      <c r="H2718" s="191" t="s">
        <v>16504</v>
      </c>
      <c r="I2718" s="191" t="s">
        <v>16505</v>
      </c>
      <c r="J2718" s="191" t="s">
        <v>16506</v>
      </c>
      <c r="K2718" s="191" t="s">
        <v>10106</v>
      </c>
      <c r="L2718" s="99">
        <v>2.0027E-2</v>
      </c>
      <c r="M2718" s="99">
        <v>37.601959000000001</v>
      </c>
      <c r="N2718" s="191" t="s">
        <v>6967</v>
      </c>
      <c r="O2718" s="87">
        <v>45405</v>
      </c>
      <c r="P2718" s="87">
        <f t="shared" si="84"/>
        <v>45430</v>
      </c>
      <c r="Q2718" s="53">
        <f t="shared" si="85"/>
        <v>197</v>
      </c>
    </row>
    <row r="2719" spans="1:17" ht="16">
      <c r="A2719" s="6">
        <v>2718</v>
      </c>
      <c r="B2719" s="191" t="s">
        <v>4990</v>
      </c>
      <c r="C2719" s="191" t="s">
        <v>4991</v>
      </c>
      <c r="D2719" s="191" t="s">
        <v>16507</v>
      </c>
      <c r="E2719" s="191" t="s">
        <v>114</v>
      </c>
      <c r="F2719" s="191" t="s">
        <v>114</v>
      </c>
      <c r="G2719" s="191" t="s">
        <v>8764</v>
      </c>
      <c r="H2719" s="191" t="s">
        <v>16508</v>
      </c>
      <c r="I2719" s="191" t="s">
        <v>16509</v>
      </c>
      <c r="J2719" s="191" t="s">
        <v>16510</v>
      </c>
      <c r="K2719" s="191" t="s">
        <v>11451</v>
      </c>
      <c r="L2719" s="99">
        <v>-0.86379969999999995</v>
      </c>
      <c r="M2719" s="99">
        <v>37.154729799999998</v>
      </c>
      <c r="N2719" s="191" t="s">
        <v>6967</v>
      </c>
      <c r="O2719" s="87">
        <v>45406</v>
      </c>
      <c r="P2719" s="87">
        <f t="shared" si="84"/>
        <v>45431</v>
      </c>
      <c r="Q2719" s="53">
        <f t="shared" si="85"/>
        <v>196</v>
      </c>
    </row>
    <row r="2720" spans="1:17" ht="16">
      <c r="A2720" s="6">
        <v>2719</v>
      </c>
      <c r="B2720" s="191" t="s">
        <v>5362</v>
      </c>
      <c r="C2720" s="191" t="s">
        <v>5363</v>
      </c>
      <c r="D2720" s="191" t="s">
        <v>16511</v>
      </c>
      <c r="E2720" s="191" t="s">
        <v>108</v>
      </c>
      <c r="F2720" s="191" t="s">
        <v>108</v>
      </c>
      <c r="G2720" s="191" t="s">
        <v>6972</v>
      </c>
      <c r="H2720" s="191" t="s">
        <v>16512</v>
      </c>
      <c r="I2720" s="191" t="s">
        <v>16513</v>
      </c>
      <c r="J2720" s="191" t="s">
        <v>16514</v>
      </c>
      <c r="K2720" s="191" t="s">
        <v>6975</v>
      </c>
      <c r="L2720" s="99">
        <v>-0.98476799999999998</v>
      </c>
      <c r="M2720" s="99">
        <v>36.805168000000002</v>
      </c>
      <c r="N2720" s="191" t="s">
        <v>6967</v>
      </c>
      <c r="O2720" s="87">
        <v>45406</v>
      </c>
      <c r="P2720" s="87">
        <f t="shared" si="84"/>
        <v>45431</v>
      </c>
      <c r="Q2720" s="53">
        <f t="shared" si="85"/>
        <v>196</v>
      </c>
    </row>
    <row r="2721" spans="1:17" ht="16">
      <c r="A2721" s="6">
        <v>2720</v>
      </c>
      <c r="B2721" s="191" t="s">
        <v>5894</v>
      </c>
      <c r="C2721" s="191" t="s">
        <v>5895</v>
      </c>
      <c r="D2721" s="191" t="s">
        <v>16515</v>
      </c>
      <c r="E2721" s="191" t="s">
        <v>8015</v>
      </c>
      <c r="F2721" s="191" t="s">
        <v>8015</v>
      </c>
      <c r="G2721" s="191" t="s">
        <v>142</v>
      </c>
      <c r="H2721" s="191" t="s">
        <v>16516</v>
      </c>
      <c r="I2721" s="191" t="s">
        <v>16517</v>
      </c>
      <c r="J2721" s="191"/>
      <c r="K2721" s="191" t="s">
        <v>8856</v>
      </c>
      <c r="L2721" s="99">
        <v>-0.43840000000000001</v>
      </c>
      <c r="M2721" s="99">
        <v>-0.43840000000000001</v>
      </c>
      <c r="N2721" s="191" t="s">
        <v>6967</v>
      </c>
      <c r="O2721" s="87">
        <v>45406</v>
      </c>
      <c r="P2721" s="87">
        <f t="shared" si="84"/>
        <v>45431</v>
      </c>
      <c r="Q2721" s="53">
        <f t="shared" si="85"/>
        <v>196</v>
      </c>
    </row>
    <row r="2722" spans="1:17" ht="16">
      <c r="A2722" s="6">
        <v>2721</v>
      </c>
      <c r="B2722" s="191" t="s">
        <v>5906</v>
      </c>
      <c r="C2722" s="191" t="s">
        <v>5907</v>
      </c>
      <c r="D2722" s="191" t="s">
        <v>16518</v>
      </c>
      <c r="E2722" s="191" t="s">
        <v>108</v>
      </c>
      <c r="F2722" s="191" t="s">
        <v>108</v>
      </c>
      <c r="G2722" s="191" t="s">
        <v>115</v>
      </c>
      <c r="H2722" s="191" t="s">
        <v>8517</v>
      </c>
      <c r="I2722" s="191" t="s">
        <v>16519</v>
      </c>
      <c r="J2722" s="191" t="s">
        <v>16520</v>
      </c>
      <c r="K2722" s="191" t="s">
        <v>2840</v>
      </c>
      <c r="L2722" s="99">
        <v>-1.2192970000000001</v>
      </c>
      <c r="M2722" s="99">
        <v>36.719417999999997</v>
      </c>
      <c r="N2722" s="191" t="s">
        <v>6967</v>
      </c>
      <c r="O2722" s="87">
        <v>45406</v>
      </c>
      <c r="P2722" s="87">
        <f t="shared" si="84"/>
        <v>45431</v>
      </c>
      <c r="Q2722" s="53">
        <f t="shared" si="85"/>
        <v>196</v>
      </c>
    </row>
    <row r="2723" spans="1:17" ht="16">
      <c r="A2723" s="6">
        <v>2722</v>
      </c>
      <c r="B2723" s="191" t="s">
        <v>5962</v>
      </c>
      <c r="C2723" s="191" t="s">
        <v>5963</v>
      </c>
      <c r="D2723" s="191" t="s">
        <v>16521</v>
      </c>
      <c r="E2723" s="191" t="s">
        <v>151</v>
      </c>
      <c r="F2723" s="191" t="s">
        <v>151</v>
      </c>
      <c r="G2723" s="191" t="s">
        <v>165</v>
      </c>
      <c r="H2723" s="191" t="s">
        <v>16005</v>
      </c>
      <c r="I2723" s="191" t="s">
        <v>16522</v>
      </c>
      <c r="J2723" s="191" t="s">
        <v>16523</v>
      </c>
      <c r="K2723" s="191" t="s">
        <v>10106</v>
      </c>
      <c r="L2723" s="99">
        <v>-0.13500000000000001</v>
      </c>
      <c r="M2723" s="99">
        <v>37.610999999999997</v>
      </c>
      <c r="N2723" s="191" t="s">
        <v>6967</v>
      </c>
      <c r="O2723" s="87">
        <v>45406</v>
      </c>
      <c r="P2723" s="87">
        <f t="shared" si="84"/>
        <v>45431</v>
      </c>
      <c r="Q2723" s="53">
        <f t="shared" si="85"/>
        <v>196</v>
      </c>
    </row>
    <row r="2724" spans="1:17" ht="16">
      <c r="A2724" s="6">
        <v>2723</v>
      </c>
      <c r="B2724" s="191" t="s">
        <v>6051</v>
      </c>
      <c r="C2724" s="191" t="s">
        <v>6052</v>
      </c>
      <c r="D2724" s="191" t="s">
        <v>16524</v>
      </c>
      <c r="E2724" s="191" t="s">
        <v>108</v>
      </c>
      <c r="F2724" s="191" t="s">
        <v>108</v>
      </c>
      <c r="G2724" s="191" t="s">
        <v>6972</v>
      </c>
      <c r="H2724" s="191" t="s">
        <v>16525</v>
      </c>
      <c r="I2724" s="191" t="s">
        <v>16526</v>
      </c>
      <c r="J2724" s="191" t="s">
        <v>16527</v>
      </c>
      <c r="K2724" s="191" t="s">
        <v>6975</v>
      </c>
      <c r="L2724" s="99">
        <v>-0.94283499999999998</v>
      </c>
      <c r="M2724" s="99">
        <v>36.788286999999997</v>
      </c>
      <c r="N2724" s="191" t="s">
        <v>6967</v>
      </c>
      <c r="O2724" s="87">
        <v>45406</v>
      </c>
      <c r="P2724" s="87">
        <f t="shared" si="84"/>
        <v>45431</v>
      </c>
      <c r="Q2724" s="53">
        <f t="shared" si="85"/>
        <v>196</v>
      </c>
    </row>
    <row r="2725" spans="1:17" ht="16">
      <c r="A2725" s="6">
        <v>2724</v>
      </c>
      <c r="B2725" s="191" t="s">
        <v>2700</v>
      </c>
      <c r="C2725" s="191" t="s">
        <v>2701</v>
      </c>
      <c r="D2725" s="191" t="s">
        <v>16528</v>
      </c>
      <c r="E2725" s="191" t="s">
        <v>151</v>
      </c>
      <c r="F2725" s="191" t="s">
        <v>151</v>
      </c>
      <c r="G2725" s="191" t="s">
        <v>165</v>
      </c>
      <c r="H2725" s="191" t="s">
        <v>13000</v>
      </c>
      <c r="I2725" s="191" t="s">
        <v>16529</v>
      </c>
      <c r="J2725" s="191" t="s">
        <v>16530</v>
      </c>
      <c r="K2725" s="191" t="s">
        <v>16531</v>
      </c>
      <c r="L2725" s="99">
        <v>-0.19452</v>
      </c>
      <c r="M2725" s="99">
        <v>37.647295</v>
      </c>
      <c r="N2725" s="191" t="s">
        <v>6967</v>
      </c>
      <c r="O2725" s="87">
        <v>45406</v>
      </c>
      <c r="P2725" s="87">
        <f t="shared" si="84"/>
        <v>45431</v>
      </c>
      <c r="Q2725" s="53">
        <f t="shared" si="85"/>
        <v>196</v>
      </c>
    </row>
    <row r="2726" spans="1:17" ht="16">
      <c r="A2726" s="6">
        <v>2725</v>
      </c>
      <c r="B2726" s="191" t="s">
        <v>6183</v>
      </c>
      <c r="C2726" s="191" t="s">
        <v>6184</v>
      </c>
      <c r="D2726" s="191" t="s">
        <v>16532</v>
      </c>
      <c r="E2726" s="191" t="s">
        <v>114</v>
      </c>
      <c r="F2726" s="191" t="s">
        <v>114</v>
      </c>
      <c r="G2726" s="191" t="s">
        <v>160</v>
      </c>
      <c r="H2726" s="191" t="s">
        <v>9382</v>
      </c>
      <c r="I2726" s="191" t="s">
        <v>16533</v>
      </c>
      <c r="J2726" s="191"/>
      <c r="K2726" s="191" t="s">
        <v>10197</v>
      </c>
      <c r="L2726" s="99">
        <v>-0.65547200000000005</v>
      </c>
      <c r="M2726" s="99">
        <v>37.094276999999998</v>
      </c>
      <c r="N2726" s="191" t="s">
        <v>6967</v>
      </c>
      <c r="O2726" s="87">
        <v>45406</v>
      </c>
      <c r="P2726" s="87">
        <f t="shared" si="84"/>
        <v>45431</v>
      </c>
      <c r="Q2726" s="53">
        <f t="shared" si="85"/>
        <v>196</v>
      </c>
    </row>
    <row r="2727" spans="1:17" ht="16">
      <c r="A2727" s="6">
        <v>2726</v>
      </c>
      <c r="B2727" s="191" t="s">
        <v>2702</v>
      </c>
      <c r="C2727" s="191" t="s">
        <v>2703</v>
      </c>
      <c r="D2727" s="191" t="s">
        <v>16534</v>
      </c>
      <c r="E2727" s="191" t="s">
        <v>8015</v>
      </c>
      <c r="F2727" s="191" t="s">
        <v>8015</v>
      </c>
      <c r="G2727" s="191" t="s">
        <v>144</v>
      </c>
      <c r="H2727" s="191" t="s">
        <v>16535</v>
      </c>
      <c r="I2727" s="191" t="s">
        <v>16536</v>
      </c>
      <c r="J2727" s="191" t="s">
        <v>16537</v>
      </c>
      <c r="K2727" s="191" t="s">
        <v>7384</v>
      </c>
      <c r="L2727" s="99">
        <v>-0.39283699999999999</v>
      </c>
      <c r="M2727" s="99">
        <v>37.511865</v>
      </c>
      <c r="N2727" s="191" t="s">
        <v>6967</v>
      </c>
      <c r="O2727" s="87">
        <v>45406</v>
      </c>
      <c r="P2727" s="87">
        <f t="shared" si="84"/>
        <v>45431</v>
      </c>
      <c r="Q2727" s="53">
        <f t="shared" si="85"/>
        <v>196</v>
      </c>
    </row>
    <row r="2728" spans="1:17" ht="16">
      <c r="A2728" s="6">
        <v>2727</v>
      </c>
      <c r="B2728" s="191" t="s">
        <v>6276</v>
      </c>
      <c r="C2728" s="191" t="s">
        <v>6277</v>
      </c>
      <c r="D2728" s="191" t="s">
        <v>16538</v>
      </c>
      <c r="E2728" s="191" t="s">
        <v>161</v>
      </c>
      <c r="F2728" s="191" t="s">
        <v>161</v>
      </c>
      <c r="G2728" s="191" t="s">
        <v>10948</v>
      </c>
      <c r="H2728" s="191" t="s">
        <v>16539</v>
      </c>
      <c r="I2728" s="191" t="s">
        <v>16540</v>
      </c>
      <c r="J2728" s="191" t="s">
        <v>16541</v>
      </c>
      <c r="K2728" s="191" t="s">
        <v>16451</v>
      </c>
      <c r="L2728" s="99">
        <v>-0.497002</v>
      </c>
      <c r="M2728" s="99">
        <v>37.144685000000003</v>
      </c>
      <c r="N2728" s="191" t="s">
        <v>6967</v>
      </c>
      <c r="O2728" s="87">
        <v>45406</v>
      </c>
      <c r="P2728" s="87">
        <f t="shared" si="84"/>
        <v>45431</v>
      </c>
      <c r="Q2728" s="53">
        <f t="shared" si="85"/>
        <v>196</v>
      </c>
    </row>
    <row r="2729" spans="1:17" ht="16">
      <c r="A2729" s="6">
        <v>2728</v>
      </c>
      <c r="B2729" s="191" t="s">
        <v>4926</v>
      </c>
      <c r="C2729" s="191" t="s">
        <v>4927</v>
      </c>
      <c r="D2729" s="191" t="s">
        <v>16542</v>
      </c>
      <c r="E2729" s="191" t="s">
        <v>114</v>
      </c>
      <c r="F2729" s="191" t="s">
        <v>114</v>
      </c>
      <c r="G2729" s="191" t="s">
        <v>160</v>
      </c>
      <c r="H2729" s="191" t="s">
        <v>13156</v>
      </c>
      <c r="I2729" s="191" t="s">
        <v>16543</v>
      </c>
      <c r="J2729" s="191"/>
      <c r="K2729" s="191" t="s">
        <v>10197</v>
      </c>
      <c r="L2729" s="99">
        <v>-0.69711999999999996</v>
      </c>
      <c r="M2729" s="99">
        <v>37.242148</v>
      </c>
      <c r="N2729" s="191" t="s">
        <v>6967</v>
      </c>
      <c r="O2729" s="87">
        <v>45407</v>
      </c>
      <c r="P2729" s="87">
        <f t="shared" si="84"/>
        <v>45432</v>
      </c>
      <c r="Q2729" s="53">
        <f t="shared" si="85"/>
        <v>195</v>
      </c>
    </row>
    <row r="2730" spans="1:17" ht="16">
      <c r="A2730" s="6">
        <v>2729</v>
      </c>
      <c r="B2730" s="191" t="s">
        <v>5768</v>
      </c>
      <c r="C2730" s="191" t="s">
        <v>5769</v>
      </c>
      <c r="D2730" s="191" t="s">
        <v>16544</v>
      </c>
      <c r="E2730" s="191" t="s">
        <v>8015</v>
      </c>
      <c r="F2730" s="191" t="s">
        <v>8015</v>
      </c>
      <c r="G2730" s="191" t="s">
        <v>142</v>
      </c>
      <c r="H2730" s="191" t="s">
        <v>15102</v>
      </c>
      <c r="I2730" s="191" t="s">
        <v>16545</v>
      </c>
      <c r="J2730" s="191"/>
      <c r="K2730" s="191" t="s">
        <v>8856</v>
      </c>
      <c r="L2730" s="99">
        <v>-0.45040000000000002</v>
      </c>
      <c r="M2730" s="99">
        <v>37.449100000000001</v>
      </c>
      <c r="N2730" s="191" t="s">
        <v>6967</v>
      </c>
      <c r="O2730" s="87">
        <v>45407</v>
      </c>
      <c r="P2730" s="87">
        <f t="shared" si="84"/>
        <v>45432</v>
      </c>
      <c r="Q2730" s="53">
        <f t="shared" si="85"/>
        <v>195</v>
      </c>
    </row>
    <row r="2731" spans="1:17" ht="16">
      <c r="A2731" s="6">
        <v>2730</v>
      </c>
      <c r="B2731" s="191" t="s">
        <v>6270</v>
      </c>
      <c r="C2731" s="191" t="s">
        <v>6271</v>
      </c>
      <c r="D2731" s="191" t="s">
        <v>16546</v>
      </c>
      <c r="E2731" s="191" t="s">
        <v>161</v>
      </c>
      <c r="F2731" s="191" t="s">
        <v>161</v>
      </c>
      <c r="G2731" s="191" t="s">
        <v>1511</v>
      </c>
      <c r="H2731" s="191" t="s">
        <v>16547</v>
      </c>
      <c r="I2731" s="191" t="s">
        <v>16548</v>
      </c>
      <c r="J2731" s="191"/>
      <c r="K2731" s="191" t="s">
        <v>16488</v>
      </c>
      <c r="L2731" s="99">
        <v>-0.24218500000000001</v>
      </c>
      <c r="M2731" s="99">
        <v>37.025973</v>
      </c>
      <c r="N2731" s="191" t="s">
        <v>6967</v>
      </c>
      <c r="O2731" s="87">
        <v>45407</v>
      </c>
      <c r="P2731" s="87">
        <f t="shared" si="84"/>
        <v>45432</v>
      </c>
      <c r="Q2731" s="53">
        <f t="shared" si="85"/>
        <v>195</v>
      </c>
    </row>
    <row r="2732" spans="1:17" ht="16">
      <c r="A2732" s="6">
        <v>2731</v>
      </c>
      <c r="B2732" s="191" t="s">
        <v>5760</v>
      </c>
      <c r="C2732" s="191" t="s">
        <v>5761</v>
      </c>
      <c r="D2732" s="191" t="s">
        <v>16549</v>
      </c>
      <c r="E2732" s="191" t="s">
        <v>8015</v>
      </c>
      <c r="F2732" s="191" t="s">
        <v>8015</v>
      </c>
      <c r="G2732" s="191" t="s">
        <v>144</v>
      </c>
      <c r="H2732" s="191" t="s">
        <v>16550</v>
      </c>
      <c r="I2732" s="191" t="s">
        <v>16551</v>
      </c>
      <c r="J2732" s="191" t="s">
        <v>16552</v>
      </c>
      <c r="K2732" s="191" t="s">
        <v>7384</v>
      </c>
      <c r="L2732" s="99">
        <v>-0.40755599999999997</v>
      </c>
      <c r="M2732" s="99">
        <v>37.525055999999999</v>
      </c>
      <c r="N2732" s="191" t="s">
        <v>6967</v>
      </c>
      <c r="O2732" s="87">
        <v>45408</v>
      </c>
      <c r="P2732" s="87">
        <f t="shared" si="84"/>
        <v>45433</v>
      </c>
      <c r="Q2732" s="53">
        <f t="shared" si="85"/>
        <v>194</v>
      </c>
    </row>
    <row r="2733" spans="1:17" ht="16">
      <c r="A2733" s="6">
        <v>2732</v>
      </c>
      <c r="B2733" s="191" t="s">
        <v>5762</v>
      </c>
      <c r="C2733" s="191" t="s">
        <v>5763</v>
      </c>
      <c r="D2733" s="191" t="s">
        <v>16553</v>
      </c>
      <c r="E2733" s="191" t="s">
        <v>8015</v>
      </c>
      <c r="F2733" s="191" t="s">
        <v>8015</v>
      </c>
      <c r="G2733" s="191" t="s">
        <v>144</v>
      </c>
      <c r="H2733" s="191" t="s">
        <v>13463</v>
      </c>
      <c r="I2733" s="191" t="s">
        <v>16554</v>
      </c>
      <c r="J2733" s="191" t="s">
        <v>16555</v>
      </c>
      <c r="K2733" s="191" t="s">
        <v>7384</v>
      </c>
      <c r="L2733" s="99">
        <v>-0.40419569999999999</v>
      </c>
      <c r="M2733" s="99">
        <v>37.526677100000001</v>
      </c>
      <c r="N2733" s="191" t="s">
        <v>6967</v>
      </c>
      <c r="O2733" s="87">
        <v>45408</v>
      </c>
      <c r="P2733" s="87">
        <f t="shared" si="84"/>
        <v>45433</v>
      </c>
      <c r="Q2733" s="53">
        <f t="shared" si="85"/>
        <v>194</v>
      </c>
    </row>
    <row r="2734" spans="1:17" ht="32">
      <c r="A2734" s="6">
        <v>2733</v>
      </c>
      <c r="B2734" s="191" t="s">
        <v>5886</v>
      </c>
      <c r="C2734" s="191" t="s">
        <v>5887</v>
      </c>
      <c r="D2734" s="191" t="s">
        <v>16556</v>
      </c>
      <c r="E2734" s="191" t="s">
        <v>16089</v>
      </c>
      <c r="F2734" s="191" t="s">
        <v>16090</v>
      </c>
      <c r="G2734" s="191" t="s">
        <v>16091</v>
      </c>
      <c r="H2734" s="191" t="s">
        <v>16557</v>
      </c>
      <c r="I2734" s="191" t="s">
        <v>16558</v>
      </c>
      <c r="J2734" s="191" t="s">
        <v>16559</v>
      </c>
      <c r="K2734" s="191" t="s">
        <v>6975</v>
      </c>
      <c r="L2734" s="99">
        <v>-1.1094609</v>
      </c>
      <c r="M2734" s="99">
        <v>36.803481599999998</v>
      </c>
      <c r="N2734" s="191" t="s">
        <v>6967</v>
      </c>
      <c r="O2734" s="87">
        <v>45408</v>
      </c>
      <c r="P2734" s="87">
        <f t="shared" si="84"/>
        <v>45433</v>
      </c>
      <c r="Q2734" s="53">
        <f t="shared" si="85"/>
        <v>194</v>
      </c>
    </row>
    <row r="2735" spans="1:17" ht="16">
      <c r="A2735" s="6">
        <v>2734</v>
      </c>
      <c r="B2735" s="191" t="s">
        <v>5976</v>
      </c>
      <c r="C2735" s="191" t="s">
        <v>5977</v>
      </c>
      <c r="D2735" s="191" t="s">
        <v>16560</v>
      </c>
      <c r="E2735" s="191" t="s">
        <v>151</v>
      </c>
      <c r="F2735" s="191" t="s">
        <v>151</v>
      </c>
      <c r="G2735" s="191" t="s">
        <v>152</v>
      </c>
      <c r="H2735" s="191" t="s">
        <v>15511</v>
      </c>
      <c r="I2735" s="191" t="s">
        <v>16561</v>
      </c>
      <c r="J2735" s="191" t="s">
        <v>16562</v>
      </c>
      <c r="K2735" s="191" t="s">
        <v>10554</v>
      </c>
      <c r="L2735" s="99">
        <v>7.2883000000000003E-2</v>
      </c>
      <c r="M2735" s="99">
        <v>37.469422000000002</v>
      </c>
      <c r="N2735" s="191" t="s">
        <v>6967</v>
      </c>
      <c r="O2735" s="87">
        <v>45408</v>
      </c>
      <c r="P2735" s="87">
        <f t="shared" si="84"/>
        <v>45433</v>
      </c>
      <c r="Q2735" s="53">
        <f t="shared" si="85"/>
        <v>194</v>
      </c>
    </row>
    <row r="2736" spans="1:17" ht="16">
      <c r="A2736" s="6">
        <v>2735</v>
      </c>
      <c r="B2736" s="191" t="s">
        <v>6008</v>
      </c>
      <c r="C2736" s="191" t="s">
        <v>6009</v>
      </c>
      <c r="D2736" s="191" t="s">
        <v>16563</v>
      </c>
      <c r="E2736" s="191" t="s">
        <v>161</v>
      </c>
      <c r="F2736" s="191" t="s">
        <v>161</v>
      </c>
      <c r="G2736" s="191" t="s">
        <v>13682</v>
      </c>
      <c r="H2736" s="191" t="s">
        <v>16564</v>
      </c>
      <c r="I2736" s="191" t="s">
        <v>16565</v>
      </c>
      <c r="J2736" s="191" t="s">
        <v>16566</v>
      </c>
      <c r="K2736" s="191" t="s">
        <v>15695</v>
      </c>
      <c r="L2736" s="99">
        <v>-0.46729999999999999</v>
      </c>
      <c r="M2736" s="99">
        <v>36.972099999999998</v>
      </c>
      <c r="N2736" s="191" t="s">
        <v>6967</v>
      </c>
      <c r="O2736" s="87">
        <v>45408</v>
      </c>
      <c r="P2736" s="87">
        <f t="shared" si="84"/>
        <v>45433</v>
      </c>
      <c r="Q2736" s="53">
        <f t="shared" si="85"/>
        <v>194</v>
      </c>
    </row>
    <row r="2737" spans="1:17" ht="16">
      <c r="A2737" s="6">
        <v>2736</v>
      </c>
      <c r="B2737" s="191" t="s">
        <v>6107</v>
      </c>
      <c r="C2737" s="191" t="s">
        <v>6108</v>
      </c>
      <c r="D2737" s="191" t="s">
        <v>16567</v>
      </c>
      <c r="E2737" s="191" t="s">
        <v>161</v>
      </c>
      <c r="F2737" s="191" t="s">
        <v>161</v>
      </c>
      <c r="G2737" s="191" t="s">
        <v>10948</v>
      </c>
      <c r="H2737" s="191" t="s">
        <v>16568</v>
      </c>
      <c r="I2737" s="191" t="s">
        <v>16569</v>
      </c>
      <c r="J2737" s="191" t="s">
        <v>16570</v>
      </c>
      <c r="K2737" s="191" t="s">
        <v>16451</v>
      </c>
      <c r="L2737" s="99">
        <v>-0.36320000000000002</v>
      </c>
      <c r="M2737" s="99">
        <v>37.101300000000002</v>
      </c>
      <c r="N2737" s="191" t="s">
        <v>6967</v>
      </c>
      <c r="O2737" s="87">
        <v>45408</v>
      </c>
      <c r="P2737" s="87">
        <f t="shared" si="84"/>
        <v>45433</v>
      </c>
      <c r="Q2737" s="53">
        <f t="shared" si="85"/>
        <v>194</v>
      </c>
    </row>
    <row r="2738" spans="1:17" ht="16">
      <c r="A2738" s="6">
        <v>2737</v>
      </c>
      <c r="B2738" s="191" t="s">
        <v>5294</v>
      </c>
      <c r="C2738" s="191" t="s">
        <v>5295</v>
      </c>
      <c r="D2738" s="191" t="s">
        <v>16571</v>
      </c>
      <c r="E2738" s="191" t="s">
        <v>108</v>
      </c>
      <c r="F2738" s="191" t="s">
        <v>108</v>
      </c>
      <c r="G2738" s="191" t="s">
        <v>175</v>
      </c>
      <c r="H2738" s="191" t="s">
        <v>11814</v>
      </c>
      <c r="I2738" s="191" t="s">
        <v>16572</v>
      </c>
      <c r="J2738" s="191" t="s">
        <v>16573</v>
      </c>
      <c r="K2738" s="191" t="s">
        <v>2840</v>
      </c>
      <c r="L2738" s="99">
        <v>-1.207198</v>
      </c>
      <c r="M2738" s="99">
        <v>36.653917999999997</v>
      </c>
      <c r="N2738" s="191" t="s">
        <v>6967</v>
      </c>
      <c r="O2738" s="87">
        <v>45411</v>
      </c>
      <c r="P2738" s="87">
        <f t="shared" si="84"/>
        <v>45436</v>
      </c>
      <c r="Q2738" s="53">
        <f t="shared" si="85"/>
        <v>191</v>
      </c>
    </row>
    <row r="2739" spans="1:17" ht="16">
      <c r="A2739" s="6">
        <v>2738</v>
      </c>
      <c r="B2739" s="191" t="s">
        <v>5856</v>
      </c>
      <c r="C2739" s="191" t="s">
        <v>5857</v>
      </c>
      <c r="D2739" s="191" t="s">
        <v>16574</v>
      </c>
      <c r="E2739" s="191" t="s">
        <v>8015</v>
      </c>
      <c r="F2739" s="191" t="s">
        <v>10898</v>
      </c>
      <c r="G2739" s="191" t="s">
        <v>1578</v>
      </c>
      <c r="H2739" s="191" t="s">
        <v>13399</v>
      </c>
      <c r="I2739" s="191" t="s">
        <v>16575</v>
      </c>
      <c r="J2739" s="191" t="s">
        <v>16576</v>
      </c>
      <c r="K2739" s="191" t="s">
        <v>11533</v>
      </c>
      <c r="L2739" s="99">
        <v>-0.239949</v>
      </c>
      <c r="M2739" s="99">
        <v>37.634404000000004</v>
      </c>
      <c r="N2739" s="191" t="s">
        <v>6967</v>
      </c>
      <c r="O2739" s="87">
        <v>45411</v>
      </c>
      <c r="P2739" s="87">
        <f t="shared" si="84"/>
        <v>45436</v>
      </c>
      <c r="Q2739" s="53">
        <f t="shared" si="85"/>
        <v>191</v>
      </c>
    </row>
    <row r="2740" spans="1:17" ht="16">
      <c r="A2740" s="6">
        <v>2739</v>
      </c>
      <c r="B2740" s="191" t="s">
        <v>5898</v>
      </c>
      <c r="C2740" s="191" t="s">
        <v>5899</v>
      </c>
      <c r="D2740" s="191" t="s">
        <v>16577</v>
      </c>
      <c r="E2740" s="191" t="s">
        <v>108</v>
      </c>
      <c r="F2740" s="191" t="s">
        <v>108</v>
      </c>
      <c r="G2740" s="191" t="s">
        <v>7081</v>
      </c>
      <c r="H2740" s="191" t="s">
        <v>16578</v>
      </c>
      <c r="I2740" s="191" t="s">
        <v>16579</v>
      </c>
      <c r="J2740" s="191" t="s">
        <v>16580</v>
      </c>
      <c r="K2740" s="191" t="s">
        <v>16140</v>
      </c>
      <c r="L2740" s="99">
        <v>-0.88422199999999995</v>
      </c>
      <c r="M2740" s="99">
        <v>36.819749999999999</v>
      </c>
      <c r="N2740" s="191" t="s">
        <v>6967</v>
      </c>
      <c r="O2740" s="87">
        <v>45411</v>
      </c>
      <c r="P2740" s="87">
        <f t="shared" si="84"/>
        <v>45436</v>
      </c>
      <c r="Q2740" s="53">
        <f t="shared" si="85"/>
        <v>191</v>
      </c>
    </row>
    <row r="2741" spans="1:17" ht="16">
      <c r="A2741" s="6">
        <v>2740</v>
      </c>
      <c r="B2741" s="191" t="s">
        <v>6018</v>
      </c>
      <c r="C2741" s="191" t="s">
        <v>6019</v>
      </c>
      <c r="D2741" s="191" t="s">
        <v>16581</v>
      </c>
      <c r="E2741" s="191" t="s">
        <v>151</v>
      </c>
      <c r="F2741" s="191" t="s">
        <v>151</v>
      </c>
      <c r="G2741" s="191" t="s">
        <v>222</v>
      </c>
      <c r="H2741" s="191" t="s">
        <v>11511</v>
      </c>
      <c r="I2741" s="191" t="s">
        <v>16582</v>
      </c>
      <c r="J2741" s="191" t="s">
        <v>16583</v>
      </c>
      <c r="K2741" s="191" t="s">
        <v>10106</v>
      </c>
      <c r="L2741" s="99">
        <v>1.9539999999999998E-2</v>
      </c>
      <c r="M2741" s="99">
        <v>37.571783000000003</v>
      </c>
      <c r="N2741" s="191" t="s">
        <v>6967</v>
      </c>
      <c r="O2741" s="87">
        <v>45411</v>
      </c>
      <c r="P2741" s="87">
        <f t="shared" si="84"/>
        <v>45436</v>
      </c>
      <c r="Q2741" s="53">
        <f t="shared" si="85"/>
        <v>191</v>
      </c>
    </row>
    <row r="2742" spans="1:17" ht="16">
      <c r="A2742" s="6">
        <v>2741</v>
      </c>
      <c r="B2742" s="191" t="s">
        <v>6117</v>
      </c>
      <c r="C2742" s="191" t="s">
        <v>6118</v>
      </c>
      <c r="D2742" s="191" t="s">
        <v>16584</v>
      </c>
      <c r="E2742" s="191" t="s">
        <v>108</v>
      </c>
      <c r="F2742" s="191" t="s">
        <v>108</v>
      </c>
      <c r="G2742" s="191" t="s">
        <v>7201</v>
      </c>
      <c r="H2742" s="191" t="s">
        <v>10742</v>
      </c>
      <c r="I2742" s="191" t="s">
        <v>16585</v>
      </c>
      <c r="J2742" s="191" t="s">
        <v>16586</v>
      </c>
      <c r="K2742" s="191" t="s">
        <v>6966</v>
      </c>
      <c r="L2742" s="99"/>
      <c r="M2742" s="99"/>
      <c r="N2742" s="191" t="s">
        <v>6967</v>
      </c>
      <c r="O2742" s="87">
        <v>45411</v>
      </c>
      <c r="P2742" s="87">
        <f t="shared" si="84"/>
        <v>45436</v>
      </c>
      <c r="Q2742" s="53">
        <f t="shared" si="85"/>
        <v>191</v>
      </c>
    </row>
    <row r="2743" spans="1:17" ht="16">
      <c r="A2743" s="6">
        <v>2742</v>
      </c>
      <c r="B2743" s="191" t="s">
        <v>5372</v>
      </c>
      <c r="C2743" s="191" t="s">
        <v>5373</v>
      </c>
      <c r="D2743" s="191" t="s">
        <v>16587</v>
      </c>
      <c r="E2743" s="191" t="s">
        <v>8015</v>
      </c>
      <c r="F2743" s="191" t="s">
        <v>8015</v>
      </c>
      <c r="G2743" s="191" t="s">
        <v>142</v>
      </c>
      <c r="H2743" s="191" t="s">
        <v>16588</v>
      </c>
      <c r="I2743" s="191" t="s">
        <v>16589</v>
      </c>
      <c r="J2743" s="191" t="s">
        <v>16590</v>
      </c>
      <c r="K2743" s="191" t="s">
        <v>8856</v>
      </c>
      <c r="L2743" s="99">
        <v>-0.56640000000000001</v>
      </c>
      <c r="M2743" s="99">
        <v>37.482100000000003</v>
      </c>
      <c r="N2743" s="191" t="s">
        <v>6967</v>
      </c>
      <c r="O2743" s="87">
        <v>45412</v>
      </c>
      <c r="P2743" s="87">
        <f t="shared" si="84"/>
        <v>45437</v>
      </c>
      <c r="Q2743" s="53">
        <f t="shared" si="85"/>
        <v>190</v>
      </c>
    </row>
    <row r="2744" spans="1:17" ht="16">
      <c r="A2744" s="6">
        <v>2743</v>
      </c>
      <c r="B2744" s="191" t="s">
        <v>5637</v>
      </c>
      <c r="C2744" s="191" t="s">
        <v>5638</v>
      </c>
      <c r="D2744" s="191" t="s">
        <v>16591</v>
      </c>
      <c r="E2744" s="191" t="s">
        <v>151</v>
      </c>
      <c r="F2744" s="191" t="s">
        <v>151</v>
      </c>
      <c r="G2744" s="191" t="s">
        <v>165</v>
      </c>
      <c r="H2744" s="191" t="s">
        <v>16592</v>
      </c>
      <c r="I2744" s="191" t="s">
        <v>16593</v>
      </c>
      <c r="J2744" s="191"/>
      <c r="K2744" s="191" t="s">
        <v>8758</v>
      </c>
      <c r="L2744" s="99">
        <v>-0.1023</v>
      </c>
      <c r="M2744" s="99">
        <v>37.745800000000003</v>
      </c>
      <c r="N2744" s="191" t="s">
        <v>6967</v>
      </c>
      <c r="O2744" s="87">
        <v>45412</v>
      </c>
      <c r="P2744" s="87">
        <f t="shared" si="84"/>
        <v>45437</v>
      </c>
      <c r="Q2744" s="53">
        <f t="shared" si="85"/>
        <v>190</v>
      </c>
    </row>
    <row r="2745" spans="1:17" ht="16">
      <c r="A2745" s="6">
        <v>2744</v>
      </c>
      <c r="B2745" s="191" t="s">
        <v>5738</v>
      </c>
      <c r="C2745" s="191" t="s">
        <v>5739</v>
      </c>
      <c r="D2745" s="191" t="s">
        <v>16594</v>
      </c>
      <c r="E2745" s="191" t="s">
        <v>114</v>
      </c>
      <c r="F2745" s="191" t="s">
        <v>114</v>
      </c>
      <c r="G2745" s="191" t="s">
        <v>158</v>
      </c>
      <c r="H2745" s="191" t="s">
        <v>16595</v>
      </c>
      <c r="I2745" s="191" t="s">
        <v>16596</v>
      </c>
      <c r="J2745" s="191" t="s">
        <v>16597</v>
      </c>
      <c r="K2745" s="191" t="s">
        <v>15427</v>
      </c>
      <c r="L2745" s="99">
        <v>-0.78680300000000003</v>
      </c>
      <c r="M2745" s="99">
        <v>36.906992000000002</v>
      </c>
      <c r="N2745" s="191" t="s">
        <v>6967</v>
      </c>
      <c r="O2745" s="87">
        <v>45412</v>
      </c>
      <c r="P2745" s="87">
        <f t="shared" si="84"/>
        <v>45437</v>
      </c>
      <c r="Q2745" s="53">
        <f t="shared" si="85"/>
        <v>190</v>
      </c>
    </row>
    <row r="2746" spans="1:17" ht="16">
      <c r="A2746" s="6">
        <v>2745</v>
      </c>
      <c r="B2746" s="191" t="s">
        <v>5860</v>
      </c>
      <c r="C2746" s="191" t="s">
        <v>5861</v>
      </c>
      <c r="D2746" s="191" t="s">
        <v>16598</v>
      </c>
      <c r="E2746" s="191" t="s">
        <v>151</v>
      </c>
      <c r="F2746" s="191" t="s">
        <v>151</v>
      </c>
      <c r="G2746" s="191" t="s">
        <v>612</v>
      </c>
      <c r="H2746" s="191" t="s">
        <v>14710</v>
      </c>
      <c r="I2746" s="191" t="s">
        <v>16599</v>
      </c>
      <c r="J2746" s="191" t="s">
        <v>16600</v>
      </c>
      <c r="K2746" s="191" t="s">
        <v>10641</v>
      </c>
      <c r="L2746" s="99">
        <v>0.115815</v>
      </c>
      <c r="M2746" s="99">
        <v>37.888638</v>
      </c>
      <c r="N2746" s="191" t="s">
        <v>6967</v>
      </c>
      <c r="O2746" s="87">
        <v>45412</v>
      </c>
      <c r="P2746" s="87">
        <f t="shared" si="84"/>
        <v>45437</v>
      </c>
      <c r="Q2746" s="53">
        <f t="shared" si="85"/>
        <v>190</v>
      </c>
    </row>
    <row r="2747" spans="1:17" ht="16">
      <c r="A2747" s="6">
        <v>2746</v>
      </c>
      <c r="B2747" s="191" t="s">
        <v>5914</v>
      </c>
      <c r="C2747" s="191" t="s">
        <v>5915</v>
      </c>
      <c r="D2747" s="191" t="s">
        <v>16601</v>
      </c>
      <c r="E2747" s="191" t="s">
        <v>114</v>
      </c>
      <c r="F2747" s="191" t="s">
        <v>114</v>
      </c>
      <c r="G2747" s="191" t="s">
        <v>160</v>
      </c>
      <c r="H2747" s="191" t="s">
        <v>16602</v>
      </c>
      <c r="I2747" s="191" t="s">
        <v>16603</v>
      </c>
      <c r="J2747" s="191" t="s">
        <v>16604</v>
      </c>
      <c r="K2747" s="191" t="s">
        <v>10197</v>
      </c>
      <c r="L2747" s="99">
        <v>-0.73360800000000004</v>
      </c>
      <c r="M2747" s="99">
        <v>37.060544999999998</v>
      </c>
      <c r="N2747" s="191" t="s">
        <v>6967</v>
      </c>
      <c r="O2747" s="87">
        <v>45412</v>
      </c>
      <c r="P2747" s="87">
        <f t="shared" si="84"/>
        <v>45437</v>
      </c>
      <c r="Q2747" s="53">
        <f t="shared" si="85"/>
        <v>190</v>
      </c>
    </row>
    <row r="2748" spans="1:17" ht="16">
      <c r="A2748" s="6">
        <v>2747</v>
      </c>
      <c r="B2748" s="191" t="s">
        <v>5930</v>
      </c>
      <c r="C2748" s="191" t="s">
        <v>5931</v>
      </c>
      <c r="D2748" s="191" t="s">
        <v>16605</v>
      </c>
      <c r="E2748" s="191" t="s">
        <v>108</v>
      </c>
      <c r="F2748" s="191" t="s">
        <v>108</v>
      </c>
      <c r="G2748" s="191" t="s">
        <v>7023</v>
      </c>
      <c r="H2748" s="191" t="s">
        <v>16606</v>
      </c>
      <c r="I2748" s="191" t="s">
        <v>16607</v>
      </c>
      <c r="J2748" s="191" t="s">
        <v>16607</v>
      </c>
      <c r="K2748" s="191" t="s">
        <v>7449</v>
      </c>
      <c r="L2748" s="99">
        <v>-1.1338520000000001</v>
      </c>
      <c r="M2748" s="99">
        <v>36.624592</v>
      </c>
      <c r="N2748" s="191" t="s">
        <v>6967</v>
      </c>
      <c r="O2748" s="87">
        <v>45412</v>
      </c>
      <c r="P2748" s="87">
        <f t="shared" si="84"/>
        <v>45437</v>
      </c>
      <c r="Q2748" s="53">
        <f t="shared" si="85"/>
        <v>190</v>
      </c>
    </row>
    <row r="2749" spans="1:17" ht="16">
      <c r="A2749" s="6">
        <v>2748</v>
      </c>
      <c r="B2749" s="191" t="s">
        <v>6029</v>
      </c>
      <c r="C2749" s="191" t="s">
        <v>6030</v>
      </c>
      <c r="D2749" s="191" t="s">
        <v>16608</v>
      </c>
      <c r="E2749" s="191" t="s">
        <v>151</v>
      </c>
      <c r="F2749" s="191" t="s">
        <v>151</v>
      </c>
      <c r="G2749" s="191" t="s">
        <v>173</v>
      </c>
      <c r="H2749" s="191" t="s">
        <v>16609</v>
      </c>
      <c r="I2749" s="191" t="s">
        <v>16610</v>
      </c>
      <c r="J2749" s="191" t="s">
        <v>16611</v>
      </c>
      <c r="K2749" s="191" t="s">
        <v>8847</v>
      </c>
      <c r="L2749" s="99">
        <v>9.9528000000000005E-2</v>
      </c>
      <c r="M2749" s="99">
        <v>37.659435000000002</v>
      </c>
      <c r="N2749" s="191" t="s">
        <v>6967</v>
      </c>
      <c r="O2749" s="87">
        <v>45412</v>
      </c>
      <c r="P2749" s="87">
        <f t="shared" si="84"/>
        <v>45437</v>
      </c>
      <c r="Q2749" s="53">
        <f t="shared" si="85"/>
        <v>190</v>
      </c>
    </row>
    <row r="2750" spans="1:17" ht="16">
      <c r="A2750" s="6">
        <v>2749</v>
      </c>
      <c r="B2750" s="191" t="s">
        <v>6047</v>
      </c>
      <c r="C2750" s="191" t="s">
        <v>6048</v>
      </c>
      <c r="D2750" s="191" t="s">
        <v>16612</v>
      </c>
      <c r="E2750" s="191" t="s">
        <v>114</v>
      </c>
      <c r="F2750" s="191" t="s">
        <v>114</v>
      </c>
      <c r="G2750" s="191" t="s">
        <v>158</v>
      </c>
      <c r="H2750" s="191" t="s">
        <v>10567</v>
      </c>
      <c r="I2750" s="191" t="s">
        <v>16613</v>
      </c>
      <c r="J2750" s="191"/>
      <c r="K2750" s="191" t="s">
        <v>15427</v>
      </c>
      <c r="L2750" s="99">
        <v>-0.81839799999999996</v>
      </c>
      <c r="M2750" s="99">
        <v>36.980552000000003</v>
      </c>
      <c r="N2750" s="191" t="s">
        <v>6967</v>
      </c>
      <c r="O2750" s="87">
        <v>45412</v>
      </c>
      <c r="P2750" s="87">
        <f t="shared" si="84"/>
        <v>45437</v>
      </c>
      <c r="Q2750" s="53">
        <f t="shared" si="85"/>
        <v>190</v>
      </c>
    </row>
    <row r="2751" spans="1:17" ht="16">
      <c r="A2751" s="6">
        <v>2750</v>
      </c>
      <c r="B2751" s="191" t="s">
        <v>6059</v>
      </c>
      <c r="C2751" s="191" t="s">
        <v>6060</v>
      </c>
      <c r="D2751" s="191" t="s">
        <v>16614</v>
      </c>
      <c r="E2751" s="191" t="s">
        <v>108</v>
      </c>
      <c r="F2751" s="191" t="s">
        <v>108</v>
      </c>
      <c r="G2751" s="191" t="s">
        <v>109</v>
      </c>
      <c r="H2751" s="191" t="s">
        <v>10602</v>
      </c>
      <c r="I2751" s="191" t="s">
        <v>16615</v>
      </c>
      <c r="J2751" s="191" t="s">
        <v>16616</v>
      </c>
      <c r="K2751" s="191" t="s">
        <v>7449</v>
      </c>
      <c r="L2751" s="99">
        <v>-1.100595</v>
      </c>
      <c r="M2751" s="99">
        <v>36.791198000000001</v>
      </c>
      <c r="N2751" s="191" t="s">
        <v>6967</v>
      </c>
      <c r="O2751" s="87">
        <v>45412</v>
      </c>
      <c r="P2751" s="87">
        <f t="shared" si="84"/>
        <v>45437</v>
      </c>
      <c r="Q2751" s="53">
        <f t="shared" si="85"/>
        <v>190</v>
      </c>
    </row>
    <row r="2752" spans="1:17" ht="16">
      <c r="A2752" s="6">
        <v>2751</v>
      </c>
      <c r="B2752" s="191" t="s">
        <v>6115</v>
      </c>
      <c r="C2752" s="191" t="s">
        <v>6116</v>
      </c>
      <c r="D2752" s="191" t="s">
        <v>16617</v>
      </c>
      <c r="E2752" s="191" t="s">
        <v>108</v>
      </c>
      <c r="F2752" s="191" t="s">
        <v>108</v>
      </c>
      <c r="G2752" s="191" t="s">
        <v>109</v>
      </c>
      <c r="H2752" s="191" t="s">
        <v>13014</v>
      </c>
      <c r="I2752" s="191" t="s">
        <v>16618</v>
      </c>
      <c r="J2752" s="191" t="s">
        <v>16619</v>
      </c>
      <c r="K2752" s="191" t="s">
        <v>15636</v>
      </c>
      <c r="L2752" s="99"/>
      <c r="M2752" s="99"/>
      <c r="N2752" s="191" t="s">
        <v>6967</v>
      </c>
      <c r="O2752" s="87">
        <v>45412</v>
      </c>
      <c r="P2752" s="87">
        <f t="shared" si="84"/>
        <v>45437</v>
      </c>
      <c r="Q2752" s="53">
        <f t="shared" si="85"/>
        <v>190</v>
      </c>
    </row>
    <row r="2753" spans="1:17" ht="16">
      <c r="A2753" s="6">
        <v>2752</v>
      </c>
      <c r="B2753" s="191" t="s">
        <v>6194</v>
      </c>
      <c r="C2753" s="191" t="s">
        <v>6195</v>
      </c>
      <c r="D2753" s="191" t="s">
        <v>16620</v>
      </c>
      <c r="E2753" s="191" t="s">
        <v>108</v>
      </c>
      <c r="F2753" s="191" t="s">
        <v>108</v>
      </c>
      <c r="G2753" s="191" t="s">
        <v>7237</v>
      </c>
      <c r="H2753" s="191" t="s">
        <v>7759</v>
      </c>
      <c r="I2753" s="191" t="s">
        <v>16621</v>
      </c>
      <c r="J2753" s="191" t="s">
        <v>16622</v>
      </c>
      <c r="K2753" s="191" t="s">
        <v>15636</v>
      </c>
      <c r="L2753" s="99">
        <v>-1.1444300000000001</v>
      </c>
      <c r="M2753" s="99">
        <v>36.811328000000003</v>
      </c>
      <c r="N2753" s="191" t="s">
        <v>6967</v>
      </c>
      <c r="O2753" s="87">
        <v>45412</v>
      </c>
      <c r="P2753" s="87">
        <f t="shared" si="84"/>
        <v>45437</v>
      </c>
      <c r="Q2753" s="53">
        <f t="shared" si="85"/>
        <v>190</v>
      </c>
    </row>
    <row r="2754" spans="1:17" ht="16">
      <c r="A2754" s="6">
        <v>2753</v>
      </c>
      <c r="B2754" s="191" t="s">
        <v>6202</v>
      </c>
      <c r="C2754" s="191" t="s">
        <v>6203</v>
      </c>
      <c r="D2754" s="191" t="s">
        <v>16623</v>
      </c>
      <c r="E2754" s="191" t="s">
        <v>114</v>
      </c>
      <c r="F2754" s="191" t="s">
        <v>114</v>
      </c>
      <c r="G2754" s="191" t="s">
        <v>160</v>
      </c>
      <c r="H2754" s="191" t="s">
        <v>16624</v>
      </c>
      <c r="I2754" s="191" t="s">
        <v>16625</v>
      </c>
      <c r="J2754" s="191" t="s">
        <v>16626</v>
      </c>
      <c r="K2754" s="191" t="s">
        <v>10197</v>
      </c>
      <c r="L2754" s="99">
        <v>-0.75019999999999998</v>
      </c>
      <c r="M2754" s="99">
        <v>37.069299999999998</v>
      </c>
      <c r="N2754" s="191" t="s">
        <v>6967</v>
      </c>
      <c r="O2754" s="87">
        <v>45412</v>
      </c>
      <c r="P2754" s="87">
        <f t="shared" si="84"/>
        <v>45437</v>
      </c>
      <c r="Q2754" s="53">
        <f t="shared" si="85"/>
        <v>190</v>
      </c>
    </row>
    <row r="2755" spans="1:17" ht="16">
      <c r="A2755" s="6">
        <v>2754</v>
      </c>
      <c r="B2755" s="191" t="s">
        <v>6206</v>
      </c>
      <c r="C2755" s="191" t="s">
        <v>6207</v>
      </c>
      <c r="D2755" s="191" t="s">
        <v>16627</v>
      </c>
      <c r="E2755" s="191" t="s">
        <v>8015</v>
      </c>
      <c r="F2755" s="191" t="s">
        <v>2434</v>
      </c>
      <c r="G2755" s="191" t="s">
        <v>9507</v>
      </c>
      <c r="H2755" s="191" t="s">
        <v>16628</v>
      </c>
      <c r="I2755" s="191" t="s">
        <v>16629</v>
      </c>
      <c r="J2755" s="191" t="s">
        <v>16630</v>
      </c>
      <c r="K2755" s="191" t="s">
        <v>16631</v>
      </c>
      <c r="L2755" s="99">
        <v>-0.498332</v>
      </c>
      <c r="M2755" s="99">
        <v>37.237029999999997</v>
      </c>
      <c r="N2755" s="191" t="s">
        <v>6967</v>
      </c>
      <c r="O2755" s="87">
        <v>45412</v>
      </c>
      <c r="P2755" s="87">
        <f t="shared" ref="P2755:P2818" si="86">O2755+25</f>
        <v>45437</v>
      </c>
      <c r="Q2755" s="53">
        <f t="shared" ref="Q2755:Q2818" si="87">IF(P2755&lt;$T$2,$V$2,$U$2-P2755+1)</f>
        <v>190</v>
      </c>
    </row>
    <row r="2756" spans="1:17" ht="16">
      <c r="A2756" s="6">
        <v>2755</v>
      </c>
      <c r="B2756" s="191" t="s">
        <v>6220</v>
      </c>
      <c r="C2756" s="191" t="s">
        <v>6221</v>
      </c>
      <c r="D2756" s="191" t="s">
        <v>16632</v>
      </c>
      <c r="E2756" s="191" t="s">
        <v>8015</v>
      </c>
      <c r="F2756" s="191" t="s">
        <v>8015</v>
      </c>
      <c r="G2756" s="191" t="s">
        <v>144</v>
      </c>
      <c r="H2756" s="191" t="s">
        <v>16633</v>
      </c>
      <c r="I2756" s="191" t="s">
        <v>16634</v>
      </c>
      <c r="J2756" s="191" t="s">
        <v>16635</v>
      </c>
      <c r="K2756" s="191" t="s">
        <v>7384</v>
      </c>
      <c r="L2756" s="99">
        <v>-0.44625199999999998</v>
      </c>
      <c r="M2756" s="99">
        <v>37.538927999999999</v>
      </c>
      <c r="N2756" s="191" t="s">
        <v>6967</v>
      </c>
      <c r="O2756" s="87">
        <v>45412</v>
      </c>
      <c r="P2756" s="87">
        <f t="shared" si="86"/>
        <v>45437</v>
      </c>
      <c r="Q2756" s="53">
        <f t="shared" si="87"/>
        <v>190</v>
      </c>
    </row>
    <row r="2757" spans="1:17" ht="16">
      <c r="A2757" s="6">
        <v>2756</v>
      </c>
      <c r="B2757" s="191" t="s">
        <v>6228</v>
      </c>
      <c r="C2757" s="191" t="s">
        <v>6229</v>
      </c>
      <c r="D2757" s="191" t="s">
        <v>16636</v>
      </c>
      <c r="E2757" s="191" t="s">
        <v>108</v>
      </c>
      <c r="F2757" s="191" t="s">
        <v>108</v>
      </c>
      <c r="G2757" s="191" t="s">
        <v>109</v>
      </c>
      <c r="H2757" s="191" t="s">
        <v>16637</v>
      </c>
      <c r="I2757" s="191" t="s">
        <v>16638</v>
      </c>
      <c r="J2757" s="191" t="s">
        <v>16639</v>
      </c>
      <c r="K2757" s="191" t="s">
        <v>6966</v>
      </c>
      <c r="L2757" s="99"/>
      <c r="M2757" s="99"/>
      <c r="N2757" s="191" t="s">
        <v>6967</v>
      </c>
      <c r="O2757" s="87">
        <v>45412</v>
      </c>
      <c r="P2757" s="87">
        <f t="shared" si="86"/>
        <v>45437</v>
      </c>
      <c r="Q2757" s="53">
        <f t="shared" si="87"/>
        <v>190</v>
      </c>
    </row>
    <row r="2758" spans="1:17" ht="16">
      <c r="A2758" s="6">
        <v>2757</v>
      </c>
      <c r="B2758" s="191" t="s">
        <v>6316</v>
      </c>
      <c r="C2758" s="191" t="s">
        <v>6317</v>
      </c>
      <c r="D2758" s="191" t="s">
        <v>16640</v>
      </c>
      <c r="E2758" s="191" t="s">
        <v>151</v>
      </c>
      <c r="F2758" s="191" t="s">
        <v>151</v>
      </c>
      <c r="G2758" s="191" t="s">
        <v>222</v>
      </c>
      <c r="H2758" s="191" t="s">
        <v>16641</v>
      </c>
      <c r="I2758" s="191" t="s">
        <v>16642</v>
      </c>
      <c r="J2758" s="191" t="s">
        <v>16643</v>
      </c>
      <c r="K2758" s="191" t="s">
        <v>10641</v>
      </c>
      <c r="L2758" s="99">
        <v>-4.7327000000000001E-2</v>
      </c>
      <c r="M2758" s="99">
        <v>37.655140000000003</v>
      </c>
      <c r="N2758" s="191" t="s">
        <v>6967</v>
      </c>
      <c r="O2758" s="87">
        <v>45412</v>
      </c>
      <c r="P2758" s="87">
        <f t="shared" si="86"/>
        <v>45437</v>
      </c>
      <c r="Q2758" s="53">
        <f t="shared" si="87"/>
        <v>190</v>
      </c>
    </row>
    <row r="2759" spans="1:17" ht="16">
      <c r="A2759" s="6">
        <v>2758</v>
      </c>
      <c r="B2759" s="191" t="s">
        <v>6314</v>
      </c>
      <c r="C2759" s="191" t="s">
        <v>6315</v>
      </c>
      <c r="D2759" s="191" t="s">
        <v>16644</v>
      </c>
      <c r="E2759" s="191" t="s">
        <v>151</v>
      </c>
      <c r="F2759" s="191" t="s">
        <v>151</v>
      </c>
      <c r="G2759" s="191" t="s">
        <v>222</v>
      </c>
      <c r="H2759" s="191" t="s">
        <v>16641</v>
      </c>
      <c r="I2759" s="191" t="s">
        <v>16645</v>
      </c>
      <c r="J2759" s="191" t="s">
        <v>16646</v>
      </c>
      <c r="K2759" s="191" t="s">
        <v>10641</v>
      </c>
      <c r="L2759" s="99">
        <v>-4.743E-2</v>
      </c>
      <c r="M2759" s="99">
        <v>37.655192999999997</v>
      </c>
      <c r="N2759" s="191" t="s">
        <v>6967</v>
      </c>
      <c r="O2759" s="87">
        <v>45412</v>
      </c>
      <c r="P2759" s="87">
        <f t="shared" si="86"/>
        <v>45437</v>
      </c>
      <c r="Q2759" s="53">
        <f t="shared" si="87"/>
        <v>190</v>
      </c>
    </row>
    <row r="2760" spans="1:17" ht="32">
      <c r="A2760" s="6">
        <v>2759</v>
      </c>
      <c r="B2760" s="191" t="s">
        <v>16647</v>
      </c>
      <c r="C2760" s="191" t="s">
        <v>6178</v>
      </c>
      <c r="D2760" s="191" t="s">
        <v>16648</v>
      </c>
      <c r="E2760" s="191" t="s">
        <v>16089</v>
      </c>
      <c r="F2760" s="191" t="s">
        <v>16090</v>
      </c>
      <c r="G2760" s="191" t="s">
        <v>16091</v>
      </c>
      <c r="H2760" s="191" t="s">
        <v>16649</v>
      </c>
      <c r="I2760" s="191" t="s">
        <v>16650</v>
      </c>
      <c r="J2760" s="191" t="s">
        <v>16651</v>
      </c>
      <c r="K2760" s="191" t="s">
        <v>16652</v>
      </c>
      <c r="L2760" s="99">
        <v>-0.58191300000000001</v>
      </c>
      <c r="M2760" s="99">
        <v>36.611600000000003</v>
      </c>
      <c r="N2760" s="191" t="s">
        <v>6967</v>
      </c>
      <c r="O2760" s="87">
        <v>45414</v>
      </c>
      <c r="P2760" s="87">
        <f t="shared" si="86"/>
        <v>45439</v>
      </c>
      <c r="Q2760" s="53">
        <f t="shared" si="87"/>
        <v>188</v>
      </c>
    </row>
    <row r="2761" spans="1:17" ht="16">
      <c r="A2761" s="6">
        <v>2760</v>
      </c>
      <c r="B2761" s="191" t="s">
        <v>5786</v>
      </c>
      <c r="C2761" s="191" t="s">
        <v>5787</v>
      </c>
      <c r="D2761" s="191" t="s">
        <v>16653</v>
      </c>
      <c r="E2761" s="191" t="s">
        <v>151</v>
      </c>
      <c r="F2761" s="191" t="s">
        <v>151</v>
      </c>
      <c r="G2761" s="191" t="s">
        <v>531</v>
      </c>
      <c r="H2761" s="191" t="s">
        <v>16654</v>
      </c>
      <c r="I2761" s="191" t="s">
        <v>16655</v>
      </c>
      <c r="J2761" s="191" t="s">
        <v>16656</v>
      </c>
      <c r="K2761" s="191" t="s">
        <v>10641</v>
      </c>
      <c r="L2761" s="99">
        <v>0.2291</v>
      </c>
      <c r="M2761" s="99">
        <v>37.953099999999999</v>
      </c>
      <c r="N2761" s="191" t="s">
        <v>6967</v>
      </c>
      <c r="O2761" s="87">
        <v>45415</v>
      </c>
      <c r="P2761" s="87">
        <f t="shared" si="86"/>
        <v>45440</v>
      </c>
      <c r="Q2761" s="53">
        <f t="shared" si="87"/>
        <v>187</v>
      </c>
    </row>
    <row r="2762" spans="1:17" ht="16">
      <c r="A2762" s="6">
        <v>2761</v>
      </c>
      <c r="B2762" s="191" t="s">
        <v>6071</v>
      </c>
      <c r="C2762" s="191" t="s">
        <v>6072</v>
      </c>
      <c r="D2762" s="191" t="s">
        <v>16657</v>
      </c>
      <c r="E2762" s="191" t="s">
        <v>16089</v>
      </c>
      <c r="F2762" s="191" t="s">
        <v>16090</v>
      </c>
      <c r="G2762" s="191" t="s">
        <v>16091</v>
      </c>
      <c r="H2762" s="191" t="s">
        <v>16658</v>
      </c>
      <c r="I2762" s="191" t="s">
        <v>16659</v>
      </c>
      <c r="J2762" s="191" t="s">
        <v>16660</v>
      </c>
      <c r="K2762" s="191" t="s">
        <v>6975</v>
      </c>
      <c r="L2762" s="99">
        <v>-0.63537999999999994</v>
      </c>
      <c r="M2762" s="99">
        <v>36.620690000000003</v>
      </c>
      <c r="N2762" s="191" t="s">
        <v>6967</v>
      </c>
      <c r="O2762" s="87">
        <v>45415</v>
      </c>
      <c r="P2762" s="87">
        <f t="shared" si="86"/>
        <v>45440</v>
      </c>
      <c r="Q2762" s="53">
        <f t="shared" si="87"/>
        <v>187</v>
      </c>
    </row>
    <row r="2763" spans="1:17" ht="16">
      <c r="A2763" s="6">
        <v>2762</v>
      </c>
      <c r="B2763" s="191" t="s">
        <v>6077</v>
      </c>
      <c r="C2763" s="191" t="s">
        <v>6078</v>
      </c>
      <c r="D2763" s="191" t="s">
        <v>16661</v>
      </c>
      <c r="E2763" s="191" t="s">
        <v>151</v>
      </c>
      <c r="F2763" s="191" t="s">
        <v>151</v>
      </c>
      <c r="G2763" s="191" t="s">
        <v>16662</v>
      </c>
      <c r="H2763" s="191" t="s">
        <v>16663</v>
      </c>
      <c r="I2763" s="191" t="s">
        <v>16664</v>
      </c>
      <c r="J2763" s="191" t="s">
        <v>16665</v>
      </c>
      <c r="K2763" s="191" t="s">
        <v>10641</v>
      </c>
      <c r="L2763" s="99">
        <v>9.6626000000000004E-2</v>
      </c>
      <c r="M2763" s="99">
        <v>37.822248999999999</v>
      </c>
      <c r="N2763" s="191" t="s">
        <v>6967</v>
      </c>
      <c r="O2763" s="87">
        <v>45415</v>
      </c>
      <c r="P2763" s="87">
        <f t="shared" si="86"/>
        <v>45440</v>
      </c>
      <c r="Q2763" s="53">
        <f t="shared" si="87"/>
        <v>187</v>
      </c>
    </row>
    <row r="2764" spans="1:17" ht="16">
      <c r="A2764" s="6">
        <v>2763</v>
      </c>
      <c r="B2764" s="191" t="s">
        <v>6158</v>
      </c>
      <c r="C2764" s="191" t="s">
        <v>6159</v>
      </c>
      <c r="D2764" s="191" t="s">
        <v>16666</v>
      </c>
      <c r="E2764" s="191" t="s">
        <v>114</v>
      </c>
      <c r="F2764" s="191" t="s">
        <v>114</v>
      </c>
      <c r="G2764" s="191" t="s">
        <v>158</v>
      </c>
      <c r="H2764" s="191" t="s">
        <v>2367</v>
      </c>
      <c r="I2764" s="191" t="s">
        <v>16667</v>
      </c>
      <c r="J2764" s="191" t="s">
        <v>16668</v>
      </c>
      <c r="K2764" s="191" t="s">
        <v>15427</v>
      </c>
      <c r="L2764" s="99"/>
      <c r="M2764" s="99"/>
      <c r="N2764" s="191" t="s">
        <v>6967</v>
      </c>
      <c r="O2764" s="87">
        <v>45415</v>
      </c>
      <c r="P2764" s="87">
        <f t="shared" si="86"/>
        <v>45440</v>
      </c>
      <c r="Q2764" s="53">
        <f t="shared" si="87"/>
        <v>187</v>
      </c>
    </row>
    <row r="2765" spans="1:17" ht="16">
      <c r="A2765" s="6">
        <v>2764</v>
      </c>
      <c r="B2765" s="191" t="s">
        <v>6179</v>
      </c>
      <c r="C2765" s="191" t="s">
        <v>6180</v>
      </c>
      <c r="D2765" s="191" t="s">
        <v>16669</v>
      </c>
      <c r="E2765" s="191" t="s">
        <v>151</v>
      </c>
      <c r="F2765" s="191" t="s">
        <v>151</v>
      </c>
      <c r="G2765" s="191" t="s">
        <v>222</v>
      </c>
      <c r="H2765" s="191" t="s">
        <v>16670</v>
      </c>
      <c r="I2765" s="191" t="s">
        <v>16671</v>
      </c>
      <c r="J2765" s="191" t="s">
        <v>15544</v>
      </c>
      <c r="K2765" s="191" t="s">
        <v>10106</v>
      </c>
      <c r="L2765" s="99">
        <v>9.0830000000000008E-3</v>
      </c>
      <c r="M2765" s="99">
        <v>37.598067</v>
      </c>
      <c r="N2765" s="191" t="s">
        <v>6967</v>
      </c>
      <c r="O2765" s="87">
        <v>45415</v>
      </c>
      <c r="P2765" s="87">
        <f t="shared" si="86"/>
        <v>45440</v>
      </c>
      <c r="Q2765" s="53">
        <f t="shared" si="87"/>
        <v>187</v>
      </c>
    </row>
    <row r="2766" spans="1:17" ht="16">
      <c r="A2766" s="6">
        <v>2765</v>
      </c>
      <c r="B2766" s="191" t="s">
        <v>6262</v>
      </c>
      <c r="C2766" s="191" t="s">
        <v>6263</v>
      </c>
      <c r="D2766" s="191" t="s">
        <v>16672</v>
      </c>
      <c r="E2766" s="191" t="s">
        <v>8015</v>
      </c>
      <c r="F2766" s="191" t="s">
        <v>2434</v>
      </c>
      <c r="G2766" s="191" t="s">
        <v>7481</v>
      </c>
      <c r="H2766" s="191" t="s">
        <v>16279</v>
      </c>
      <c r="I2766" s="191" t="s">
        <v>16673</v>
      </c>
      <c r="J2766" s="191" t="s">
        <v>16673</v>
      </c>
      <c r="K2766" s="191" t="s">
        <v>8856</v>
      </c>
      <c r="L2766" s="99">
        <v>-0.59798799999999996</v>
      </c>
      <c r="M2766" s="99">
        <v>37.290412000000003</v>
      </c>
      <c r="N2766" s="191" t="s">
        <v>6967</v>
      </c>
      <c r="O2766" s="87">
        <v>45415</v>
      </c>
      <c r="P2766" s="87">
        <f t="shared" si="86"/>
        <v>45440</v>
      </c>
      <c r="Q2766" s="53">
        <f t="shared" si="87"/>
        <v>187</v>
      </c>
    </row>
    <row r="2767" spans="1:17" ht="16">
      <c r="A2767" s="6">
        <v>2766</v>
      </c>
      <c r="B2767" s="191" t="s">
        <v>5641</v>
      </c>
      <c r="C2767" s="191" t="s">
        <v>5642</v>
      </c>
      <c r="D2767" s="191" t="s">
        <v>16674</v>
      </c>
      <c r="E2767" s="191" t="s">
        <v>151</v>
      </c>
      <c r="F2767" s="191" t="s">
        <v>151</v>
      </c>
      <c r="G2767" s="191" t="s">
        <v>152</v>
      </c>
      <c r="H2767" s="191" t="s">
        <v>16675</v>
      </c>
      <c r="I2767" s="191" t="s">
        <v>16676</v>
      </c>
      <c r="J2767" s="191" t="s">
        <v>16677</v>
      </c>
      <c r="K2767" s="191" t="s">
        <v>10554</v>
      </c>
      <c r="L2767" s="99">
        <v>0.133908</v>
      </c>
      <c r="M2767" s="99">
        <v>37.545693</v>
      </c>
      <c r="N2767" s="191" t="s">
        <v>6967</v>
      </c>
      <c r="O2767" s="87">
        <v>45418</v>
      </c>
      <c r="P2767" s="87">
        <f t="shared" si="86"/>
        <v>45443</v>
      </c>
      <c r="Q2767" s="53">
        <f t="shared" si="87"/>
        <v>184</v>
      </c>
    </row>
    <row r="2768" spans="1:17" ht="16">
      <c r="A2768" s="6">
        <v>2767</v>
      </c>
      <c r="B2768" s="191" t="s">
        <v>5902</v>
      </c>
      <c r="C2768" s="191" t="s">
        <v>5903</v>
      </c>
      <c r="D2768" s="191" t="s">
        <v>16678</v>
      </c>
      <c r="E2768" s="191" t="s">
        <v>108</v>
      </c>
      <c r="F2768" s="191" t="s">
        <v>108</v>
      </c>
      <c r="G2768" s="191" t="s">
        <v>109</v>
      </c>
      <c r="H2768" s="191" t="s">
        <v>16679</v>
      </c>
      <c r="I2768" s="191" t="s">
        <v>16680</v>
      </c>
      <c r="J2768" s="191" t="s">
        <v>16681</v>
      </c>
      <c r="K2768" s="191" t="s">
        <v>15636</v>
      </c>
      <c r="L2768" s="99">
        <v>-0.98454200000000003</v>
      </c>
      <c r="M2768" s="99">
        <v>36.773802000000003</v>
      </c>
      <c r="N2768" s="191" t="s">
        <v>6967</v>
      </c>
      <c r="O2768" s="87">
        <v>45418</v>
      </c>
      <c r="P2768" s="87">
        <f t="shared" si="86"/>
        <v>45443</v>
      </c>
      <c r="Q2768" s="53">
        <f t="shared" si="87"/>
        <v>184</v>
      </c>
    </row>
    <row r="2769" spans="1:17" ht="16">
      <c r="A2769" s="6">
        <v>2768</v>
      </c>
      <c r="B2769" s="191" t="s">
        <v>5998</v>
      </c>
      <c r="C2769" s="191" t="s">
        <v>5999</v>
      </c>
      <c r="D2769" s="191" t="s">
        <v>16682</v>
      </c>
      <c r="E2769" s="191" t="s">
        <v>161</v>
      </c>
      <c r="F2769" s="191" t="s">
        <v>161</v>
      </c>
      <c r="G2769" s="191" t="s">
        <v>1511</v>
      </c>
      <c r="H2769" s="191" t="s">
        <v>16683</v>
      </c>
      <c r="I2769" s="191" t="s">
        <v>16684</v>
      </c>
      <c r="J2769" s="191" t="s">
        <v>16685</v>
      </c>
      <c r="K2769" s="191" t="s">
        <v>16488</v>
      </c>
      <c r="L2769" s="99">
        <v>-0.30789299999999997</v>
      </c>
      <c r="M2769" s="99">
        <v>36.789045000000002</v>
      </c>
      <c r="N2769" s="191" t="s">
        <v>6967</v>
      </c>
      <c r="O2769" s="87">
        <v>45418</v>
      </c>
      <c r="P2769" s="87">
        <f t="shared" si="86"/>
        <v>45443</v>
      </c>
      <c r="Q2769" s="53">
        <f t="shared" si="87"/>
        <v>184</v>
      </c>
    </row>
    <row r="2770" spans="1:17" ht="16">
      <c r="A2770" s="6">
        <v>2769</v>
      </c>
      <c r="B2770" s="191" t="s">
        <v>6284</v>
      </c>
      <c r="C2770" s="191" t="s">
        <v>6285</v>
      </c>
      <c r="D2770" s="191" t="s">
        <v>16686</v>
      </c>
      <c r="E2770" s="191" t="s">
        <v>108</v>
      </c>
      <c r="F2770" s="191" t="s">
        <v>108</v>
      </c>
      <c r="G2770" s="191" t="s">
        <v>109</v>
      </c>
      <c r="H2770" s="191" t="s">
        <v>16687</v>
      </c>
      <c r="I2770" s="191" t="s">
        <v>16688</v>
      </c>
      <c r="J2770" s="191" t="s">
        <v>16689</v>
      </c>
      <c r="K2770" s="191" t="s">
        <v>6966</v>
      </c>
      <c r="L2770" s="99">
        <v>-1.0584519999999999</v>
      </c>
      <c r="M2770" s="99">
        <v>36.705776</v>
      </c>
      <c r="N2770" s="191" t="s">
        <v>6967</v>
      </c>
      <c r="O2770" s="87">
        <v>45418</v>
      </c>
      <c r="P2770" s="87">
        <f t="shared" si="86"/>
        <v>45443</v>
      </c>
      <c r="Q2770" s="53">
        <f t="shared" si="87"/>
        <v>184</v>
      </c>
    </row>
    <row r="2771" spans="1:17" ht="16">
      <c r="A2771" s="6">
        <v>2770</v>
      </c>
      <c r="B2771" s="191" t="s">
        <v>6290</v>
      </c>
      <c r="C2771" s="191" t="s">
        <v>6291</v>
      </c>
      <c r="D2771" s="191" t="s">
        <v>16690</v>
      </c>
      <c r="E2771" s="191" t="s">
        <v>151</v>
      </c>
      <c r="F2771" s="191" t="s">
        <v>151</v>
      </c>
      <c r="G2771" s="191" t="s">
        <v>173</v>
      </c>
      <c r="H2771" s="191" t="s">
        <v>16691</v>
      </c>
      <c r="I2771" s="191" t="s">
        <v>16692</v>
      </c>
      <c r="J2771" s="191" t="s">
        <v>16693</v>
      </c>
      <c r="K2771" s="191" t="s">
        <v>10106</v>
      </c>
      <c r="L2771" s="99">
        <v>5.7318000000000001E-2</v>
      </c>
      <c r="M2771" s="99">
        <v>37.639814999999999</v>
      </c>
      <c r="N2771" s="191" t="s">
        <v>6967</v>
      </c>
      <c r="O2771" s="87">
        <v>45418</v>
      </c>
      <c r="P2771" s="87">
        <f t="shared" si="86"/>
        <v>45443</v>
      </c>
      <c r="Q2771" s="53">
        <f t="shared" si="87"/>
        <v>184</v>
      </c>
    </row>
    <row r="2772" spans="1:17" ht="16">
      <c r="A2772" s="6">
        <v>2771</v>
      </c>
      <c r="B2772" s="191" t="s">
        <v>5728</v>
      </c>
      <c r="C2772" s="191" t="s">
        <v>5729</v>
      </c>
      <c r="D2772" s="191" t="s">
        <v>16694</v>
      </c>
      <c r="E2772" s="191" t="s">
        <v>151</v>
      </c>
      <c r="F2772" s="191" t="s">
        <v>151</v>
      </c>
      <c r="G2772" s="191" t="s">
        <v>152</v>
      </c>
      <c r="H2772" s="191" t="s">
        <v>16695</v>
      </c>
      <c r="I2772" s="191"/>
      <c r="J2772" s="191" t="s">
        <v>16696</v>
      </c>
      <c r="K2772" s="191" t="s">
        <v>10554</v>
      </c>
      <c r="L2772" s="99">
        <v>9.7220000000000001E-2</v>
      </c>
      <c r="M2772" s="99">
        <v>37.575581999999997</v>
      </c>
      <c r="N2772" s="191" t="s">
        <v>6967</v>
      </c>
      <c r="O2772" s="87">
        <v>45419</v>
      </c>
      <c r="P2772" s="87">
        <f t="shared" si="86"/>
        <v>45444</v>
      </c>
      <c r="Q2772" s="53">
        <f t="shared" si="87"/>
        <v>183</v>
      </c>
    </row>
    <row r="2773" spans="1:17" ht="16">
      <c r="A2773" s="6">
        <v>2772</v>
      </c>
      <c r="B2773" s="191" t="s">
        <v>6148</v>
      </c>
      <c r="C2773" s="191" t="s">
        <v>6149</v>
      </c>
      <c r="D2773" s="191" t="s">
        <v>16697</v>
      </c>
      <c r="E2773" s="191" t="s">
        <v>161</v>
      </c>
      <c r="F2773" s="191" t="s">
        <v>11402</v>
      </c>
      <c r="G2773" s="191" t="s">
        <v>11403</v>
      </c>
      <c r="H2773" s="191" t="s">
        <v>16698</v>
      </c>
      <c r="I2773" s="191" t="s">
        <v>16699</v>
      </c>
      <c r="J2773" s="191" t="s">
        <v>16700</v>
      </c>
      <c r="K2773" s="191" t="s">
        <v>16488</v>
      </c>
      <c r="L2773" s="99">
        <v>2.6315000000000002E-2</v>
      </c>
      <c r="M2773" s="99">
        <v>36.72748</v>
      </c>
      <c r="N2773" s="191" t="s">
        <v>6967</v>
      </c>
      <c r="O2773" s="87">
        <v>45419</v>
      </c>
      <c r="P2773" s="87">
        <f t="shared" si="86"/>
        <v>45444</v>
      </c>
      <c r="Q2773" s="53">
        <f t="shared" si="87"/>
        <v>183</v>
      </c>
    </row>
    <row r="2774" spans="1:17" ht="16">
      <c r="A2774" s="6">
        <v>2773</v>
      </c>
      <c r="B2774" s="191" t="s">
        <v>6156</v>
      </c>
      <c r="C2774" s="191" t="s">
        <v>6157</v>
      </c>
      <c r="D2774" s="191" t="s">
        <v>16701</v>
      </c>
      <c r="E2774" s="191" t="s">
        <v>114</v>
      </c>
      <c r="F2774" s="191" t="s">
        <v>114</v>
      </c>
      <c r="G2774" s="191" t="s">
        <v>158</v>
      </c>
      <c r="H2774" s="191" t="s">
        <v>12901</v>
      </c>
      <c r="I2774" s="191" t="s">
        <v>16702</v>
      </c>
      <c r="J2774" s="191" t="s">
        <v>16703</v>
      </c>
      <c r="K2774" s="191" t="s">
        <v>15427</v>
      </c>
      <c r="L2774" s="99">
        <v>-0.73809999999999998</v>
      </c>
      <c r="M2774" s="99">
        <v>36.818100000000001</v>
      </c>
      <c r="N2774" s="191" t="s">
        <v>6967</v>
      </c>
      <c r="O2774" s="87">
        <v>45419</v>
      </c>
      <c r="P2774" s="87">
        <f t="shared" si="86"/>
        <v>45444</v>
      </c>
      <c r="Q2774" s="53">
        <f t="shared" si="87"/>
        <v>183</v>
      </c>
    </row>
    <row r="2775" spans="1:17" ht="16">
      <c r="A2775" s="6">
        <v>2774</v>
      </c>
      <c r="B2775" s="191" t="s">
        <v>6188</v>
      </c>
      <c r="C2775" s="191" t="s">
        <v>6189</v>
      </c>
      <c r="D2775" s="191" t="s">
        <v>16704</v>
      </c>
      <c r="E2775" s="191" t="s">
        <v>108</v>
      </c>
      <c r="F2775" s="191" t="s">
        <v>108</v>
      </c>
      <c r="G2775" s="191" t="s">
        <v>109</v>
      </c>
      <c r="H2775" s="191" t="s">
        <v>16705</v>
      </c>
      <c r="I2775" s="191" t="s">
        <v>16706</v>
      </c>
      <c r="J2775" s="191" t="s">
        <v>16707</v>
      </c>
      <c r="K2775" s="191" t="s">
        <v>6966</v>
      </c>
      <c r="L2775" s="99">
        <v>-1.0672429999999999</v>
      </c>
      <c r="M2775" s="99">
        <v>36.689762000000002</v>
      </c>
      <c r="N2775" s="191" t="s">
        <v>6967</v>
      </c>
      <c r="O2775" s="87">
        <v>45419</v>
      </c>
      <c r="P2775" s="87">
        <f t="shared" si="86"/>
        <v>45444</v>
      </c>
      <c r="Q2775" s="53">
        <f t="shared" si="87"/>
        <v>183</v>
      </c>
    </row>
    <row r="2776" spans="1:17" ht="16">
      <c r="A2776" s="6">
        <v>2775</v>
      </c>
      <c r="B2776" s="191" t="s">
        <v>6238</v>
      </c>
      <c r="C2776" s="191" t="s">
        <v>6239</v>
      </c>
      <c r="D2776" s="191" t="s">
        <v>16708</v>
      </c>
      <c r="E2776" s="191" t="s">
        <v>8015</v>
      </c>
      <c r="F2776" s="191" t="s">
        <v>2434</v>
      </c>
      <c r="G2776" s="191" t="s">
        <v>9507</v>
      </c>
      <c r="H2776" s="191" t="s">
        <v>13899</v>
      </c>
      <c r="I2776" s="191" t="s">
        <v>16709</v>
      </c>
      <c r="J2776" s="191" t="s">
        <v>16710</v>
      </c>
      <c r="K2776" s="191" t="s">
        <v>16631</v>
      </c>
      <c r="L2776" s="99">
        <v>-0.43280000000000002</v>
      </c>
      <c r="M2776" s="99">
        <v>37.226199999999999</v>
      </c>
      <c r="N2776" s="191" t="s">
        <v>6967</v>
      </c>
      <c r="O2776" s="87">
        <v>45419</v>
      </c>
      <c r="P2776" s="87">
        <f t="shared" si="86"/>
        <v>45444</v>
      </c>
      <c r="Q2776" s="53">
        <f t="shared" si="87"/>
        <v>183</v>
      </c>
    </row>
    <row r="2777" spans="1:17" ht="16">
      <c r="A2777" s="6">
        <v>2776</v>
      </c>
      <c r="B2777" s="191" t="s">
        <v>6244</v>
      </c>
      <c r="C2777" s="191" t="s">
        <v>6245</v>
      </c>
      <c r="D2777" s="191" t="s">
        <v>16711</v>
      </c>
      <c r="E2777" s="191" t="s">
        <v>161</v>
      </c>
      <c r="F2777" s="191" t="s">
        <v>11402</v>
      </c>
      <c r="G2777" s="191" t="s">
        <v>11403</v>
      </c>
      <c r="H2777" s="191" t="s">
        <v>16712</v>
      </c>
      <c r="I2777" s="191" t="s">
        <v>16713</v>
      </c>
      <c r="J2777" s="191" t="s">
        <v>16714</v>
      </c>
      <c r="K2777" s="191" t="s">
        <v>16488</v>
      </c>
      <c r="L2777" s="99">
        <v>2.6306E-2</v>
      </c>
      <c r="M2777" s="99">
        <v>36.727556</v>
      </c>
      <c r="N2777" s="191" t="s">
        <v>6967</v>
      </c>
      <c r="O2777" s="87">
        <v>45419</v>
      </c>
      <c r="P2777" s="87">
        <f t="shared" si="86"/>
        <v>45444</v>
      </c>
      <c r="Q2777" s="53">
        <f t="shared" si="87"/>
        <v>183</v>
      </c>
    </row>
    <row r="2778" spans="1:17" ht="16">
      <c r="A2778" s="6">
        <v>2777</v>
      </c>
      <c r="B2778" s="191" t="s">
        <v>6336</v>
      </c>
      <c r="C2778" s="191" t="s">
        <v>6337</v>
      </c>
      <c r="D2778" s="191" t="s">
        <v>16715</v>
      </c>
      <c r="E2778" s="191" t="s">
        <v>108</v>
      </c>
      <c r="F2778" s="191" t="s">
        <v>108</v>
      </c>
      <c r="G2778" s="191" t="s">
        <v>7201</v>
      </c>
      <c r="H2778" s="191" t="s">
        <v>11628</v>
      </c>
      <c r="I2778" s="191" t="s">
        <v>16716</v>
      </c>
      <c r="J2778" s="191" t="s">
        <v>16717</v>
      </c>
      <c r="K2778" s="191" t="s">
        <v>6975</v>
      </c>
      <c r="L2778" s="99">
        <v>-1.0968830000000001</v>
      </c>
      <c r="M2778" s="99">
        <v>36.939478000000001</v>
      </c>
      <c r="N2778" s="191" t="s">
        <v>6967</v>
      </c>
      <c r="O2778" s="87">
        <v>45419</v>
      </c>
      <c r="P2778" s="87">
        <f t="shared" si="86"/>
        <v>45444</v>
      </c>
      <c r="Q2778" s="53">
        <f t="shared" si="87"/>
        <v>183</v>
      </c>
    </row>
    <row r="2779" spans="1:17" ht="16">
      <c r="A2779" s="6">
        <v>2778</v>
      </c>
      <c r="B2779" s="191" t="s">
        <v>5609</v>
      </c>
      <c r="C2779" s="191" t="s">
        <v>5610</v>
      </c>
      <c r="D2779" s="191" t="s">
        <v>16718</v>
      </c>
      <c r="E2779" s="191" t="s">
        <v>161</v>
      </c>
      <c r="F2779" s="191" t="s">
        <v>161</v>
      </c>
      <c r="G2779" s="191" t="s">
        <v>1511</v>
      </c>
      <c r="H2779" s="191" t="s">
        <v>14223</v>
      </c>
      <c r="I2779" s="191" t="s">
        <v>16719</v>
      </c>
      <c r="J2779" s="191" t="s">
        <v>16720</v>
      </c>
      <c r="K2779" s="191" t="s">
        <v>10952</v>
      </c>
      <c r="L2779" s="99">
        <v>-0.19841700000000001</v>
      </c>
      <c r="M2779" s="99">
        <v>37.078778</v>
      </c>
      <c r="N2779" s="191" t="s">
        <v>6967</v>
      </c>
      <c r="O2779" s="87">
        <v>45420</v>
      </c>
      <c r="P2779" s="87">
        <f t="shared" si="86"/>
        <v>45445</v>
      </c>
      <c r="Q2779" s="53">
        <f t="shared" si="87"/>
        <v>182</v>
      </c>
    </row>
    <row r="2780" spans="1:17" ht="16">
      <c r="A2780" s="6">
        <v>2779</v>
      </c>
      <c r="B2780" s="191" t="s">
        <v>6022</v>
      </c>
      <c r="C2780" s="191" t="s">
        <v>6023</v>
      </c>
      <c r="D2780" s="191" t="s">
        <v>16721</v>
      </c>
      <c r="E2780" s="191" t="s">
        <v>8015</v>
      </c>
      <c r="F2780" s="191" t="s">
        <v>8015</v>
      </c>
      <c r="G2780" s="191" t="s">
        <v>142</v>
      </c>
      <c r="H2780" s="191" t="s">
        <v>16722</v>
      </c>
      <c r="I2780" s="191" t="s">
        <v>16723</v>
      </c>
      <c r="J2780" s="191" t="s">
        <v>16724</v>
      </c>
      <c r="K2780" s="191" t="s">
        <v>8856</v>
      </c>
      <c r="L2780" s="99">
        <v>-0.45073999999999997</v>
      </c>
      <c r="M2780" s="99">
        <v>37.449233</v>
      </c>
      <c r="N2780" s="191" t="s">
        <v>6967</v>
      </c>
      <c r="O2780" s="87">
        <v>45420</v>
      </c>
      <c r="P2780" s="87">
        <f t="shared" si="86"/>
        <v>45445</v>
      </c>
      <c r="Q2780" s="53">
        <f t="shared" si="87"/>
        <v>182</v>
      </c>
    </row>
    <row r="2781" spans="1:17" ht="16">
      <c r="A2781" s="6">
        <v>2780</v>
      </c>
      <c r="B2781" s="191" t="s">
        <v>6085</v>
      </c>
      <c r="C2781" s="191" t="s">
        <v>6086</v>
      </c>
      <c r="D2781" s="191" t="s">
        <v>16725</v>
      </c>
      <c r="E2781" s="191" t="s">
        <v>151</v>
      </c>
      <c r="F2781" s="191" t="s">
        <v>151</v>
      </c>
      <c r="G2781" s="191" t="s">
        <v>165</v>
      </c>
      <c r="H2781" s="191" t="s">
        <v>16726</v>
      </c>
      <c r="I2781" s="191" t="s">
        <v>16727</v>
      </c>
      <c r="J2781" s="191" t="s">
        <v>16728</v>
      </c>
      <c r="K2781" s="191" t="s">
        <v>10106</v>
      </c>
      <c r="L2781" s="99">
        <v>-0.103022</v>
      </c>
      <c r="M2781" s="99">
        <v>37.668844999999997</v>
      </c>
      <c r="N2781" s="191" t="s">
        <v>6967</v>
      </c>
      <c r="O2781" s="87">
        <v>45420</v>
      </c>
      <c r="P2781" s="87">
        <f t="shared" si="86"/>
        <v>45445</v>
      </c>
      <c r="Q2781" s="53">
        <f t="shared" si="87"/>
        <v>182</v>
      </c>
    </row>
    <row r="2782" spans="1:17" ht="16">
      <c r="A2782" s="6">
        <v>2781</v>
      </c>
      <c r="B2782" s="191" t="s">
        <v>6212</v>
      </c>
      <c r="C2782" s="191" t="s">
        <v>6213</v>
      </c>
      <c r="D2782" s="191" t="s">
        <v>16729</v>
      </c>
      <c r="E2782" s="191" t="s">
        <v>151</v>
      </c>
      <c r="F2782" s="191" t="s">
        <v>151</v>
      </c>
      <c r="G2782" s="191" t="s">
        <v>152</v>
      </c>
      <c r="H2782" s="191" t="s">
        <v>15511</v>
      </c>
      <c r="I2782" s="191" t="s">
        <v>16730</v>
      </c>
      <c r="J2782" s="191" t="s">
        <v>16731</v>
      </c>
      <c r="K2782" s="191" t="s">
        <v>10554</v>
      </c>
      <c r="L2782" s="99">
        <v>7.3862999999999998E-2</v>
      </c>
      <c r="M2782" s="99">
        <v>37.468494</v>
      </c>
      <c r="N2782" s="191" t="s">
        <v>6967</v>
      </c>
      <c r="O2782" s="87">
        <v>45420</v>
      </c>
      <c r="P2782" s="87">
        <f t="shared" si="86"/>
        <v>45445</v>
      </c>
      <c r="Q2782" s="53">
        <f t="shared" si="87"/>
        <v>182</v>
      </c>
    </row>
    <row r="2783" spans="1:17" ht="16">
      <c r="A2783" s="6">
        <v>2782</v>
      </c>
      <c r="B2783" s="191" t="s">
        <v>6256</v>
      </c>
      <c r="C2783" s="191" t="s">
        <v>6257</v>
      </c>
      <c r="D2783" s="191" t="s">
        <v>16732</v>
      </c>
      <c r="E2783" s="191" t="s">
        <v>151</v>
      </c>
      <c r="F2783" s="191" t="s">
        <v>151</v>
      </c>
      <c r="G2783" s="191" t="s">
        <v>222</v>
      </c>
      <c r="H2783" s="191" t="s">
        <v>14072</v>
      </c>
      <c r="I2783" s="191" t="s">
        <v>16733</v>
      </c>
      <c r="J2783" s="191"/>
      <c r="K2783" s="191" t="s">
        <v>8758</v>
      </c>
      <c r="L2783" s="99">
        <v>3.7019999999999997E-2</v>
      </c>
      <c r="M2783" s="99">
        <v>37.602625000000003</v>
      </c>
      <c r="N2783" s="191" t="s">
        <v>6967</v>
      </c>
      <c r="O2783" s="87">
        <v>45420</v>
      </c>
      <c r="P2783" s="87">
        <f t="shared" si="86"/>
        <v>45445</v>
      </c>
      <c r="Q2783" s="53">
        <f t="shared" si="87"/>
        <v>182</v>
      </c>
    </row>
    <row r="2784" spans="1:17" ht="16">
      <c r="A2784" s="6">
        <v>2783</v>
      </c>
      <c r="B2784" s="191" t="s">
        <v>6272</v>
      </c>
      <c r="C2784" s="191" t="s">
        <v>6273</v>
      </c>
      <c r="D2784" s="191" t="s">
        <v>16734</v>
      </c>
      <c r="E2784" s="191" t="s">
        <v>161</v>
      </c>
      <c r="F2784" s="191" t="s">
        <v>161</v>
      </c>
      <c r="G2784" s="191" t="s">
        <v>13682</v>
      </c>
      <c r="H2784" s="191" t="s">
        <v>16735</v>
      </c>
      <c r="I2784" s="191" t="s">
        <v>16736</v>
      </c>
      <c r="J2784" s="191" t="s">
        <v>16737</v>
      </c>
      <c r="K2784" s="191" t="s">
        <v>10952</v>
      </c>
      <c r="L2784" s="99">
        <v>-1.123807</v>
      </c>
      <c r="M2784" s="99">
        <v>36.809928999999997</v>
      </c>
      <c r="N2784" s="191" t="s">
        <v>6967</v>
      </c>
      <c r="O2784" s="87">
        <v>45420</v>
      </c>
      <c r="P2784" s="87">
        <f t="shared" si="86"/>
        <v>45445</v>
      </c>
      <c r="Q2784" s="53">
        <f t="shared" si="87"/>
        <v>182</v>
      </c>
    </row>
    <row r="2785" spans="1:17" ht="16">
      <c r="A2785" s="6">
        <v>2784</v>
      </c>
      <c r="B2785" s="191" t="s">
        <v>6358</v>
      </c>
      <c r="C2785" s="191" t="s">
        <v>6359</v>
      </c>
      <c r="D2785" s="191" t="s">
        <v>16738</v>
      </c>
      <c r="E2785" s="191" t="s">
        <v>151</v>
      </c>
      <c r="F2785" s="191" t="s">
        <v>151</v>
      </c>
      <c r="G2785" s="191" t="s">
        <v>165</v>
      </c>
      <c r="H2785" s="191" t="s">
        <v>16739</v>
      </c>
      <c r="I2785" s="191" t="s">
        <v>16740</v>
      </c>
      <c r="J2785" s="191" t="s">
        <v>16741</v>
      </c>
      <c r="K2785" s="191" t="s">
        <v>16531</v>
      </c>
      <c r="L2785" s="99">
        <v>-0.173545</v>
      </c>
      <c r="M2785" s="99">
        <v>37.681389000000003</v>
      </c>
      <c r="N2785" s="191" t="s">
        <v>6967</v>
      </c>
      <c r="O2785" s="87">
        <v>45420</v>
      </c>
      <c r="P2785" s="87">
        <f t="shared" si="86"/>
        <v>45445</v>
      </c>
      <c r="Q2785" s="53">
        <f t="shared" si="87"/>
        <v>182</v>
      </c>
    </row>
    <row r="2786" spans="1:17" ht="16">
      <c r="A2786" s="6">
        <v>2785</v>
      </c>
      <c r="B2786" s="191" t="s">
        <v>6364</v>
      </c>
      <c r="C2786" s="191" t="s">
        <v>6365</v>
      </c>
      <c r="D2786" s="191" t="s">
        <v>16742</v>
      </c>
      <c r="E2786" s="191" t="s">
        <v>108</v>
      </c>
      <c r="F2786" s="191" t="s">
        <v>108</v>
      </c>
      <c r="G2786" s="191" t="s">
        <v>7081</v>
      </c>
      <c r="H2786" s="191" t="s">
        <v>16743</v>
      </c>
      <c r="I2786" s="191" t="s">
        <v>16744</v>
      </c>
      <c r="J2786" s="191" t="s">
        <v>16745</v>
      </c>
      <c r="K2786" s="191" t="s">
        <v>16140</v>
      </c>
      <c r="L2786" s="99">
        <v>-0.94469000000000003</v>
      </c>
      <c r="M2786" s="99">
        <v>36.916871999999998</v>
      </c>
      <c r="N2786" s="191" t="s">
        <v>6967</v>
      </c>
      <c r="O2786" s="87">
        <v>45420</v>
      </c>
      <c r="P2786" s="87">
        <f t="shared" si="86"/>
        <v>45445</v>
      </c>
      <c r="Q2786" s="53">
        <f t="shared" si="87"/>
        <v>182</v>
      </c>
    </row>
    <row r="2787" spans="1:17" ht="16">
      <c r="A2787" s="6">
        <v>2786</v>
      </c>
      <c r="B2787" s="191" t="s">
        <v>5824</v>
      </c>
      <c r="C2787" s="191" t="s">
        <v>5825</v>
      </c>
      <c r="D2787" s="191" t="s">
        <v>16746</v>
      </c>
      <c r="E2787" s="191" t="s">
        <v>161</v>
      </c>
      <c r="F2787" s="191" t="s">
        <v>161</v>
      </c>
      <c r="G2787" s="191" t="s">
        <v>716</v>
      </c>
      <c r="H2787" s="191" t="s">
        <v>16747</v>
      </c>
      <c r="I2787" s="191" t="s">
        <v>16748</v>
      </c>
      <c r="J2787" s="191" t="s">
        <v>16749</v>
      </c>
      <c r="K2787" s="191" t="s">
        <v>15695</v>
      </c>
      <c r="L2787" s="99"/>
      <c r="M2787" s="99"/>
      <c r="N2787" s="191" t="s">
        <v>6967</v>
      </c>
      <c r="O2787" s="87">
        <v>45421</v>
      </c>
      <c r="P2787" s="87">
        <f t="shared" si="86"/>
        <v>45446</v>
      </c>
      <c r="Q2787" s="53">
        <f t="shared" si="87"/>
        <v>181</v>
      </c>
    </row>
    <row r="2788" spans="1:17" ht="16">
      <c r="A2788" s="6">
        <v>2787</v>
      </c>
      <c r="B2788" s="191" t="s">
        <v>5924</v>
      </c>
      <c r="C2788" s="191" t="s">
        <v>5925</v>
      </c>
      <c r="D2788" s="191" t="s">
        <v>16750</v>
      </c>
      <c r="E2788" s="191" t="s">
        <v>161</v>
      </c>
      <c r="F2788" s="191" t="s">
        <v>161</v>
      </c>
      <c r="G2788" s="191" t="s">
        <v>13682</v>
      </c>
      <c r="H2788" s="191" t="s">
        <v>16751</v>
      </c>
      <c r="I2788" s="191" t="s">
        <v>16752</v>
      </c>
      <c r="J2788" s="191"/>
      <c r="K2788" s="191" t="s">
        <v>15695</v>
      </c>
      <c r="L2788" s="99">
        <v>-0.44180599999999998</v>
      </c>
      <c r="M2788" s="99">
        <v>36.944889000000003</v>
      </c>
      <c r="N2788" s="191" t="s">
        <v>6967</v>
      </c>
      <c r="O2788" s="87">
        <v>45421</v>
      </c>
      <c r="P2788" s="87">
        <f t="shared" si="86"/>
        <v>45446</v>
      </c>
      <c r="Q2788" s="53">
        <f t="shared" si="87"/>
        <v>181</v>
      </c>
    </row>
    <row r="2789" spans="1:17" ht="16">
      <c r="A2789" s="6">
        <v>2788</v>
      </c>
      <c r="B2789" s="191" t="s">
        <v>5988</v>
      </c>
      <c r="C2789" s="191" t="s">
        <v>5989</v>
      </c>
      <c r="D2789" s="191" t="s">
        <v>16753</v>
      </c>
      <c r="E2789" s="191" t="s">
        <v>108</v>
      </c>
      <c r="F2789" s="191" t="s">
        <v>108</v>
      </c>
      <c r="G2789" s="191" t="s">
        <v>7023</v>
      </c>
      <c r="H2789" s="191" t="s">
        <v>16754</v>
      </c>
      <c r="I2789" s="191" t="s">
        <v>16755</v>
      </c>
      <c r="J2789" s="191" t="s">
        <v>16756</v>
      </c>
      <c r="K2789" s="191" t="s">
        <v>7449</v>
      </c>
      <c r="L2789" s="99">
        <v>-1.1582170000000001</v>
      </c>
      <c r="M2789" s="99">
        <v>36.654938000000001</v>
      </c>
      <c r="N2789" s="191" t="s">
        <v>6967</v>
      </c>
      <c r="O2789" s="87">
        <v>45421</v>
      </c>
      <c r="P2789" s="87">
        <f t="shared" si="86"/>
        <v>45446</v>
      </c>
      <c r="Q2789" s="53">
        <f t="shared" si="87"/>
        <v>181</v>
      </c>
    </row>
    <row r="2790" spans="1:17" ht="16">
      <c r="A2790" s="6">
        <v>2789</v>
      </c>
      <c r="B2790" s="191" t="s">
        <v>5992</v>
      </c>
      <c r="C2790" s="191" t="s">
        <v>5993</v>
      </c>
      <c r="D2790" s="191" t="s">
        <v>16757</v>
      </c>
      <c r="E2790" s="191" t="s">
        <v>114</v>
      </c>
      <c r="F2790" s="191" t="s">
        <v>114</v>
      </c>
      <c r="G2790" s="191" t="s">
        <v>160</v>
      </c>
      <c r="H2790" s="191" t="s">
        <v>16758</v>
      </c>
      <c r="I2790" s="191" t="s">
        <v>16759</v>
      </c>
      <c r="J2790" s="191" t="s">
        <v>16760</v>
      </c>
      <c r="K2790" s="191" t="s">
        <v>10197</v>
      </c>
      <c r="L2790" s="99">
        <v>-0.71251699999999996</v>
      </c>
      <c r="M2790" s="99">
        <v>36.994447000000001</v>
      </c>
      <c r="N2790" s="191" t="s">
        <v>6967</v>
      </c>
      <c r="O2790" s="87">
        <v>45421</v>
      </c>
      <c r="P2790" s="87">
        <f t="shared" si="86"/>
        <v>45446</v>
      </c>
      <c r="Q2790" s="53">
        <f t="shared" si="87"/>
        <v>181</v>
      </c>
    </row>
    <row r="2791" spans="1:17" ht="16">
      <c r="A2791" s="6">
        <v>2790</v>
      </c>
      <c r="B2791" s="191" t="s">
        <v>6006</v>
      </c>
      <c r="C2791" s="191" t="s">
        <v>6007</v>
      </c>
      <c r="D2791" s="191" t="s">
        <v>16761</v>
      </c>
      <c r="E2791" s="191" t="s">
        <v>8015</v>
      </c>
      <c r="F2791" s="191" t="s">
        <v>2434</v>
      </c>
      <c r="G2791" s="191" t="s">
        <v>9255</v>
      </c>
      <c r="H2791" s="191" t="s">
        <v>11582</v>
      </c>
      <c r="I2791" s="191" t="s">
        <v>16762</v>
      </c>
      <c r="J2791" s="191" t="s">
        <v>16763</v>
      </c>
      <c r="K2791" s="191" t="s">
        <v>8335</v>
      </c>
      <c r="L2791" s="99">
        <v>-0.516177</v>
      </c>
      <c r="M2791" s="99">
        <v>37.395147000000001</v>
      </c>
      <c r="N2791" s="191" t="s">
        <v>6967</v>
      </c>
      <c r="O2791" s="87">
        <v>45421</v>
      </c>
      <c r="P2791" s="87">
        <f t="shared" si="86"/>
        <v>45446</v>
      </c>
      <c r="Q2791" s="53">
        <f t="shared" si="87"/>
        <v>181</v>
      </c>
    </row>
    <row r="2792" spans="1:17" ht="16">
      <c r="A2792" s="6">
        <v>2791</v>
      </c>
      <c r="B2792" s="191" t="s">
        <v>6216</v>
      </c>
      <c r="C2792" s="191" t="s">
        <v>6217</v>
      </c>
      <c r="D2792" s="191" t="s">
        <v>16764</v>
      </c>
      <c r="E2792" s="191" t="s">
        <v>108</v>
      </c>
      <c r="F2792" s="191" t="s">
        <v>108</v>
      </c>
      <c r="G2792" s="191" t="s">
        <v>7023</v>
      </c>
      <c r="H2792" s="191" t="s">
        <v>9266</v>
      </c>
      <c r="I2792" s="191" t="s">
        <v>16765</v>
      </c>
      <c r="J2792" s="191" t="s">
        <v>16766</v>
      </c>
      <c r="K2792" s="191" t="s">
        <v>7449</v>
      </c>
      <c r="L2792" s="99">
        <v>-1.0703469999999999</v>
      </c>
      <c r="M2792" s="99">
        <v>36.622087000000001</v>
      </c>
      <c r="N2792" s="191" t="s">
        <v>6967</v>
      </c>
      <c r="O2792" s="87">
        <v>45421</v>
      </c>
      <c r="P2792" s="87">
        <f t="shared" si="86"/>
        <v>45446</v>
      </c>
      <c r="Q2792" s="53">
        <f t="shared" si="87"/>
        <v>181</v>
      </c>
    </row>
    <row r="2793" spans="1:17" ht="16">
      <c r="A2793" s="6">
        <v>2792</v>
      </c>
      <c r="B2793" s="191" t="s">
        <v>6473</v>
      </c>
      <c r="C2793" s="191" t="s">
        <v>6474</v>
      </c>
      <c r="D2793" s="191" t="s">
        <v>16767</v>
      </c>
      <c r="E2793" s="191" t="s">
        <v>114</v>
      </c>
      <c r="F2793" s="191" t="s">
        <v>114</v>
      </c>
      <c r="G2793" s="191" t="s">
        <v>163</v>
      </c>
      <c r="H2793" s="191" t="s">
        <v>16768</v>
      </c>
      <c r="I2793" s="191" t="s">
        <v>16769</v>
      </c>
      <c r="J2793" s="191" t="s">
        <v>16770</v>
      </c>
      <c r="K2793" s="191" t="s">
        <v>10197</v>
      </c>
      <c r="L2793" s="99">
        <v>-0.61558299999999999</v>
      </c>
      <c r="M2793" s="99">
        <v>36.930610999999999</v>
      </c>
      <c r="N2793" s="191" t="s">
        <v>6967</v>
      </c>
      <c r="O2793" s="87">
        <v>45421</v>
      </c>
      <c r="P2793" s="87">
        <f t="shared" si="86"/>
        <v>45446</v>
      </c>
      <c r="Q2793" s="53">
        <f t="shared" si="87"/>
        <v>181</v>
      </c>
    </row>
    <row r="2794" spans="1:17" ht="16">
      <c r="A2794" s="6">
        <v>2793</v>
      </c>
      <c r="B2794" s="191" t="s">
        <v>4656</v>
      </c>
      <c r="C2794" s="191" t="s">
        <v>4657</v>
      </c>
      <c r="D2794" s="191" t="s">
        <v>16771</v>
      </c>
      <c r="E2794" s="191" t="s">
        <v>114</v>
      </c>
      <c r="F2794" s="191" t="s">
        <v>114</v>
      </c>
      <c r="G2794" s="191" t="s">
        <v>168</v>
      </c>
      <c r="H2794" s="191" t="s">
        <v>16772</v>
      </c>
      <c r="I2794" s="191" t="s">
        <v>16773</v>
      </c>
      <c r="J2794" s="191" t="s">
        <v>16774</v>
      </c>
      <c r="K2794" s="191" t="s">
        <v>11451</v>
      </c>
      <c r="L2794" s="99">
        <v>-0.81444700000000003</v>
      </c>
      <c r="M2794" s="99">
        <v>36.949637000000003</v>
      </c>
      <c r="N2794" s="191" t="s">
        <v>6967</v>
      </c>
      <c r="O2794" s="87">
        <v>45422</v>
      </c>
      <c r="P2794" s="87">
        <f t="shared" si="86"/>
        <v>45447</v>
      </c>
      <c r="Q2794" s="53">
        <f t="shared" si="87"/>
        <v>180</v>
      </c>
    </row>
    <row r="2795" spans="1:17" ht="16">
      <c r="A2795" s="6">
        <v>2794</v>
      </c>
      <c r="B2795" s="191" t="s">
        <v>5374</v>
      </c>
      <c r="C2795" s="191" t="s">
        <v>5375</v>
      </c>
      <c r="D2795" s="191" t="s">
        <v>16775</v>
      </c>
      <c r="E2795" s="191" t="s">
        <v>114</v>
      </c>
      <c r="F2795" s="191" t="s">
        <v>114</v>
      </c>
      <c r="G2795" s="191" t="s">
        <v>168</v>
      </c>
      <c r="H2795" s="191" t="s">
        <v>15368</v>
      </c>
      <c r="I2795" s="191" t="s">
        <v>16776</v>
      </c>
      <c r="J2795" s="191" t="s">
        <v>16777</v>
      </c>
      <c r="K2795" s="191" t="s">
        <v>7337</v>
      </c>
      <c r="L2795" s="99">
        <v>-0.87819999999999998</v>
      </c>
      <c r="M2795" s="99">
        <v>37.062899999999999</v>
      </c>
      <c r="N2795" s="191" t="s">
        <v>6967</v>
      </c>
      <c r="O2795" s="87">
        <v>45425</v>
      </c>
      <c r="P2795" s="87">
        <f t="shared" si="86"/>
        <v>45450</v>
      </c>
      <c r="Q2795" s="53">
        <f t="shared" si="87"/>
        <v>177</v>
      </c>
    </row>
    <row r="2796" spans="1:17" ht="16">
      <c r="A2796" s="6">
        <v>2795</v>
      </c>
      <c r="B2796" s="191" t="s">
        <v>5473</v>
      </c>
      <c r="C2796" s="191" t="s">
        <v>5474</v>
      </c>
      <c r="D2796" s="191" t="s">
        <v>16778</v>
      </c>
      <c r="E2796" s="191" t="s">
        <v>114</v>
      </c>
      <c r="F2796" s="191" t="s">
        <v>114</v>
      </c>
      <c r="G2796" s="191" t="s">
        <v>158</v>
      </c>
      <c r="H2796" s="191" t="s">
        <v>16056</v>
      </c>
      <c r="I2796" s="191" t="s">
        <v>16779</v>
      </c>
      <c r="J2796" s="191" t="s">
        <v>16780</v>
      </c>
      <c r="K2796" s="191" t="s">
        <v>15427</v>
      </c>
      <c r="L2796" s="99">
        <v>-0.779312</v>
      </c>
      <c r="M2796" s="99">
        <v>37.012763</v>
      </c>
      <c r="N2796" s="191" t="s">
        <v>6967</v>
      </c>
      <c r="O2796" s="87">
        <v>45425</v>
      </c>
      <c r="P2796" s="87">
        <f t="shared" si="86"/>
        <v>45450</v>
      </c>
      <c r="Q2796" s="53">
        <f t="shared" si="87"/>
        <v>177</v>
      </c>
    </row>
    <row r="2797" spans="1:17" ht="16">
      <c r="A2797" s="6">
        <v>2796</v>
      </c>
      <c r="B2797" s="191" t="s">
        <v>5565</v>
      </c>
      <c r="C2797" s="191" t="s">
        <v>5566</v>
      </c>
      <c r="D2797" s="191" t="s">
        <v>16781</v>
      </c>
      <c r="E2797" s="191" t="s">
        <v>114</v>
      </c>
      <c r="F2797" s="191" t="s">
        <v>114</v>
      </c>
      <c r="G2797" s="191" t="s">
        <v>158</v>
      </c>
      <c r="H2797" s="191" t="s">
        <v>10567</v>
      </c>
      <c r="I2797" s="191" t="s">
        <v>16782</v>
      </c>
      <c r="J2797" s="191"/>
      <c r="K2797" s="191" t="s">
        <v>15427</v>
      </c>
      <c r="L2797" s="99">
        <v>-0.81617700000000004</v>
      </c>
      <c r="M2797" s="99">
        <v>36.96743</v>
      </c>
      <c r="N2797" s="191" t="s">
        <v>6967</v>
      </c>
      <c r="O2797" s="87">
        <v>45425</v>
      </c>
      <c r="P2797" s="87">
        <f t="shared" si="86"/>
        <v>45450</v>
      </c>
      <c r="Q2797" s="53">
        <f t="shared" si="87"/>
        <v>177</v>
      </c>
    </row>
    <row r="2798" spans="1:17" ht="16">
      <c r="A2798" s="6">
        <v>2797</v>
      </c>
      <c r="B2798" s="191" t="s">
        <v>6196</v>
      </c>
      <c r="C2798" s="191" t="s">
        <v>6197</v>
      </c>
      <c r="D2798" s="191" t="s">
        <v>16783</v>
      </c>
      <c r="E2798" s="191" t="s">
        <v>108</v>
      </c>
      <c r="F2798" s="191" t="s">
        <v>108</v>
      </c>
      <c r="G2798" s="191" t="s">
        <v>109</v>
      </c>
      <c r="H2798" s="191" t="s">
        <v>16784</v>
      </c>
      <c r="I2798" s="191" t="s">
        <v>16785</v>
      </c>
      <c r="J2798" s="191" t="s">
        <v>16786</v>
      </c>
      <c r="K2798" s="191" t="s">
        <v>15636</v>
      </c>
      <c r="L2798" s="99">
        <v>-1.0688299999999999</v>
      </c>
      <c r="M2798" s="99">
        <v>36.810538000000001</v>
      </c>
      <c r="N2798" s="191" t="s">
        <v>6967</v>
      </c>
      <c r="O2798" s="87">
        <v>45425</v>
      </c>
      <c r="P2798" s="87">
        <f t="shared" si="86"/>
        <v>45450</v>
      </c>
      <c r="Q2798" s="53">
        <f t="shared" si="87"/>
        <v>177</v>
      </c>
    </row>
    <row r="2799" spans="1:17" ht="16">
      <c r="A2799" s="6">
        <v>2798</v>
      </c>
      <c r="B2799" s="191" t="s">
        <v>6260</v>
      </c>
      <c r="C2799" s="191" t="s">
        <v>6261</v>
      </c>
      <c r="D2799" s="191" t="s">
        <v>16787</v>
      </c>
      <c r="E2799" s="191" t="s">
        <v>151</v>
      </c>
      <c r="F2799" s="191" t="s">
        <v>151</v>
      </c>
      <c r="G2799" s="191" t="s">
        <v>165</v>
      </c>
      <c r="H2799" s="191" t="s">
        <v>16788</v>
      </c>
      <c r="I2799" s="191" t="s">
        <v>16789</v>
      </c>
      <c r="J2799" s="191"/>
      <c r="K2799" s="191" t="s">
        <v>8847</v>
      </c>
      <c r="L2799" s="99">
        <v>-3.2827000000000002E-2</v>
      </c>
      <c r="M2799" s="99">
        <v>37.608302999999999</v>
      </c>
      <c r="N2799" s="191" t="s">
        <v>6967</v>
      </c>
      <c r="O2799" s="87">
        <v>45425</v>
      </c>
      <c r="P2799" s="87">
        <f t="shared" si="86"/>
        <v>45450</v>
      </c>
      <c r="Q2799" s="53">
        <f t="shared" si="87"/>
        <v>177</v>
      </c>
    </row>
    <row r="2800" spans="1:17" ht="16">
      <c r="A2800" s="6">
        <v>2799</v>
      </c>
      <c r="B2800" s="191" t="s">
        <v>6416</v>
      </c>
      <c r="C2800" s="191" t="s">
        <v>6417</v>
      </c>
      <c r="D2800" s="191" t="s">
        <v>16790</v>
      </c>
      <c r="E2800" s="191" t="s">
        <v>8015</v>
      </c>
      <c r="F2800" s="191" t="s">
        <v>8015</v>
      </c>
      <c r="G2800" s="191" t="s">
        <v>144</v>
      </c>
      <c r="H2800" s="191" t="s">
        <v>14265</v>
      </c>
      <c r="I2800" s="191" t="s">
        <v>16791</v>
      </c>
      <c r="J2800" s="191"/>
      <c r="K2800" s="191" t="s">
        <v>7384</v>
      </c>
      <c r="L2800" s="99">
        <v>-0.40229999999999999</v>
      </c>
      <c r="M2800" s="99">
        <v>37.4938</v>
      </c>
      <c r="N2800" s="191" t="s">
        <v>6967</v>
      </c>
      <c r="O2800" s="87">
        <v>45425</v>
      </c>
      <c r="P2800" s="87">
        <f t="shared" si="86"/>
        <v>45450</v>
      </c>
      <c r="Q2800" s="53">
        <f t="shared" si="87"/>
        <v>177</v>
      </c>
    </row>
    <row r="2801" spans="1:17" ht="16">
      <c r="A2801" s="6">
        <v>2800</v>
      </c>
      <c r="B2801" s="191" t="s">
        <v>5724</v>
      </c>
      <c r="C2801" s="191" t="s">
        <v>5725</v>
      </c>
      <c r="D2801" s="191" t="s">
        <v>16792</v>
      </c>
      <c r="E2801" s="191" t="s">
        <v>151</v>
      </c>
      <c r="F2801" s="191" t="s">
        <v>151</v>
      </c>
      <c r="G2801" s="191" t="s">
        <v>222</v>
      </c>
      <c r="H2801" s="191" t="s">
        <v>16793</v>
      </c>
      <c r="I2801" s="191" t="s">
        <v>16794</v>
      </c>
      <c r="J2801" s="191" t="s">
        <v>16795</v>
      </c>
      <c r="K2801" s="191" t="s">
        <v>10554</v>
      </c>
      <c r="L2801" s="99">
        <v>-4.3131000000000003E-2</v>
      </c>
      <c r="M2801" s="99">
        <v>37.671080000000003</v>
      </c>
      <c r="N2801" s="191" t="s">
        <v>6967</v>
      </c>
      <c r="O2801" s="87">
        <v>45426</v>
      </c>
      <c r="P2801" s="87">
        <f t="shared" si="86"/>
        <v>45451</v>
      </c>
      <c r="Q2801" s="53">
        <f t="shared" si="87"/>
        <v>176</v>
      </c>
    </row>
    <row r="2802" spans="1:17" ht="16">
      <c r="A2802" s="6">
        <v>2801</v>
      </c>
      <c r="B2802" s="191" t="s">
        <v>5956</v>
      </c>
      <c r="C2802" s="191" t="s">
        <v>5957</v>
      </c>
      <c r="D2802" s="191" t="s">
        <v>16796</v>
      </c>
      <c r="E2802" s="191" t="s">
        <v>151</v>
      </c>
      <c r="F2802" s="191" t="s">
        <v>151</v>
      </c>
      <c r="G2802" s="191" t="s">
        <v>152</v>
      </c>
      <c r="H2802" s="191" t="s">
        <v>15511</v>
      </c>
      <c r="I2802" s="191" t="s">
        <v>16797</v>
      </c>
      <c r="J2802" s="191" t="s">
        <v>16798</v>
      </c>
      <c r="K2802" s="191" t="s">
        <v>10554</v>
      </c>
      <c r="L2802" s="99">
        <v>6.5476999999999994E-2</v>
      </c>
      <c r="M2802" s="99">
        <v>37.468260000000001</v>
      </c>
      <c r="N2802" s="191" t="s">
        <v>6967</v>
      </c>
      <c r="O2802" s="87">
        <v>45426</v>
      </c>
      <c r="P2802" s="87">
        <f t="shared" si="86"/>
        <v>45451</v>
      </c>
      <c r="Q2802" s="53">
        <f t="shared" si="87"/>
        <v>176</v>
      </c>
    </row>
    <row r="2803" spans="1:17" ht="16">
      <c r="A2803" s="6">
        <v>2802</v>
      </c>
      <c r="B2803" s="191" t="s">
        <v>6004</v>
      </c>
      <c r="C2803" s="191" t="s">
        <v>6005</v>
      </c>
      <c r="D2803" s="191" t="s">
        <v>16799</v>
      </c>
      <c r="E2803" s="191" t="s">
        <v>114</v>
      </c>
      <c r="F2803" s="191" t="s">
        <v>114</v>
      </c>
      <c r="G2803" s="191" t="s">
        <v>158</v>
      </c>
      <c r="H2803" s="191" t="s">
        <v>9323</v>
      </c>
      <c r="I2803" s="191" t="s">
        <v>16800</v>
      </c>
      <c r="J2803" s="191" t="s">
        <v>16801</v>
      </c>
      <c r="K2803" s="191" t="s">
        <v>15427</v>
      </c>
      <c r="L2803" s="99">
        <v>-0.76770799999999995</v>
      </c>
      <c r="M2803" s="99">
        <v>36.875982999999998</v>
      </c>
      <c r="N2803" s="191" t="s">
        <v>6967</v>
      </c>
      <c r="O2803" s="87">
        <v>45426</v>
      </c>
      <c r="P2803" s="87">
        <f t="shared" si="86"/>
        <v>45451</v>
      </c>
      <c r="Q2803" s="53">
        <f t="shared" si="87"/>
        <v>176</v>
      </c>
    </row>
    <row r="2804" spans="1:17" ht="16">
      <c r="A2804" s="6">
        <v>2803</v>
      </c>
      <c r="B2804" s="191" t="s">
        <v>6065</v>
      </c>
      <c r="C2804" s="191" t="s">
        <v>6066</v>
      </c>
      <c r="D2804" s="191" t="s">
        <v>16802</v>
      </c>
      <c r="E2804" s="191" t="s">
        <v>108</v>
      </c>
      <c r="F2804" s="191" t="s">
        <v>108</v>
      </c>
      <c r="G2804" s="191" t="s">
        <v>111</v>
      </c>
      <c r="H2804" s="191" t="s">
        <v>16803</v>
      </c>
      <c r="I2804" s="191" t="s">
        <v>16804</v>
      </c>
      <c r="J2804" s="191" t="s">
        <v>16805</v>
      </c>
      <c r="K2804" s="191" t="s">
        <v>6966</v>
      </c>
      <c r="L2804" s="99">
        <v>-0.95186000000000004</v>
      </c>
      <c r="M2804" s="99">
        <v>36.602398000000001</v>
      </c>
      <c r="N2804" s="191" t="s">
        <v>6967</v>
      </c>
      <c r="O2804" s="87">
        <v>45426</v>
      </c>
      <c r="P2804" s="87">
        <f t="shared" si="86"/>
        <v>45451</v>
      </c>
      <c r="Q2804" s="53">
        <f t="shared" si="87"/>
        <v>176</v>
      </c>
    </row>
    <row r="2805" spans="1:17" ht="16">
      <c r="A2805" s="6">
        <v>2804</v>
      </c>
      <c r="B2805" s="191" t="s">
        <v>6099</v>
      </c>
      <c r="C2805" s="191" t="s">
        <v>6100</v>
      </c>
      <c r="D2805" s="191" t="s">
        <v>16806</v>
      </c>
      <c r="E2805" s="191" t="s">
        <v>8015</v>
      </c>
      <c r="F2805" s="191" t="s">
        <v>2434</v>
      </c>
      <c r="G2805" s="191" t="s">
        <v>9507</v>
      </c>
      <c r="H2805" s="191" t="s">
        <v>11810</v>
      </c>
      <c r="I2805" s="191" t="s">
        <v>16807</v>
      </c>
      <c r="J2805" s="191" t="s">
        <v>16808</v>
      </c>
      <c r="K2805" s="191" t="s">
        <v>16631</v>
      </c>
      <c r="L2805" s="99">
        <v>-0.50339999999999996</v>
      </c>
      <c r="M2805" s="99">
        <v>37.296900000000001</v>
      </c>
      <c r="N2805" s="191" t="s">
        <v>6967</v>
      </c>
      <c r="O2805" s="87">
        <v>45426</v>
      </c>
      <c r="P2805" s="87">
        <f t="shared" si="86"/>
        <v>45451</v>
      </c>
      <c r="Q2805" s="53">
        <f t="shared" si="87"/>
        <v>176</v>
      </c>
    </row>
    <row r="2806" spans="1:17" ht="16">
      <c r="A2806" s="6">
        <v>2805</v>
      </c>
      <c r="B2806" s="191" t="s">
        <v>6132</v>
      </c>
      <c r="C2806" s="191" t="s">
        <v>6133</v>
      </c>
      <c r="D2806" s="191" t="s">
        <v>16809</v>
      </c>
      <c r="E2806" s="191" t="s">
        <v>114</v>
      </c>
      <c r="F2806" s="191" t="s">
        <v>114</v>
      </c>
      <c r="G2806" s="191" t="s">
        <v>158</v>
      </c>
      <c r="H2806" s="191" t="s">
        <v>16810</v>
      </c>
      <c r="I2806" s="191" t="s">
        <v>16811</v>
      </c>
      <c r="J2806" s="191" t="s">
        <v>16812</v>
      </c>
      <c r="K2806" s="191" t="s">
        <v>15427</v>
      </c>
      <c r="L2806" s="99">
        <v>-0.77358800000000005</v>
      </c>
      <c r="M2806" s="99">
        <v>36.848742999999999</v>
      </c>
      <c r="N2806" s="191" t="s">
        <v>6967</v>
      </c>
      <c r="O2806" s="87">
        <v>45426</v>
      </c>
      <c r="P2806" s="87">
        <f t="shared" si="86"/>
        <v>45451</v>
      </c>
      <c r="Q2806" s="53">
        <f t="shared" si="87"/>
        <v>176</v>
      </c>
    </row>
    <row r="2807" spans="1:17" ht="16">
      <c r="A2807" s="6">
        <v>2806</v>
      </c>
      <c r="B2807" s="191" t="s">
        <v>6168</v>
      </c>
      <c r="C2807" s="191" t="s">
        <v>6169</v>
      </c>
      <c r="D2807" s="191" t="s">
        <v>16813</v>
      </c>
      <c r="E2807" s="191" t="s">
        <v>114</v>
      </c>
      <c r="F2807" s="191" t="s">
        <v>114</v>
      </c>
      <c r="G2807" s="191" t="s">
        <v>158</v>
      </c>
      <c r="H2807" s="191" t="s">
        <v>7038</v>
      </c>
      <c r="I2807" s="191" t="s">
        <v>16814</v>
      </c>
      <c r="J2807" s="191" t="s">
        <v>16815</v>
      </c>
      <c r="K2807" s="191" t="s">
        <v>15427</v>
      </c>
      <c r="L2807" s="99">
        <v>-0.75742699999999996</v>
      </c>
      <c r="M2807" s="99">
        <v>36.850098000000003</v>
      </c>
      <c r="N2807" s="191" t="s">
        <v>6967</v>
      </c>
      <c r="O2807" s="87">
        <v>45426</v>
      </c>
      <c r="P2807" s="87">
        <f t="shared" si="86"/>
        <v>45451</v>
      </c>
      <c r="Q2807" s="53">
        <f t="shared" si="87"/>
        <v>176</v>
      </c>
    </row>
    <row r="2808" spans="1:17" ht="16">
      <c r="A2808" s="6">
        <v>2807</v>
      </c>
      <c r="B2808" s="191" t="s">
        <v>6176</v>
      </c>
      <c r="C2808" s="191" t="s">
        <v>6177</v>
      </c>
      <c r="D2808" s="191" t="s">
        <v>16816</v>
      </c>
      <c r="E2808" s="191" t="s">
        <v>161</v>
      </c>
      <c r="F2808" s="191" t="s">
        <v>161</v>
      </c>
      <c r="G2808" s="191" t="s">
        <v>1511</v>
      </c>
      <c r="H2808" s="191" t="s">
        <v>16817</v>
      </c>
      <c r="I2808" s="191" t="s">
        <v>16818</v>
      </c>
      <c r="J2808" s="191" t="s">
        <v>16819</v>
      </c>
      <c r="K2808" s="191" t="s">
        <v>16488</v>
      </c>
      <c r="L2808" s="99">
        <v>-0.36855500000000002</v>
      </c>
      <c r="M2808" s="99">
        <v>37.015752999999997</v>
      </c>
      <c r="N2808" s="191" t="s">
        <v>6967</v>
      </c>
      <c r="O2808" s="87">
        <v>45426</v>
      </c>
      <c r="P2808" s="87">
        <f t="shared" si="86"/>
        <v>45451</v>
      </c>
      <c r="Q2808" s="53">
        <f t="shared" si="87"/>
        <v>176</v>
      </c>
    </row>
    <row r="2809" spans="1:17" ht="16">
      <c r="A2809" s="6">
        <v>2808</v>
      </c>
      <c r="B2809" s="191" t="s">
        <v>6246</v>
      </c>
      <c r="C2809" s="191" t="s">
        <v>6247</v>
      </c>
      <c r="D2809" s="191" t="s">
        <v>16820</v>
      </c>
      <c r="E2809" s="191" t="s">
        <v>161</v>
      </c>
      <c r="F2809" s="191" t="s">
        <v>161</v>
      </c>
      <c r="G2809" s="191" t="s">
        <v>1511</v>
      </c>
      <c r="H2809" s="191" t="s">
        <v>16500</v>
      </c>
      <c r="I2809" s="191" t="s">
        <v>16821</v>
      </c>
      <c r="J2809" s="191" t="s">
        <v>16822</v>
      </c>
      <c r="K2809" s="191" t="s">
        <v>16488</v>
      </c>
      <c r="L2809" s="99">
        <v>-4.8445000000000002E-2</v>
      </c>
      <c r="M2809" s="99">
        <v>37.058267999999998</v>
      </c>
      <c r="N2809" s="191" t="s">
        <v>6967</v>
      </c>
      <c r="O2809" s="87">
        <v>45426</v>
      </c>
      <c r="P2809" s="87">
        <f t="shared" si="86"/>
        <v>45451</v>
      </c>
      <c r="Q2809" s="53">
        <f t="shared" si="87"/>
        <v>176</v>
      </c>
    </row>
    <row r="2810" spans="1:17" ht="16">
      <c r="A2810" s="6">
        <v>2809</v>
      </c>
      <c r="B2810" s="191" t="s">
        <v>6266</v>
      </c>
      <c r="C2810" s="191" t="s">
        <v>6267</v>
      </c>
      <c r="D2810" s="191" t="s">
        <v>16823</v>
      </c>
      <c r="E2810" s="191" t="s">
        <v>108</v>
      </c>
      <c r="F2810" s="191" t="s">
        <v>108</v>
      </c>
      <c r="G2810" s="191" t="s">
        <v>7081</v>
      </c>
      <c r="H2810" s="191" t="s">
        <v>16824</v>
      </c>
      <c r="I2810" s="191" t="s">
        <v>16825</v>
      </c>
      <c r="J2810" s="191" t="s">
        <v>16826</v>
      </c>
      <c r="K2810" s="191" t="s">
        <v>15636</v>
      </c>
      <c r="L2810" s="99">
        <v>-1.0736870000000001</v>
      </c>
      <c r="M2810" s="99">
        <v>36.800935000000003</v>
      </c>
      <c r="N2810" s="191" t="s">
        <v>6967</v>
      </c>
      <c r="O2810" s="87">
        <v>45426</v>
      </c>
      <c r="P2810" s="87">
        <f t="shared" si="86"/>
        <v>45451</v>
      </c>
      <c r="Q2810" s="53">
        <f t="shared" si="87"/>
        <v>176</v>
      </c>
    </row>
    <row r="2811" spans="1:17" ht="16">
      <c r="A2811" s="6">
        <v>2810</v>
      </c>
      <c r="B2811" s="191" t="s">
        <v>6370</v>
      </c>
      <c r="C2811" s="191" t="s">
        <v>6371</v>
      </c>
      <c r="D2811" s="191" t="s">
        <v>16827</v>
      </c>
      <c r="E2811" s="191" t="s">
        <v>108</v>
      </c>
      <c r="F2811" s="191" t="s">
        <v>108</v>
      </c>
      <c r="G2811" s="191" t="s">
        <v>109</v>
      </c>
      <c r="H2811" s="191" t="s">
        <v>7038</v>
      </c>
      <c r="I2811" s="191" t="s">
        <v>16828</v>
      </c>
      <c r="J2811" s="191" t="s">
        <v>16829</v>
      </c>
      <c r="K2811" s="191" t="s">
        <v>15636</v>
      </c>
      <c r="L2811" s="99">
        <v>-1.051042</v>
      </c>
      <c r="M2811" s="99">
        <v>36.782083</v>
      </c>
      <c r="N2811" s="191" t="s">
        <v>6967</v>
      </c>
      <c r="O2811" s="87">
        <v>45426</v>
      </c>
      <c r="P2811" s="87">
        <f t="shared" si="86"/>
        <v>45451</v>
      </c>
      <c r="Q2811" s="53">
        <f t="shared" si="87"/>
        <v>176</v>
      </c>
    </row>
    <row r="2812" spans="1:17" ht="16">
      <c r="A2812" s="6">
        <v>2811</v>
      </c>
      <c r="B2812" s="191" t="s">
        <v>6479</v>
      </c>
      <c r="C2812" s="191" t="s">
        <v>6480</v>
      </c>
      <c r="D2812" s="191" t="s">
        <v>16830</v>
      </c>
      <c r="E2812" s="191" t="s">
        <v>16089</v>
      </c>
      <c r="F2812" s="191" t="s">
        <v>16090</v>
      </c>
      <c r="G2812" s="191" t="s">
        <v>16091</v>
      </c>
      <c r="H2812" s="191" t="s">
        <v>16831</v>
      </c>
      <c r="I2812" s="191" t="s">
        <v>16832</v>
      </c>
      <c r="J2812" s="191" t="s">
        <v>16833</v>
      </c>
      <c r="K2812" s="191" t="s">
        <v>16652</v>
      </c>
      <c r="L2812" s="99">
        <v>-0.86753800000000003</v>
      </c>
      <c r="M2812" s="99">
        <v>36.515521999999997</v>
      </c>
      <c r="N2812" s="191" t="s">
        <v>6967</v>
      </c>
      <c r="O2812" s="87">
        <v>45426</v>
      </c>
      <c r="P2812" s="87">
        <f t="shared" si="86"/>
        <v>45451</v>
      </c>
      <c r="Q2812" s="53">
        <f t="shared" si="87"/>
        <v>176</v>
      </c>
    </row>
    <row r="2813" spans="1:17" ht="16">
      <c r="A2813" s="6">
        <v>2812</v>
      </c>
      <c r="B2813" s="191" t="s">
        <v>5912</v>
      </c>
      <c r="C2813" s="191" t="s">
        <v>5913</v>
      </c>
      <c r="D2813" s="191" t="s">
        <v>16834</v>
      </c>
      <c r="E2813" s="191" t="s">
        <v>151</v>
      </c>
      <c r="F2813" s="191" t="s">
        <v>151</v>
      </c>
      <c r="G2813" s="191" t="s">
        <v>173</v>
      </c>
      <c r="H2813" s="191" t="s">
        <v>16835</v>
      </c>
      <c r="I2813" s="191" t="s">
        <v>16836</v>
      </c>
      <c r="J2813" s="191" t="s">
        <v>16837</v>
      </c>
      <c r="K2813" s="191" t="s">
        <v>10106</v>
      </c>
      <c r="L2813" s="99">
        <v>3.7122000000000002E-2</v>
      </c>
      <c r="M2813" s="99">
        <v>37.618220000000001</v>
      </c>
      <c r="N2813" s="191" t="s">
        <v>6967</v>
      </c>
      <c r="O2813" s="87">
        <v>45427</v>
      </c>
      <c r="P2813" s="87">
        <f t="shared" si="86"/>
        <v>45452</v>
      </c>
      <c r="Q2813" s="53">
        <f t="shared" si="87"/>
        <v>175</v>
      </c>
    </row>
    <row r="2814" spans="1:17" ht="16">
      <c r="A2814" s="6">
        <v>2813</v>
      </c>
      <c r="B2814" s="191" t="s">
        <v>6250</v>
      </c>
      <c r="C2814" s="191" t="s">
        <v>6251</v>
      </c>
      <c r="D2814" s="191" t="s">
        <v>16838</v>
      </c>
      <c r="E2814" s="191" t="s">
        <v>16089</v>
      </c>
      <c r="F2814" s="191" t="s">
        <v>16090</v>
      </c>
      <c r="G2814" s="191" t="s">
        <v>16091</v>
      </c>
      <c r="H2814" s="191" t="s">
        <v>7250</v>
      </c>
      <c r="I2814" s="191" t="s">
        <v>16839</v>
      </c>
      <c r="J2814" s="191" t="s">
        <v>16840</v>
      </c>
      <c r="K2814" s="191" t="s">
        <v>16652</v>
      </c>
      <c r="L2814" s="99">
        <v>-0.50674300000000005</v>
      </c>
      <c r="M2814" s="99">
        <v>36.613138999999997</v>
      </c>
      <c r="N2814" s="191" t="s">
        <v>6967</v>
      </c>
      <c r="O2814" s="87">
        <v>45427</v>
      </c>
      <c r="P2814" s="87">
        <f t="shared" si="86"/>
        <v>45452</v>
      </c>
      <c r="Q2814" s="53">
        <f t="shared" si="87"/>
        <v>175</v>
      </c>
    </row>
    <row r="2815" spans="1:17" ht="16">
      <c r="A2815" s="6">
        <v>2814</v>
      </c>
      <c r="B2815" s="191" t="s">
        <v>6298</v>
      </c>
      <c r="C2815" s="191" t="s">
        <v>6299</v>
      </c>
      <c r="D2815" s="191" t="s">
        <v>16841</v>
      </c>
      <c r="E2815" s="191" t="s">
        <v>161</v>
      </c>
      <c r="F2815" s="191" t="s">
        <v>161</v>
      </c>
      <c r="G2815" s="191" t="s">
        <v>10948</v>
      </c>
      <c r="H2815" s="191" t="s">
        <v>16842</v>
      </c>
      <c r="I2815" s="191" t="s">
        <v>16843</v>
      </c>
      <c r="J2815" s="191" t="s">
        <v>16844</v>
      </c>
      <c r="K2815" s="191" t="s">
        <v>16451</v>
      </c>
      <c r="L2815" s="99">
        <v>-0.49724800000000002</v>
      </c>
      <c r="M2815" s="99">
        <v>37.144488000000003</v>
      </c>
      <c r="N2815" s="191" t="s">
        <v>6967</v>
      </c>
      <c r="O2815" s="87">
        <v>45427</v>
      </c>
      <c r="P2815" s="87">
        <f t="shared" si="86"/>
        <v>45452</v>
      </c>
      <c r="Q2815" s="53">
        <f t="shared" si="87"/>
        <v>175</v>
      </c>
    </row>
    <row r="2816" spans="1:17" ht="16">
      <c r="A2816" s="6">
        <v>2815</v>
      </c>
      <c r="B2816" s="191" t="s">
        <v>6306</v>
      </c>
      <c r="C2816" s="191" t="s">
        <v>6307</v>
      </c>
      <c r="D2816" s="191" t="s">
        <v>16845</v>
      </c>
      <c r="E2816" s="191" t="s">
        <v>8015</v>
      </c>
      <c r="F2816" s="191" t="s">
        <v>8015</v>
      </c>
      <c r="G2816" s="191" t="s">
        <v>144</v>
      </c>
      <c r="H2816" s="191" t="s">
        <v>10509</v>
      </c>
      <c r="I2816" s="191" t="s">
        <v>16846</v>
      </c>
      <c r="J2816" s="191" t="s">
        <v>16847</v>
      </c>
      <c r="K2816" s="191" t="s">
        <v>7384</v>
      </c>
      <c r="L2816" s="99">
        <v>-0.48095700000000002</v>
      </c>
      <c r="M2816" s="99">
        <v>37.589115</v>
      </c>
      <c r="N2816" s="191" t="s">
        <v>6967</v>
      </c>
      <c r="O2816" s="87">
        <v>45427</v>
      </c>
      <c r="P2816" s="87">
        <f t="shared" si="86"/>
        <v>45452</v>
      </c>
      <c r="Q2816" s="53">
        <f t="shared" si="87"/>
        <v>175</v>
      </c>
    </row>
    <row r="2817" spans="1:17" ht="16">
      <c r="A2817" s="6">
        <v>2816</v>
      </c>
      <c r="B2817" s="191" t="s">
        <v>6328</v>
      </c>
      <c r="C2817" s="191" t="s">
        <v>6329</v>
      </c>
      <c r="D2817" s="191" t="s">
        <v>16848</v>
      </c>
      <c r="E2817" s="191" t="s">
        <v>108</v>
      </c>
      <c r="F2817" s="191" t="s">
        <v>108</v>
      </c>
      <c r="G2817" s="191" t="s">
        <v>109</v>
      </c>
      <c r="H2817" s="191" t="s">
        <v>16849</v>
      </c>
      <c r="I2817" s="191" t="s">
        <v>16850</v>
      </c>
      <c r="J2817" s="191" t="s">
        <v>16851</v>
      </c>
      <c r="K2817" s="191" t="s">
        <v>15636</v>
      </c>
      <c r="L2817" s="99">
        <v>-1.0538749999999999</v>
      </c>
      <c r="M2817" s="99">
        <v>36.844403999999997</v>
      </c>
      <c r="N2817" s="191" t="s">
        <v>6967</v>
      </c>
      <c r="O2817" s="87">
        <v>45427</v>
      </c>
      <c r="P2817" s="87">
        <f t="shared" si="86"/>
        <v>45452</v>
      </c>
      <c r="Q2817" s="53">
        <f t="shared" si="87"/>
        <v>175</v>
      </c>
    </row>
    <row r="2818" spans="1:17" ht="16">
      <c r="A2818" s="6">
        <v>2817</v>
      </c>
      <c r="B2818" s="191" t="s">
        <v>6344</v>
      </c>
      <c r="C2818" s="191" t="s">
        <v>6345</v>
      </c>
      <c r="D2818" s="191" t="s">
        <v>16852</v>
      </c>
      <c r="E2818" s="191" t="s">
        <v>114</v>
      </c>
      <c r="F2818" s="191" t="s">
        <v>114</v>
      </c>
      <c r="G2818" s="191" t="s">
        <v>156</v>
      </c>
      <c r="H2818" s="191" t="s">
        <v>8497</v>
      </c>
      <c r="I2818" s="191" t="s">
        <v>16853</v>
      </c>
      <c r="J2818" s="191" t="s">
        <v>16854</v>
      </c>
      <c r="K2818" s="191" t="s">
        <v>11451</v>
      </c>
      <c r="L2818" s="99">
        <v>-0.95309999999999995</v>
      </c>
      <c r="M2818" s="99">
        <v>37.023150000000001</v>
      </c>
      <c r="N2818" s="191" t="s">
        <v>6967</v>
      </c>
      <c r="O2818" s="87">
        <v>45427</v>
      </c>
      <c r="P2818" s="87">
        <f t="shared" si="86"/>
        <v>45452</v>
      </c>
      <c r="Q2818" s="53">
        <f t="shared" si="87"/>
        <v>175</v>
      </c>
    </row>
    <row r="2819" spans="1:17" ht="16">
      <c r="A2819" s="6">
        <v>2818</v>
      </c>
      <c r="B2819" s="191" t="s">
        <v>6360</v>
      </c>
      <c r="C2819" s="191" t="s">
        <v>6361</v>
      </c>
      <c r="D2819" s="191" t="s">
        <v>16855</v>
      </c>
      <c r="E2819" s="191" t="s">
        <v>108</v>
      </c>
      <c r="F2819" s="191" t="s">
        <v>108</v>
      </c>
      <c r="G2819" s="191" t="s">
        <v>7023</v>
      </c>
      <c r="H2819" s="191" t="s">
        <v>16856</v>
      </c>
      <c r="I2819" s="191" t="s">
        <v>16857</v>
      </c>
      <c r="J2819" s="191" t="s">
        <v>16858</v>
      </c>
      <c r="K2819" s="191" t="s">
        <v>7449</v>
      </c>
      <c r="L2819" s="99">
        <v>-1.1879960000000001</v>
      </c>
      <c r="M2819" s="99">
        <v>36.706910000000001</v>
      </c>
      <c r="N2819" s="191" t="s">
        <v>6967</v>
      </c>
      <c r="O2819" s="87">
        <v>45427</v>
      </c>
      <c r="P2819" s="87">
        <f t="shared" ref="P2819:P2882" si="88">O2819+25</f>
        <v>45452</v>
      </c>
      <c r="Q2819" s="53">
        <f t="shared" ref="Q2819:Q2882" si="89">IF(P2819&lt;$T$2,$V$2,$U$2-P2819+1)</f>
        <v>175</v>
      </c>
    </row>
    <row r="2820" spans="1:17" ht="16">
      <c r="A2820" s="6">
        <v>2819</v>
      </c>
      <c r="B2820" s="191" t="s">
        <v>6386</v>
      </c>
      <c r="C2820" s="191" t="s">
        <v>6387</v>
      </c>
      <c r="D2820" s="191" t="s">
        <v>16859</v>
      </c>
      <c r="E2820" s="191" t="s">
        <v>108</v>
      </c>
      <c r="F2820" s="191" t="s">
        <v>108</v>
      </c>
      <c r="G2820" s="191" t="s">
        <v>6972</v>
      </c>
      <c r="H2820" s="191" t="s">
        <v>16860</v>
      </c>
      <c r="I2820" s="191" t="s">
        <v>16861</v>
      </c>
      <c r="J2820" s="191" t="s">
        <v>16862</v>
      </c>
      <c r="K2820" s="191" t="s">
        <v>6975</v>
      </c>
      <c r="L2820" s="99">
        <v>-1.0185979999999999</v>
      </c>
      <c r="M2820" s="99">
        <v>36.910612999999998</v>
      </c>
      <c r="N2820" s="191" t="s">
        <v>6967</v>
      </c>
      <c r="O2820" s="87">
        <v>45427</v>
      </c>
      <c r="P2820" s="87">
        <f t="shared" si="88"/>
        <v>45452</v>
      </c>
      <c r="Q2820" s="53">
        <f t="shared" si="89"/>
        <v>175</v>
      </c>
    </row>
    <row r="2821" spans="1:17" ht="16">
      <c r="A2821" s="6">
        <v>2820</v>
      </c>
      <c r="B2821" s="191" t="s">
        <v>6412</v>
      </c>
      <c r="C2821" s="191" t="s">
        <v>6413</v>
      </c>
      <c r="D2821" s="191" t="s">
        <v>16863</v>
      </c>
      <c r="E2821" s="191" t="s">
        <v>8015</v>
      </c>
      <c r="F2821" s="191" t="s">
        <v>8015</v>
      </c>
      <c r="G2821" s="191" t="s">
        <v>144</v>
      </c>
      <c r="H2821" s="191" t="s">
        <v>13463</v>
      </c>
      <c r="I2821" s="191" t="s">
        <v>16864</v>
      </c>
      <c r="J2821" s="191" t="s">
        <v>16865</v>
      </c>
      <c r="K2821" s="191" t="s">
        <v>7384</v>
      </c>
      <c r="L2821" s="99">
        <v>-0.40728999999999999</v>
      </c>
      <c r="M2821" s="99">
        <v>37.514957000000003</v>
      </c>
      <c r="N2821" s="191" t="s">
        <v>6967</v>
      </c>
      <c r="O2821" s="87">
        <v>45427</v>
      </c>
      <c r="P2821" s="87">
        <f t="shared" si="88"/>
        <v>45452</v>
      </c>
      <c r="Q2821" s="53">
        <f t="shared" si="89"/>
        <v>175</v>
      </c>
    </row>
    <row r="2822" spans="1:17" ht="16">
      <c r="A2822" s="6">
        <v>2821</v>
      </c>
      <c r="B2822" s="191" t="s">
        <v>6487</v>
      </c>
      <c r="C2822" s="191" t="s">
        <v>6488</v>
      </c>
      <c r="D2822" s="191" t="s">
        <v>16866</v>
      </c>
      <c r="E2822" s="191" t="s">
        <v>16089</v>
      </c>
      <c r="F2822" s="191" t="s">
        <v>16090</v>
      </c>
      <c r="G2822" s="191" t="s">
        <v>16091</v>
      </c>
      <c r="H2822" s="191" t="s">
        <v>11632</v>
      </c>
      <c r="I2822" s="191" t="s">
        <v>16867</v>
      </c>
      <c r="J2822" s="191" t="s">
        <v>16868</v>
      </c>
      <c r="K2822" s="191" t="s">
        <v>16652</v>
      </c>
      <c r="L2822" s="99">
        <v>-0.74414000000000002</v>
      </c>
      <c r="M2822" s="99">
        <v>36.551422000000002</v>
      </c>
      <c r="N2822" s="191" t="s">
        <v>6967</v>
      </c>
      <c r="O2822" s="87">
        <v>45427</v>
      </c>
      <c r="P2822" s="87">
        <f t="shared" si="88"/>
        <v>45452</v>
      </c>
      <c r="Q2822" s="53">
        <f t="shared" si="89"/>
        <v>175</v>
      </c>
    </row>
    <row r="2823" spans="1:17" ht="16">
      <c r="A2823" s="6">
        <v>2822</v>
      </c>
      <c r="B2823" s="191" t="s">
        <v>6495</v>
      </c>
      <c r="C2823" s="191" t="s">
        <v>6496</v>
      </c>
      <c r="D2823" s="191" t="s">
        <v>16869</v>
      </c>
      <c r="E2823" s="191" t="s">
        <v>114</v>
      </c>
      <c r="F2823" s="191" t="s">
        <v>114</v>
      </c>
      <c r="G2823" s="191" t="s">
        <v>156</v>
      </c>
      <c r="H2823" s="191" t="s">
        <v>16269</v>
      </c>
      <c r="I2823" s="191" t="s">
        <v>16870</v>
      </c>
      <c r="J2823" s="191" t="s">
        <v>16871</v>
      </c>
      <c r="K2823" s="191" t="s">
        <v>11451</v>
      </c>
      <c r="L2823" s="99">
        <v>-0.966117</v>
      </c>
      <c r="M2823" s="99">
        <v>37.002727999999998</v>
      </c>
      <c r="N2823" s="191" t="s">
        <v>6967</v>
      </c>
      <c r="O2823" s="87">
        <v>45427</v>
      </c>
      <c r="P2823" s="87">
        <f t="shared" si="88"/>
        <v>45452</v>
      </c>
      <c r="Q2823" s="53">
        <f t="shared" si="89"/>
        <v>175</v>
      </c>
    </row>
    <row r="2824" spans="1:17" ht="16">
      <c r="A2824" s="6">
        <v>2823</v>
      </c>
      <c r="B2824" s="191" t="s">
        <v>5676</v>
      </c>
      <c r="C2824" s="191" t="s">
        <v>5677</v>
      </c>
      <c r="D2824" s="191" t="s">
        <v>16872</v>
      </c>
      <c r="E2824" s="191" t="s">
        <v>108</v>
      </c>
      <c r="F2824" s="191" t="s">
        <v>108</v>
      </c>
      <c r="G2824" s="191" t="s">
        <v>6972</v>
      </c>
      <c r="H2824" s="191" t="s">
        <v>15229</v>
      </c>
      <c r="I2824" s="191"/>
      <c r="J2824" s="191" t="s">
        <v>16873</v>
      </c>
      <c r="K2824" s="191" t="s">
        <v>6975</v>
      </c>
      <c r="L2824" s="99">
        <v>-0.96833499999999995</v>
      </c>
      <c r="M2824" s="99">
        <v>36.861798999999998</v>
      </c>
      <c r="N2824" s="191" t="s">
        <v>6967</v>
      </c>
      <c r="O2824" s="87">
        <v>45428</v>
      </c>
      <c r="P2824" s="87">
        <f t="shared" si="88"/>
        <v>45453</v>
      </c>
      <c r="Q2824" s="53">
        <f t="shared" si="89"/>
        <v>174</v>
      </c>
    </row>
    <row r="2825" spans="1:17" ht="16">
      <c r="A2825" s="6">
        <v>2824</v>
      </c>
      <c r="B2825" s="191" t="s">
        <v>5742</v>
      </c>
      <c r="C2825" s="191" t="s">
        <v>5743</v>
      </c>
      <c r="D2825" s="191" t="s">
        <v>16874</v>
      </c>
      <c r="E2825" s="191" t="s">
        <v>114</v>
      </c>
      <c r="F2825" s="191" t="s">
        <v>114</v>
      </c>
      <c r="G2825" s="191" t="s">
        <v>8764</v>
      </c>
      <c r="H2825" s="191" t="s">
        <v>14638</v>
      </c>
      <c r="I2825" s="191" t="s">
        <v>16875</v>
      </c>
      <c r="J2825" s="191"/>
      <c r="K2825" s="191" t="s">
        <v>11451</v>
      </c>
      <c r="L2825" s="99">
        <v>-0.78651099999999996</v>
      </c>
      <c r="M2825" s="99">
        <v>37.253667999999998</v>
      </c>
      <c r="N2825" s="191" t="s">
        <v>6967</v>
      </c>
      <c r="O2825" s="87">
        <v>45428</v>
      </c>
      <c r="P2825" s="87">
        <f t="shared" si="88"/>
        <v>45453</v>
      </c>
      <c r="Q2825" s="53">
        <f t="shared" si="89"/>
        <v>174</v>
      </c>
    </row>
    <row r="2826" spans="1:17" ht="16">
      <c r="A2826" s="6">
        <v>2825</v>
      </c>
      <c r="B2826" s="191" t="s">
        <v>5996</v>
      </c>
      <c r="C2826" s="191" t="s">
        <v>5997</v>
      </c>
      <c r="D2826" s="191" t="s">
        <v>16876</v>
      </c>
      <c r="E2826" s="191" t="s">
        <v>161</v>
      </c>
      <c r="F2826" s="191" t="s">
        <v>161</v>
      </c>
      <c r="G2826" s="191" t="s">
        <v>13682</v>
      </c>
      <c r="H2826" s="191" t="s">
        <v>16877</v>
      </c>
      <c r="I2826" s="191" t="s">
        <v>16878</v>
      </c>
      <c r="J2826" s="191" t="s">
        <v>16879</v>
      </c>
      <c r="K2826" s="191" t="s">
        <v>15695</v>
      </c>
      <c r="L2826" s="99">
        <v>-0.46513500000000002</v>
      </c>
      <c r="M2826" s="99">
        <v>37.017972</v>
      </c>
      <c r="N2826" s="191" t="s">
        <v>6967</v>
      </c>
      <c r="O2826" s="87">
        <v>45428</v>
      </c>
      <c r="P2826" s="87">
        <f t="shared" si="88"/>
        <v>45453</v>
      </c>
      <c r="Q2826" s="53">
        <f t="shared" si="89"/>
        <v>174</v>
      </c>
    </row>
    <row r="2827" spans="1:17" ht="16">
      <c r="A2827" s="6">
        <v>2826</v>
      </c>
      <c r="B2827" s="191" t="s">
        <v>6166</v>
      </c>
      <c r="C2827" s="191" t="s">
        <v>6167</v>
      </c>
      <c r="D2827" s="191" t="s">
        <v>16880</v>
      </c>
      <c r="E2827" s="191" t="s">
        <v>161</v>
      </c>
      <c r="F2827" s="191" t="s">
        <v>161</v>
      </c>
      <c r="G2827" s="191" t="s">
        <v>1511</v>
      </c>
      <c r="H2827" s="191" t="s">
        <v>10840</v>
      </c>
      <c r="I2827" s="191" t="s">
        <v>16881</v>
      </c>
      <c r="J2827" s="191" t="s">
        <v>16882</v>
      </c>
      <c r="K2827" s="191" t="s">
        <v>16488</v>
      </c>
      <c r="L2827" s="99">
        <v>-0.19148000000000001</v>
      </c>
      <c r="M2827" s="99">
        <v>37.083429000000002</v>
      </c>
      <c r="N2827" s="191" t="s">
        <v>6967</v>
      </c>
      <c r="O2827" s="87">
        <v>45428</v>
      </c>
      <c r="P2827" s="87">
        <f t="shared" si="88"/>
        <v>45453</v>
      </c>
      <c r="Q2827" s="53">
        <f t="shared" si="89"/>
        <v>174</v>
      </c>
    </row>
    <row r="2828" spans="1:17" ht="16">
      <c r="A2828" s="6">
        <v>2827</v>
      </c>
      <c r="B2828" s="191" t="s">
        <v>6376</v>
      </c>
      <c r="C2828" s="191" t="s">
        <v>6377</v>
      </c>
      <c r="D2828" s="191" t="s">
        <v>16883</v>
      </c>
      <c r="E2828" s="191" t="s">
        <v>108</v>
      </c>
      <c r="F2828" s="191" t="s">
        <v>108</v>
      </c>
      <c r="G2828" s="191" t="s">
        <v>6972</v>
      </c>
      <c r="H2828" s="191" t="s">
        <v>9323</v>
      </c>
      <c r="I2828" s="191" t="s">
        <v>16884</v>
      </c>
      <c r="J2828" s="191" t="s">
        <v>16885</v>
      </c>
      <c r="K2828" s="191" t="s">
        <v>6975</v>
      </c>
      <c r="L2828" s="99">
        <v>-0.96186300000000002</v>
      </c>
      <c r="M2828" s="99">
        <v>36.839252000000002</v>
      </c>
      <c r="N2828" s="191" t="s">
        <v>6967</v>
      </c>
      <c r="O2828" s="87">
        <v>45428</v>
      </c>
      <c r="P2828" s="87">
        <f t="shared" si="88"/>
        <v>45453</v>
      </c>
      <c r="Q2828" s="53">
        <f t="shared" si="89"/>
        <v>174</v>
      </c>
    </row>
    <row r="2829" spans="1:17" ht="16">
      <c r="A2829" s="6">
        <v>2828</v>
      </c>
      <c r="B2829" s="191" t="s">
        <v>6418</v>
      </c>
      <c r="C2829" s="191" t="s">
        <v>6419</v>
      </c>
      <c r="D2829" s="191" t="s">
        <v>16886</v>
      </c>
      <c r="E2829" s="191" t="s">
        <v>161</v>
      </c>
      <c r="F2829" s="191" t="s">
        <v>161</v>
      </c>
      <c r="G2829" s="191" t="s">
        <v>10948</v>
      </c>
      <c r="H2829" s="191" t="s">
        <v>12950</v>
      </c>
      <c r="I2829" s="191" t="s">
        <v>16887</v>
      </c>
      <c r="J2829" s="191"/>
      <c r="K2829" s="191" t="s">
        <v>16451</v>
      </c>
      <c r="L2829" s="99">
        <v>-0.49525799999999998</v>
      </c>
      <c r="M2829" s="99">
        <v>37.154632999999997</v>
      </c>
      <c r="N2829" s="191" t="s">
        <v>6967</v>
      </c>
      <c r="O2829" s="87">
        <v>45428</v>
      </c>
      <c r="P2829" s="87">
        <f t="shared" si="88"/>
        <v>45453</v>
      </c>
      <c r="Q2829" s="53">
        <f t="shared" si="89"/>
        <v>174</v>
      </c>
    </row>
    <row r="2830" spans="1:17" ht="16">
      <c r="A2830" s="6">
        <v>2829</v>
      </c>
      <c r="B2830" s="191" t="s">
        <v>6461</v>
      </c>
      <c r="C2830" s="191" t="s">
        <v>6462</v>
      </c>
      <c r="D2830" s="191" t="s">
        <v>16888</v>
      </c>
      <c r="E2830" s="191" t="s">
        <v>151</v>
      </c>
      <c r="F2830" s="191" t="s">
        <v>151</v>
      </c>
      <c r="G2830" s="191" t="s">
        <v>612</v>
      </c>
      <c r="H2830" s="191" t="s">
        <v>16889</v>
      </c>
      <c r="I2830" s="191" t="s">
        <v>16890</v>
      </c>
      <c r="J2830" s="191" t="s">
        <v>16891</v>
      </c>
      <c r="K2830" s="191" t="s">
        <v>10641</v>
      </c>
      <c r="L2830" s="99">
        <v>0.1623</v>
      </c>
      <c r="M2830" s="99">
        <v>37.879300000000001</v>
      </c>
      <c r="N2830" s="191" t="s">
        <v>6967</v>
      </c>
      <c r="O2830" s="87">
        <v>45428</v>
      </c>
      <c r="P2830" s="87">
        <f t="shared" si="88"/>
        <v>45453</v>
      </c>
      <c r="Q2830" s="53">
        <f t="shared" si="89"/>
        <v>174</v>
      </c>
    </row>
    <row r="2831" spans="1:17" ht="16">
      <c r="A2831" s="6">
        <v>2830</v>
      </c>
      <c r="B2831" s="191" t="s">
        <v>5744</v>
      </c>
      <c r="C2831" s="191" t="s">
        <v>5745</v>
      </c>
      <c r="D2831" s="191" t="s">
        <v>16892</v>
      </c>
      <c r="E2831" s="191" t="s">
        <v>114</v>
      </c>
      <c r="F2831" s="191" t="s">
        <v>114</v>
      </c>
      <c r="G2831" s="191" t="s">
        <v>156</v>
      </c>
      <c r="H2831" s="191" t="s">
        <v>9965</v>
      </c>
      <c r="I2831" s="191" t="s">
        <v>16893</v>
      </c>
      <c r="J2831" s="191" t="s">
        <v>16894</v>
      </c>
      <c r="K2831" s="191" t="s">
        <v>11451</v>
      </c>
      <c r="L2831" s="99">
        <v>-0.83487800000000001</v>
      </c>
      <c r="M2831" s="99">
        <v>36.856949</v>
      </c>
      <c r="N2831" s="191" t="s">
        <v>6967</v>
      </c>
      <c r="O2831" s="87">
        <v>45429</v>
      </c>
      <c r="P2831" s="87">
        <f t="shared" si="88"/>
        <v>45454</v>
      </c>
      <c r="Q2831" s="53">
        <f t="shared" si="89"/>
        <v>173</v>
      </c>
    </row>
    <row r="2832" spans="1:17" ht="16">
      <c r="A2832" s="6">
        <v>2831</v>
      </c>
      <c r="B2832" s="191" t="s">
        <v>5970</v>
      </c>
      <c r="C2832" s="191" t="s">
        <v>5971</v>
      </c>
      <c r="D2832" s="191" t="s">
        <v>16895</v>
      </c>
      <c r="E2832" s="191" t="s">
        <v>161</v>
      </c>
      <c r="F2832" s="191" t="s">
        <v>161</v>
      </c>
      <c r="G2832" s="191" t="s">
        <v>1511</v>
      </c>
      <c r="H2832" s="191" t="s">
        <v>16896</v>
      </c>
      <c r="I2832" s="191" t="s">
        <v>16897</v>
      </c>
      <c r="J2832" s="191" t="s">
        <v>16898</v>
      </c>
      <c r="K2832" s="191" t="s">
        <v>10952</v>
      </c>
      <c r="L2832" s="99">
        <v>-0.30712</v>
      </c>
      <c r="M2832" s="99">
        <v>37.117072</v>
      </c>
      <c r="N2832" s="191" t="s">
        <v>6967</v>
      </c>
      <c r="O2832" s="87">
        <v>45429</v>
      </c>
      <c r="P2832" s="87">
        <f t="shared" si="88"/>
        <v>45454</v>
      </c>
      <c r="Q2832" s="53">
        <f t="shared" si="89"/>
        <v>173</v>
      </c>
    </row>
    <row r="2833" spans="1:17" ht="16">
      <c r="A2833" s="6">
        <v>2832</v>
      </c>
      <c r="B2833" s="191" t="s">
        <v>6010</v>
      </c>
      <c r="C2833" s="191" t="s">
        <v>6011</v>
      </c>
      <c r="D2833" s="191" t="s">
        <v>16899</v>
      </c>
      <c r="E2833" s="191" t="s">
        <v>8015</v>
      </c>
      <c r="F2833" s="191" t="s">
        <v>8015</v>
      </c>
      <c r="G2833" s="191" t="s">
        <v>142</v>
      </c>
      <c r="H2833" s="191" t="s">
        <v>11866</v>
      </c>
      <c r="I2833" s="191" t="s">
        <v>16900</v>
      </c>
      <c r="J2833" s="191" t="s">
        <v>16901</v>
      </c>
      <c r="K2833" s="191" t="s">
        <v>8847</v>
      </c>
      <c r="L2833" s="99">
        <v>-4.0293000000000002E-2</v>
      </c>
      <c r="M2833" s="99">
        <v>37.568933000000001</v>
      </c>
      <c r="N2833" s="191" t="s">
        <v>6967</v>
      </c>
      <c r="O2833" s="87">
        <v>45429</v>
      </c>
      <c r="P2833" s="87">
        <f t="shared" si="88"/>
        <v>45454</v>
      </c>
      <c r="Q2833" s="53">
        <f t="shared" si="89"/>
        <v>173</v>
      </c>
    </row>
    <row r="2834" spans="1:17" ht="16">
      <c r="A2834" s="6">
        <v>2833</v>
      </c>
      <c r="B2834" s="191" t="s">
        <v>6186</v>
      </c>
      <c r="C2834" s="191" t="s">
        <v>6187</v>
      </c>
      <c r="D2834" s="191" t="s">
        <v>16902</v>
      </c>
      <c r="E2834" s="191" t="s">
        <v>8015</v>
      </c>
      <c r="F2834" s="191" t="s">
        <v>10898</v>
      </c>
      <c r="G2834" s="191" t="s">
        <v>1578</v>
      </c>
      <c r="H2834" s="191" t="s">
        <v>15792</v>
      </c>
      <c r="I2834" s="191" t="s">
        <v>16903</v>
      </c>
      <c r="J2834" s="191" t="s">
        <v>16904</v>
      </c>
      <c r="K2834" s="191" t="s">
        <v>11533</v>
      </c>
      <c r="L2834" s="99">
        <v>-0.20679</v>
      </c>
      <c r="M2834" s="99">
        <v>37.599732000000003</v>
      </c>
      <c r="N2834" s="191" t="s">
        <v>6967</v>
      </c>
      <c r="O2834" s="87">
        <v>45429</v>
      </c>
      <c r="P2834" s="87">
        <f t="shared" si="88"/>
        <v>45454</v>
      </c>
      <c r="Q2834" s="53">
        <f t="shared" si="89"/>
        <v>173</v>
      </c>
    </row>
    <row r="2835" spans="1:17" ht="16">
      <c r="A2835" s="6">
        <v>2834</v>
      </c>
      <c r="B2835" s="191" t="s">
        <v>6222</v>
      </c>
      <c r="C2835" s="191" t="s">
        <v>6223</v>
      </c>
      <c r="D2835" s="191" t="s">
        <v>16905</v>
      </c>
      <c r="E2835" s="191" t="s">
        <v>108</v>
      </c>
      <c r="F2835" s="191" t="s">
        <v>108</v>
      </c>
      <c r="G2835" s="191" t="s">
        <v>111</v>
      </c>
      <c r="H2835" s="191" t="s">
        <v>16906</v>
      </c>
      <c r="I2835" s="191" t="s">
        <v>16907</v>
      </c>
      <c r="J2835" s="191" t="s">
        <v>16908</v>
      </c>
      <c r="K2835" s="191" t="s">
        <v>6966</v>
      </c>
      <c r="L2835" s="99">
        <v>-0.98929800000000001</v>
      </c>
      <c r="M2835" s="99">
        <v>36.702021999999999</v>
      </c>
      <c r="N2835" s="191" t="s">
        <v>6967</v>
      </c>
      <c r="O2835" s="87">
        <v>45429</v>
      </c>
      <c r="P2835" s="87">
        <f t="shared" si="88"/>
        <v>45454</v>
      </c>
      <c r="Q2835" s="53">
        <f t="shared" si="89"/>
        <v>173</v>
      </c>
    </row>
    <row r="2836" spans="1:17" ht="16">
      <c r="A2836" s="6">
        <v>2835</v>
      </c>
      <c r="B2836" s="191" t="s">
        <v>6224</v>
      </c>
      <c r="C2836" s="191" t="s">
        <v>6225</v>
      </c>
      <c r="D2836" s="191" t="s">
        <v>16909</v>
      </c>
      <c r="E2836" s="191" t="s">
        <v>108</v>
      </c>
      <c r="F2836" s="191" t="s">
        <v>108</v>
      </c>
      <c r="G2836" s="191" t="s">
        <v>111</v>
      </c>
      <c r="H2836" s="191" t="s">
        <v>16906</v>
      </c>
      <c r="I2836" s="191" t="s">
        <v>16908</v>
      </c>
      <c r="J2836" s="191" t="s">
        <v>16907</v>
      </c>
      <c r="K2836" s="191" t="s">
        <v>6966</v>
      </c>
      <c r="L2836" s="99">
        <v>-0.98804599999999998</v>
      </c>
      <c r="M2836" s="99">
        <v>36.702848000000003</v>
      </c>
      <c r="N2836" s="191" t="s">
        <v>6967</v>
      </c>
      <c r="O2836" s="87">
        <v>45429</v>
      </c>
      <c r="P2836" s="87">
        <f t="shared" si="88"/>
        <v>45454</v>
      </c>
      <c r="Q2836" s="53">
        <f t="shared" si="89"/>
        <v>173</v>
      </c>
    </row>
    <row r="2837" spans="1:17" ht="16">
      <c r="A2837" s="6">
        <v>2836</v>
      </c>
      <c r="B2837" s="191" t="s">
        <v>6242</v>
      </c>
      <c r="C2837" s="191" t="s">
        <v>6243</v>
      </c>
      <c r="D2837" s="191" t="s">
        <v>16910</v>
      </c>
      <c r="E2837" s="191" t="s">
        <v>161</v>
      </c>
      <c r="F2837" s="191" t="s">
        <v>161</v>
      </c>
      <c r="G2837" s="191" t="s">
        <v>10948</v>
      </c>
      <c r="H2837" s="191" t="s">
        <v>16911</v>
      </c>
      <c r="I2837" s="191" t="s">
        <v>16912</v>
      </c>
      <c r="J2837" s="191" t="s">
        <v>16913</v>
      </c>
      <c r="K2837" s="191" t="s">
        <v>16451</v>
      </c>
      <c r="L2837" s="99">
        <v>-0.52764</v>
      </c>
      <c r="M2837" s="99">
        <v>37.138272000000001</v>
      </c>
      <c r="N2837" s="191" t="s">
        <v>6967</v>
      </c>
      <c r="O2837" s="87">
        <v>45429</v>
      </c>
      <c r="P2837" s="87">
        <f t="shared" si="88"/>
        <v>45454</v>
      </c>
      <c r="Q2837" s="53">
        <f t="shared" si="89"/>
        <v>173</v>
      </c>
    </row>
    <row r="2838" spans="1:17" ht="16">
      <c r="A2838" s="6">
        <v>2837</v>
      </c>
      <c r="B2838" s="191" t="s">
        <v>6258</v>
      </c>
      <c r="C2838" s="191" t="s">
        <v>6259</v>
      </c>
      <c r="D2838" s="191" t="s">
        <v>16914</v>
      </c>
      <c r="E2838" s="191" t="s">
        <v>151</v>
      </c>
      <c r="F2838" s="191" t="s">
        <v>151</v>
      </c>
      <c r="G2838" s="191" t="s">
        <v>165</v>
      </c>
      <c r="H2838" s="191" t="s">
        <v>16915</v>
      </c>
      <c r="I2838" s="191" t="s">
        <v>16916</v>
      </c>
      <c r="J2838" s="191" t="s">
        <v>16917</v>
      </c>
      <c r="K2838" s="191" t="s">
        <v>10106</v>
      </c>
      <c r="L2838" s="99">
        <v>-0.12709999999999999</v>
      </c>
      <c r="M2838" s="99">
        <v>37.810899999999997</v>
      </c>
      <c r="N2838" s="191" t="s">
        <v>6967</v>
      </c>
      <c r="O2838" s="87">
        <v>45429</v>
      </c>
      <c r="P2838" s="87">
        <f t="shared" si="88"/>
        <v>45454</v>
      </c>
      <c r="Q2838" s="53">
        <f t="shared" si="89"/>
        <v>173</v>
      </c>
    </row>
    <row r="2839" spans="1:17" ht="16">
      <c r="A2839" s="6">
        <v>2838</v>
      </c>
      <c r="B2839" s="191" t="s">
        <v>6296</v>
      </c>
      <c r="C2839" s="191" t="s">
        <v>6297</v>
      </c>
      <c r="D2839" s="191" t="s">
        <v>16918</v>
      </c>
      <c r="E2839" s="191" t="s">
        <v>161</v>
      </c>
      <c r="F2839" s="191" t="s">
        <v>161</v>
      </c>
      <c r="G2839" s="191" t="s">
        <v>11424</v>
      </c>
      <c r="H2839" s="191" t="s">
        <v>16919</v>
      </c>
      <c r="I2839" s="191" t="s">
        <v>16920</v>
      </c>
      <c r="J2839" s="191"/>
      <c r="K2839" s="191" t="s">
        <v>10952</v>
      </c>
      <c r="L2839" s="99">
        <v>-0.553373</v>
      </c>
      <c r="M2839" s="99">
        <v>37.016615000000002</v>
      </c>
      <c r="N2839" s="191" t="s">
        <v>6967</v>
      </c>
      <c r="O2839" s="87">
        <v>45429</v>
      </c>
      <c r="P2839" s="87">
        <f t="shared" si="88"/>
        <v>45454</v>
      </c>
      <c r="Q2839" s="53">
        <f t="shared" si="89"/>
        <v>173</v>
      </c>
    </row>
    <row r="2840" spans="1:17" ht="16">
      <c r="A2840" s="6">
        <v>2839</v>
      </c>
      <c r="B2840" s="191" t="s">
        <v>6404</v>
      </c>
      <c r="C2840" s="191" t="s">
        <v>6405</v>
      </c>
      <c r="D2840" s="191" t="s">
        <v>16921</v>
      </c>
      <c r="E2840" s="191" t="s">
        <v>108</v>
      </c>
      <c r="F2840" s="191" t="s">
        <v>108</v>
      </c>
      <c r="G2840" s="191" t="s">
        <v>7023</v>
      </c>
      <c r="H2840" s="191" t="s">
        <v>9798</v>
      </c>
      <c r="I2840" s="191" t="s">
        <v>16922</v>
      </c>
      <c r="J2840" s="191" t="s">
        <v>16923</v>
      </c>
      <c r="K2840" s="191" t="s">
        <v>7449</v>
      </c>
      <c r="L2840" s="99">
        <v>-1.2045220000000001</v>
      </c>
      <c r="M2840" s="99">
        <v>36.601598000000003</v>
      </c>
      <c r="N2840" s="191" t="s">
        <v>6967</v>
      </c>
      <c r="O2840" s="87">
        <v>45429</v>
      </c>
      <c r="P2840" s="87">
        <f t="shared" si="88"/>
        <v>45454</v>
      </c>
      <c r="Q2840" s="53">
        <f t="shared" si="89"/>
        <v>173</v>
      </c>
    </row>
    <row r="2841" spans="1:17" ht="16">
      <c r="A2841" s="6">
        <v>2840</v>
      </c>
      <c r="B2841" s="191" t="s">
        <v>6445</v>
      </c>
      <c r="C2841" s="191" t="s">
        <v>6446</v>
      </c>
      <c r="D2841" s="191" t="s">
        <v>16924</v>
      </c>
      <c r="E2841" s="191" t="s">
        <v>114</v>
      </c>
      <c r="F2841" s="191" t="s">
        <v>114</v>
      </c>
      <c r="G2841" s="191" t="s">
        <v>156</v>
      </c>
      <c r="H2841" s="191" t="s">
        <v>8497</v>
      </c>
      <c r="I2841" s="191" t="s">
        <v>16925</v>
      </c>
      <c r="J2841" s="191" t="s">
        <v>16926</v>
      </c>
      <c r="K2841" s="191" t="s">
        <v>11451</v>
      </c>
      <c r="L2841" s="99">
        <v>-0.94238500000000003</v>
      </c>
      <c r="M2841" s="99">
        <v>36.999510000000001</v>
      </c>
      <c r="N2841" s="191" t="s">
        <v>6967</v>
      </c>
      <c r="O2841" s="87">
        <v>45429</v>
      </c>
      <c r="P2841" s="87">
        <f t="shared" si="88"/>
        <v>45454</v>
      </c>
      <c r="Q2841" s="53">
        <f t="shared" si="89"/>
        <v>173</v>
      </c>
    </row>
    <row r="2842" spans="1:17" ht="16">
      <c r="A2842" s="6">
        <v>2841</v>
      </c>
      <c r="B2842" s="191" t="s">
        <v>6499</v>
      </c>
      <c r="C2842" s="191" t="s">
        <v>6500</v>
      </c>
      <c r="D2842" s="191" t="s">
        <v>16927</v>
      </c>
      <c r="E2842" s="191" t="s">
        <v>108</v>
      </c>
      <c r="F2842" s="191" t="s">
        <v>108</v>
      </c>
      <c r="G2842" s="191" t="s">
        <v>109</v>
      </c>
      <c r="H2842" s="191" t="s">
        <v>16928</v>
      </c>
      <c r="I2842" s="191" t="s">
        <v>16929</v>
      </c>
      <c r="J2842" s="191" t="s">
        <v>16930</v>
      </c>
      <c r="K2842" s="191" t="s">
        <v>6966</v>
      </c>
      <c r="L2842" s="99">
        <v>-1.082765</v>
      </c>
      <c r="M2842" s="99">
        <v>36.716872000000002</v>
      </c>
      <c r="N2842" s="191" t="s">
        <v>6967</v>
      </c>
      <c r="O2842" s="87">
        <v>45429</v>
      </c>
      <c r="P2842" s="87">
        <f t="shared" si="88"/>
        <v>45454</v>
      </c>
      <c r="Q2842" s="53">
        <f t="shared" si="89"/>
        <v>173</v>
      </c>
    </row>
    <row r="2843" spans="1:17" ht="16">
      <c r="A2843" s="6">
        <v>2842</v>
      </c>
      <c r="B2843" s="191" t="s">
        <v>6511</v>
      </c>
      <c r="C2843" s="191" t="s">
        <v>6512</v>
      </c>
      <c r="D2843" s="191" t="s">
        <v>16931</v>
      </c>
      <c r="E2843" s="191" t="s">
        <v>108</v>
      </c>
      <c r="F2843" s="191" t="s">
        <v>108</v>
      </c>
      <c r="G2843" s="191" t="s">
        <v>7023</v>
      </c>
      <c r="H2843" s="191" t="s">
        <v>8950</v>
      </c>
      <c r="I2843" s="191" t="s">
        <v>16932</v>
      </c>
      <c r="J2843" s="191" t="s">
        <v>16933</v>
      </c>
      <c r="K2843" s="191" t="s">
        <v>7449</v>
      </c>
      <c r="L2843" s="99">
        <v>-1.0757920000000001</v>
      </c>
      <c r="M2843" s="99">
        <v>36.629466000000001</v>
      </c>
      <c r="N2843" s="191" t="s">
        <v>6967</v>
      </c>
      <c r="O2843" s="87">
        <v>45429</v>
      </c>
      <c r="P2843" s="87">
        <f t="shared" si="88"/>
        <v>45454</v>
      </c>
      <c r="Q2843" s="53">
        <f t="shared" si="89"/>
        <v>173</v>
      </c>
    </row>
    <row r="2844" spans="1:17" ht="16">
      <c r="A2844" s="6">
        <v>2843</v>
      </c>
      <c r="B2844" s="191" t="s">
        <v>6503</v>
      </c>
      <c r="C2844" s="191" t="s">
        <v>6504</v>
      </c>
      <c r="D2844" s="191" t="s">
        <v>16934</v>
      </c>
      <c r="E2844" s="191" t="s">
        <v>8015</v>
      </c>
      <c r="F2844" s="191" t="s">
        <v>8015</v>
      </c>
      <c r="G2844" s="191" t="s">
        <v>144</v>
      </c>
      <c r="H2844" s="191" t="s">
        <v>13463</v>
      </c>
      <c r="I2844" s="191" t="s">
        <v>16935</v>
      </c>
      <c r="J2844" s="191" t="s">
        <v>16936</v>
      </c>
      <c r="K2844" s="191" t="s">
        <v>7384</v>
      </c>
      <c r="L2844" s="99">
        <v>-0.40760000000000002</v>
      </c>
      <c r="M2844" s="99">
        <v>37.524700000000003</v>
      </c>
      <c r="N2844" s="191" t="s">
        <v>6967</v>
      </c>
      <c r="O2844" s="87">
        <v>45429</v>
      </c>
      <c r="P2844" s="87">
        <f t="shared" si="88"/>
        <v>45454</v>
      </c>
      <c r="Q2844" s="53">
        <f t="shared" si="89"/>
        <v>173</v>
      </c>
    </row>
    <row r="2845" spans="1:17" ht="16">
      <c r="A2845" s="6">
        <v>2844</v>
      </c>
      <c r="B2845" s="191" t="s">
        <v>6146</v>
      </c>
      <c r="C2845" s="191" t="s">
        <v>6147</v>
      </c>
      <c r="D2845" s="191" t="s">
        <v>16937</v>
      </c>
      <c r="E2845" s="191" t="s">
        <v>161</v>
      </c>
      <c r="F2845" s="191" t="s">
        <v>161</v>
      </c>
      <c r="G2845" s="191" t="s">
        <v>1511</v>
      </c>
      <c r="H2845" s="191" t="s">
        <v>16938</v>
      </c>
      <c r="I2845" s="191" t="s">
        <v>16939</v>
      </c>
      <c r="J2845" s="191" t="s">
        <v>16940</v>
      </c>
      <c r="K2845" s="191" t="s">
        <v>16488</v>
      </c>
      <c r="L2845" s="99">
        <v>-0.110863</v>
      </c>
      <c r="M2845" s="99">
        <v>36.810715000000002</v>
      </c>
      <c r="N2845" s="191" t="s">
        <v>6967</v>
      </c>
      <c r="O2845" s="87">
        <v>45430</v>
      </c>
      <c r="P2845" s="87">
        <f t="shared" si="88"/>
        <v>45455</v>
      </c>
      <c r="Q2845" s="53">
        <f t="shared" si="89"/>
        <v>172</v>
      </c>
    </row>
    <row r="2846" spans="1:17" ht="16">
      <c r="A2846" s="6">
        <v>2845</v>
      </c>
      <c r="B2846" s="191" t="s">
        <v>6380</v>
      </c>
      <c r="C2846" s="191" t="s">
        <v>6381</v>
      </c>
      <c r="D2846" s="191" t="s">
        <v>16941</v>
      </c>
      <c r="E2846" s="191" t="s">
        <v>161</v>
      </c>
      <c r="F2846" s="191" t="s">
        <v>161</v>
      </c>
      <c r="G2846" s="191" t="s">
        <v>1511</v>
      </c>
      <c r="H2846" s="191" t="s">
        <v>16942</v>
      </c>
      <c r="I2846" s="191" t="s">
        <v>16943</v>
      </c>
      <c r="J2846" s="191" t="s">
        <v>16944</v>
      </c>
      <c r="K2846" s="191" t="s">
        <v>16488</v>
      </c>
      <c r="L2846" s="99">
        <v>-0.17312</v>
      </c>
      <c r="M2846" s="99">
        <v>36.867486999999997</v>
      </c>
      <c r="N2846" s="191" t="s">
        <v>6967</v>
      </c>
      <c r="O2846" s="87">
        <v>45430</v>
      </c>
      <c r="P2846" s="87">
        <f t="shared" si="88"/>
        <v>45455</v>
      </c>
      <c r="Q2846" s="53">
        <f t="shared" si="89"/>
        <v>172</v>
      </c>
    </row>
    <row r="2847" spans="1:17" ht="16">
      <c r="A2847" s="6">
        <v>2846</v>
      </c>
      <c r="B2847" s="191" t="s">
        <v>5601</v>
      </c>
      <c r="C2847" s="191" t="s">
        <v>5602</v>
      </c>
      <c r="D2847" s="191" t="s">
        <v>16945</v>
      </c>
      <c r="E2847" s="191" t="s">
        <v>151</v>
      </c>
      <c r="F2847" s="191" t="s">
        <v>151</v>
      </c>
      <c r="G2847" s="191" t="s">
        <v>10866</v>
      </c>
      <c r="H2847" s="191" t="s">
        <v>16946</v>
      </c>
      <c r="I2847" s="191" t="s">
        <v>16947</v>
      </c>
      <c r="J2847" s="191" t="s">
        <v>16948</v>
      </c>
      <c r="K2847" s="191" t="s">
        <v>10641</v>
      </c>
      <c r="L2847" s="99">
        <v>0.185</v>
      </c>
      <c r="M2847" s="99">
        <v>37.775399999999998</v>
      </c>
      <c r="N2847" s="191" t="s">
        <v>6967</v>
      </c>
      <c r="O2847" s="87">
        <v>45432</v>
      </c>
      <c r="P2847" s="87">
        <f t="shared" si="88"/>
        <v>45457</v>
      </c>
      <c r="Q2847" s="53">
        <f t="shared" si="89"/>
        <v>170</v>
      </c>
    </row>
    <row r="2848" spans="1:17" ht="16">
      <c r="A2848" s="6">
        <v>2847</v>
      </c>
      <c r="B2848" s="191" t="s">
        <v>6109</v>
      </c>
      <c r="C2848" s="191" t="s">
        <v>6110</v>
      </c>
      <c r="D2848" s="191" t="s">
        <v>16949</v>
      </c>
      <c r="E2848" s="191" t="s">
        <v>161</v>
      </c>
      <c r="F2848" s="191" t="s">
        <v>161</v>
      </c>
      <c r="G2848" s="191" t="s">
        <v>1511</v>
      </c>
      <c r="H2848" s="191" t="s">
        <v>16950</v>
      </c>
      <c r="I2848" s="191" t="s">
        <v>16951</v>
      </c>
      <c r="J2848" s="191" t="s">
        <v>16952</v>
      </c>
      <c r="K2848" s="191" t="s">
        <v>16488</v>
      </c>
      <c r="L2848" s="99">
        <v>-0.30578499999999997</v>
      </c>
      <c r="M2848" s="99">
        <v>37.094467000000002</v>
      </c>
      <c r="N2848" s="191" t="s">
        <v>6967</v>
      </c>
      <c r="O2848" s="87">
        <v>45432</v>
      </c>
      <c r="P2848" s="87">
        <f t="shared" si="88"/>
        <v>45457</v>
      </c>
      <c r="Q2848" s="53">
        <f t="shared" si="89"/>
        <v>170</v>
      </c>
    </row>
    <row r="2849" spans="1:17" ht="16">
      <c r="A2849" s="6">
        <v>2848</v>
      </c>
      <c r="B2849" s="191" t="s">
        <v>6111</v>
      </c>
      <c r="C2849" s="191" t="s">
        <v>6112</v>
      </c>
      <c r="D2849" s="191" t="s">
        <v>16953</v>
      </c>
      <c r="E2849" s="191" t="s">
        <v>161</v>
      </c>
      <c r="F2849" s="191" t="s">
        <v>161</v>
      </c>
      <c r="G2849" s="191" t="s">
        <v>1511</v>
      </c>
      <c r="H2849" s="191" t="s">
        <v>16950</v>
      </c>
      <c r="I2849" s="191" t="s">
        <v>16954</v>
      </c>
      <c r="J2849" s="191" t="s">
        <v>16955</v>
      </c>
      <c r="K2849" s="191" t="s">
        <v>16488</v>
      </c>
      <c r="L2849" s="99">
        <v>-0.30667699999999998</v>
      </c>
      <c r="M2849" s="99">
        <v>37.093964999999997</v>
      </c>
      <c r="N2849" s="191" t="s">
        <v>6967</v>
      </c>
      <c r="O2849" s="87">
        <v>45432</v>
      </c>
      <c r="P2849" s="87">
        <f t="shared" si="88"/>
        <v>45457</v>
      </c>
      <c r="Q2849" s="53">
        <f t="shared" si="89"/>
        <v>170</v>
      </c>
    </row>
    <row r="2850" spans="1:17" ht="16">
      <c r="A2850" s="6">
        <v>2849</v>
      </c>
      <c r="B2850" s="191" t="s">
        <v>6128</v>
      </c>
      <c r="C2850" s="191" t="s">
        <v>6129</v>
      </c>
      <c r="D2850" s="191" t="s">
        <v>16956</v>
      </c>
      <c r="E2850" s="191" t="s">
        <v>114</v>
      </c>
      <c r="F2850" s="191" t="s">
        <v>114</v>
      </c>
      <c r="G2850" s="191" t="s">
        <v>168</v>
      </c>
      <c r="H2850" s="191" t="s">
        <v>16772</v>
      </c>
      <c r="I2850" s="191" t="s">
        <v>16957</v>
      </c>
      <c r="J2850" s="191" t="s">
        <v>16958</v>
      </c>
      <c r="K2850" s="191" t="s">
        <v>11330</v>
      </c>
      <c r="L2850" s="99">
        <v>-0.82718800000000003</v>
      </c>
      <c r="M2850" s="99">
        <v>36.961526999999997</v>
      </c>
      <c r="N2850" s="191" t="s">
        <v>6967</v>
      </c>
      <c r="O2850" s="87">
        <v>45432</v>
      </c>
      <c r="P2850" s="87">
        <f t="shared" si="88"/>
        <v>45457</v>
      </c>
      <c r="Q2850" s="53">
        <f t="shared" si="89"/>
        <v>170</v>
      </c>
    </row>
    <row r="2851" spans="1:17" ht="16">
      <c r="A2851" s="6">
        <v>2850</v>
      </c>
      <c r="B2851" s="191" t="s">
        <v>6214</v>
      </c>
      <c r="C2851" s="191" t="s">
        <v>6215</v>
      </c>
      <c r="D2851" s="191" t="s">
        <v>16959</v>
      </c>
      <c r="E2851" s="191" t="s">
        <v>151</v>
      </c>
      <c r="F2851" s="191" t="s">
        <v>151</v>
      </c>
      <c r="G2851" s="191" t="s">
        <v>165</v>
      </c>
      <c r="H2851" s="191" t="s">
        <v>13000</v>
      </c>
      <c r="I2851" s="191" t="s">
        <v>16960</v>
      </c>
      <c r="J2851" s="191" t="s">
        <v>16961</v>
      </c>
      <c r="K2851" s="191" t="s">
        <v>16531</v>
      </c>
      <c r="L2851" s="99">
        <v>-0.197357</v>
      </c>
      <c r="M2851" s="99">
        <v>37.652047000000003</v>
      </c>
      <c r="N2851" s="191" t="s">
        <v>6967</v>
      </c>
      <c r="O2851" s="87">
        <v>45432</v>
      </c>
      <c r="P2851" s="87">
        <f t="shared" si="88"/>
        <v>45457</v>
      </c>
      <c r="Q2851" s="53">
        <f t="shared" si="89"/>
        <v>170</v>
      </c>
    </row>
    <row r="2852" spans="1:17" ht="16">
      <c r="A2852" s="6">
        <v>2851</v>
      </c>
      <c r="B2852" s="191" t="s">
        <v>6392</v>
      </c>
      <c r="C2852" s="191" t="s">
        <v>6393</v>
      </c>
      <c r="D2852" s="191" t="s">
        <v>16962</v>
      </c>
      <c r="E2852" s="191" t="s">
        <v>114</v>
      </c>
      <c r="F2852" s="191" t="s">
        <v>114</v>
      </c>
      <c r="G2852" s="191" t="s">
        <v>156</v>
      </c>
      <c r="H2852" s="191" t="s">
        <v>11810</v>
      </c>
      <c r="I2852" s="191" t="s">
        <v>16963</v>
      </c>
      <c r="J2852" s="191" t="s">
        <v>16964</v>
      </c>
      <c r="K2852" s="191" t="s">
        <v>11451</v>
      </c>
      <c r="L2852" s="99">
        <v>-0.81298800000000004</v>
      </c>
      <c r="M2852" s="99">
        <v>36.814391999999998</v>
      </c>
      <c r="N2852" s="191" t="s">
        <v>6967</v>
      </c>
      <c r="O2852" s="87">
        <v>45432</v>
      </c>
      <c r="P2852" s="87">
        <f t="shared" si="88"/>
        <v>45457</v>
      </c>
      <c r="Q2852" s="53">
        <f t="shared" si="89"/>
        <v>170</v>
      </c>
    </row>
    <row r="2853" spans="1:17" ht="16">
      <c r="A2853" s="6">
        <v>2852</v>
      </c>
      <c r="B2853" s="191" t="s">
        <v>6449</v>
      </c>
      <c r="C2853" s="191" t="s">
        <v>6450</v>
      </c>
      <c r="D2853" s="191" t="s">
        <v>16965</v>
      </c>
      <c r="E2853" s="191" t="s">
        <v>8015</v>
      </c>
      <c r="F2853" s="191" t="s">
        <v>8015</v>
      </c>
      <c r="G2853" s="191" t="s">
        <v>144</v>
      </c>
      <c r="H2853" s="191" t="s">
        <v>12800</v>
      </c>
      <c r="I2853" s="191" t="s">
        <v>16966</v>
      </c>
      <c r="J2853" s="191" t="s">
        <v>16967</v>
      </c>
      <c r="K2853" s="191" t="s">
        <v>7384</v>
      </c>
      <c r="L2853" s="99">
        <v>-0.4592078</v>
      </c>
      <c r="M2853" s="99">
        <v>37.573451599999999</v>
      </c>
      <c r="N2853" s="191" t="s">
        <v>6967</v>
      </c>
      <c r="O2853" s="87">
        <v>45432</v>
      </c>
      <c r="P2853" s="87">
        <f t="shared" si="88"/>
        <v>45457</v>
      </c>
      <c r="Q2853" s="53">
        <f t="shared" si="89"/>
        <v>170</v>
      </c>
    </row>
    <row r="2854" spans="1:17" ht="16">
      <c r="A2854" s="6">
        <v>2853</v>
      </c>
      <c r="B2854" s="191" t="s">
        <v>6477</v>
      </c>
      <c r="C2854" s="191" t="s">
        <v>6478</v>
      </c>
      <c r="D2854" s="191" t="s">
        <v>16968</v>
      </c>
      <c r="E2854" s="191" t="s">
        <v>108</v>
      </c>
      <c r="F2854" s="191" t="s">
        <v>108</v>
      </c>
      <c r="G2854" s="191" t="s">
        <v>111</v>
      </c>
      <c r="H2854" s="191" t="s">
        <v>12477</v>
      </c>
      <c r="I2854" s="191" t="s">
        <v>16969</v>
      </c>
      <c r="J2854" s="191" t="s">
        <v>16969</v>
      </c>
      <c r="K2854" s="191" t="s">
        <v>6966</v>
      </c>
      <c r="L2854" s="99">
        <v>-1.0001</v>
      </c>
      <c r="M2854" s="99">
        <v>36.706440000000001</v>
      </c>
      <c r="N2854" s="191" t="s">
        <v>6967</v>
      </c>
      <c r="O2854" s="87">
        <v>45432</v>
      </c>
      <c r="P2854" s="87">
        <f t="shared" si="88"/>
        <v>45457</v>
      </c>
      <c r="Q2854" s="53">
        <f t="shared" si="89"/>
        <v>170</v>
      </c>
    </row>
    <row r="2855" spans="1:17" ht="16">
      <c r="A2855" s="6">
        <v>2854</v>
      </c>
      <c r="B2855" s="191" t="s">
        <v>2872</v>
      </c>
      <c r="C2855" s="191" t="s">
        <v>2873</v>
      </c>
      <c r="D2855" s="191" t="s">
        <v>16970</v>
      </c>
      <c r="E2855" s="191" t="s">
        <v>108</v>
      </c>
      <c r="F2855" s="191" t="s">
        <v>108</v>
      </c>
      <c r="G2855" s="191" t="s">
        <v>109</v>
      </c>
      <c r="H2855" s="191" t="s">
        <v>2395</v>
      </c>
      <c r="I2855" s="191" t="s">
        <v>16971</v>
      </c>
      <c r="J2855" s="191" t="s">
        <v>16972</v>
      </c>
      <c r="K2855" s="191" t="s">
        <v>6966</v>
      </c>
      <c r="L2855" s="99">
        <v>-1.1056870000000001</v>
      </c>
      <c r="M2855" s="99">
        <v>36.821325999999999</v>
      </c>
      <c r="N2855" s="191" t="s">
        <v>6967</v>
      </c>
      <c r="O2855" s="87">
        <v>45433</v>
      </c>
      <c r="P2855" s="87">
        <f t="shared" si="88"/>
        <v>45458</v>
      </c>
      <c r="Q2855" s="53">
        <f t="shared" si="89"/>
        <v>169</v>
      </c>
    </row>
    <row r="2856" spans="1:17" ht="16">
      <c r="A2856" s="6">
        <v>2855</v>
      </c>
      <c r="B2856" s="191" t="s">
        <v>5964</v>
      </c>
      <c r="C2856" s="191" t="s">
        <v>5965</v>
      </c>
      <c r="D2856" s="191" t="s">
        <v>16973</v>
      </c>
      <c r="E2856" s="191" t="s">
        <v>114</v>
      </c>
      <c r="F2856" s="191" t="s">
        <v>114</v>
      </c>
      <c r="G2856" s="191" t="s">
        <v>8764</v>
      </c>
      <c r="H2856" s="191" t="s">
        <v>9054</v>
      </c>
      <c r="I2856" s="191" t="s">
        <v>16974</v>
      </c>
      <c r="J2856" s="191" t="s">
        <v>16975</v>
      </c>
      <c r="K2856" s="191" t="s">
        <v>11451</v>
      </c>
      <c r="L2856" s="99">
        <v>-0.80144300000000002</v>
      </c>
      <c r="M2856" s="99">
        <v>37.077897999999998</v>
      </c>
      <c r="N2856" s="191" t="s">
        <v>6967</v>
      </c>
      <c r="O2856" s="87">
        <v>45433</v>
      </c>
      <c r="P2856" s="87">
        <f t="shared" si="88"/>
        <v>45458</v>
      </c>
      <c r="Q2856" s="53">
        <f t="shared" si="89"/>
        <v>169</v>
      </c>
    </row>
    <row r="2857" spans="1:17" ht="16">
      <c r="A2857" s="6">
        <v>2856</v>
      </c>
      <c r="B2857" s="191" t="s">
        <v>6073</v>
      </c>
      <c r="C2857" s="191" t="s">
        <v>6074</v>
      </c>
      <c r="D2857" s="191" t="s">
        <v>16976</v>
      </c>
      <c r="E2857" s="191" t="s">
        <v>114</v>
      </c>
      <c r="F2857" s="191" t="s">
        <v>114</v>
      </c>
      <c r="G2857" s="191" t="s">
        <v>160</v>
      </c>
      <c r="H2857" s="191" t="s">
        <v>16977</v>
      </c>
      <c r="I2857" s="191" t="s">
        <v>16978</v>
      </c>
      <c r="J2857" s="191" t="s">
        <v>12683</v>
      </c>
      <c r="K2857" s="191" t="s">
        <v>10197</v>
      </c>
      <c r="L2857" s="99">
        <v>-0.767073</v>
      </c>
      <c r="M2857" s="99">
        <v>37.021552999999997</v>
      </c>
      <c r="N2857" s="191" t="s">
        <v>6967</v>
      </c>
      <c r="O2857" s="87">
        <v>45433</v>
      </c>
      <c r="P2857" s="87">
        <f t="shared" si="88"/>
        <v>45458</v>
      </c>
      <c r="Q2857" s="53">
        <f t="shared" si="89"/>
        <v>169</v>
      </c>
    </row>
    <row r="2858" spans="1:17" ht="16">
      <c r="A2858" s="6">
        <v>2857</v>
      </c>
      <c r="B2858" s="191" t="s">
        <v>6091</v>
      </c>
      <c r="C2858" s="191" t="s">
        <v>6092</v>
      </c>
      <c r="D2858" s="191" t="s">
        <v>16979</v>
      </c>
      <c r="E2858" s="191" t="s">
        <v>151</v>
      </c>
      <c r="F2858" s="191" t="s">
        <v>151</v>
      </c>
      <c r="G2858" s="191" t="s">
        <v>165</v>
      </c>
      <c r="H2858" s="191" t="s">
        <v>16980</v>
      </c>
      <c r="I2858" s="191" t="s">
        <v>16981</v>
      </c>
      <c r="J2858" s="191" t="s">
        <v>16982</v>
      </c>
      <c r="K2858" s="191" t="s">
        <v>10106</v>
      </c>
      <c r="L2858" s="99">
        <v>-9.8837999999999995E-2</v>
      </c>
      <c r="M2858" s="99">
        <v>37.669640000000001</v>
      </c>
      <c r="N2858" s="191" t="s">
        <v>6967</v>
      </c>
      <c r="O2858" s="87">
        <v>45433</v>
      </c>
      <c r="P2858" s="87">
        <f t="shared" si="88"/>
        <v>45458</v>
      </c>
      <c r="Q2858" s="53">
        <f t="shared" si="89"/>
        <v>169</v>
      </c>
    </row>
    <row r="2859" spans="1:17" ht="16">
      <c r="A2859" s="6">
        <v>2858</v>
      </c>
      <c r="B2859" s="191" t="s">
        <v>6126</v>
      </c>
      <c r="C2859" s="191" t="s">
        <v>6127</v>
      </c>
      <c r="D2859" s="191" t="s">
        <v>16983</v>
      </c>
      <c r="E2859" s="191" t="s">
        <v>108</v>
      </c>
      <c r="F2859" s="191" t="s">
        <v>108</v>
      </c>
      <c r="G2859" s="191" t="s">
        <v>226</v>
      </c>
      <c r="H2859" s="191" t="s">
        <v>15468</v>
      </c>
      <c r="I2859" s="191" t="s">
        <v>16984</v>
      </c>
      <c r="J2859" s="191" t="s">
        <v>16985</v>
      </c>
      <c r="K2859" s="191" t="s">
        <v>7449</v>
      </c>
      <c r="L2859" s="99">
        <v>-1.1704380000000001</v>
      </c>
      <c r="M2859" s="99">
        <v>36.741557</v>
      </c>
      <c r="N2859" s="191" t="s">
        <v>6967</v>
      </c>
      <c r="O2859" s="87">
        <v>45433</v>
      </c>
      <c r="P2859" s="87">
        <f t="shared" si="88"/>
        <v>45458</v>
      </c>
      <c r="Q2859" s="53">
        <f t="shared" si="89"/>
        <v>169</v>
      </c>
    </row>
    <row r="2860" spans="1:17" ht="16">
      <c r="A2860" s="6">
        <v>2859</v>
      </c>
      <c r="B2860" s="191" t="s">
        <v>6322</v>
      </c>
      <c r="C2860" s="191" t="s">
        <v>6323</v>
      </c>
      <c r="D2860" s="191" t="s">
        <v>16986</v>
      </c>
      <c r="E2860" s="191" t="s">
        <v>161</v>
      </c>
      <c r="F2860" s="191" t="s">
        <v>161</v>
      </c>
      <c r="G2860" s="191" t="s">
        <v>10948</v>
      </c>
      <c r="H2860" s="191" t="s">
        <v>6998</v>
      </c>
      <c r="I2860" s="191" t="s">
        <v>16987</v>
      </c>
      <c r="J2860" s="191" t="s">
        <v>16988</v>
      </c>
      <c r="K2860" s="191" t="s">
        <v>16451</v>
      </c>
      <c r="L2860" s="99">
        <v>-0.50295699999999999</v>
      </c>
      <c r="M2860" s="99">
        <v>37.103867999999999</v>
      </c>
      <c r="N2860" s="191" t="s">
        <v>6967</v>
      </c>
      <c r="O2860" s="87">
        <v>45433</v>
      </c>
      <c r="P2860" s="87">
        <f t="shared" si="88"/>
        <v>45458</v>
      </c>
      <c r="Q2860" s="53">
        <f t="shared" si="89"/>
        <v>169</v>
      </c>
    </row>
    <row r="2861" spans="1:17" ht="16">
      <c r="A2861" s="6">
        <v>2860</v>
      </c>
      <c r="B2861" s="191" t="s">
        <v>6356</v>
      </c>
      <c r="C2861" s="191" t="s">
        <v>6357</v>
      </c>
      <c r="D2861" s="191" t="s">
        <v>16989</v>
      </c>
      <c r="E2861" s="191" t="s">
        <v>151</v>
      </c>
      <c r="F2861" s="191" t="s">
        <v>151</v>
      </c>
      <c r="G2861" s="191" t="s">
        <v>165</v>
      </c>
      <c r="H2861" s="191" t="s">
        <v>16990</v>
      </c>
      <c r="I2861" s="191" t="s">
        <v>16991</v>
      </c>
      <c r="J2861" s="191" t="s">
        <v>16992</v>
      </c>
      <c r="K2861" s="191" t="s">
        <v>10106</v>
      </c>
      <c r="L2861" s="99">
        <v>-0.1084</v>
      </c>
      <c r="M2861" s="99">
        <v>37.5961</v>
      </c>
      <c r="N2861" s="191" t="s">
        <v>6967</v>
      </c>
      <c r="O2861" s="87">
        <v>45433</v>
      </c>
      <c r="P2861" s="87">
        <f t="shared" si="88"/>
        <v>45458</v>
      </c>
      <c r="Q2861" s="53">
        <f t="shared" si="89"/>
        <v>169</v>
      </c>
    </row>
    <row r="2862" spans="1:17" ht="16">
      <c r="A2862" s="6">
        <v>2861</v>
      </c>
      <c r="B2862" s="191" t="s">
        <v>6396</v>
      </c>
      <c r="C2862" s="191" t="s">
        <v>6397</v>
      </c>
      <c r="D2862" s="191" t="s">
        <v>16993</v>
      </c>
      <c r="E2862" s="191" t="s">
        <v>108</v>
      </c>
      <c r="F2862" s="191" t="s">
        <v>108</v>
      </c>
      <c r="G2862" s="191" t="s">
        <v>6972</v>
      </c>
      <c r="H2862" s="191" t="s">
        <v>16994</v>
      </c>
      <c r="I2862" s="191" t="s">
        <v>16995</v>
      </c>
      <c r="J2862" s="191" t="s">
        <v>16996</v>
      </c>
      <c r="K2862" s="191" t="s">
        <v>6975</v>
      </c>
      <c r="L2862" s="99">
        <v>-1.037515</v>
      </c>
      <c r="M2862" s="99">
        <v>36.875942999999999</v>
      </c>
      <c r="N2862" s="191" t="s">
        <v>6967</v>
      </c>
      <c r="O2862" s="87">
        <v>45433</v>
      </c>
      <c r="P2862" s="87">
        <f t="shared" si="88"/>
        <v>45458</v>
      </c>
      <c r="Q2862" s="53">
        <f t="shared" si="89"/>
        <v>169</v>
      </c>
    </row>
    <row r="2863" spans="1:17" ht="16">
      <c r="A2863" s="6">
        <v>2862</v>
      </c>
      <c r="B2863" s="191" t="s">
        <v>6523</v>
      </c>
      <c r="C2863" s="191" t="s">
        <v>6524</v>
      </c>
      <c r="D2863" s="191" t="s">
        <v>16997</v>
      </c>
      <c r="E2863" s="191" t="s">
        <v>8015</v>
      </c>
      <c r="F2863" s="191" t="s">
        <v>2434</v>
      </c>
      <c r="G2863" s="191" t="s">
        <v>7481</v>
      </c>
      <c r="H2863" s="191" t="s">
        <v>16998</v>
      </c>
      <c r="I2863" s="191" t="s">
        <v>16999</v>
      </c>
      <c r="J2863" s="191" t="s">
        <v>17000</v>
      </c>
      <c r="K2863" s="191" t="s">
        <v>8856</v>
      </c>
      <c r="L2863" s="99">
        <v>-0.72065800000000002</v>
      </c>
      <c r="M2863" s="99">
        <v>37.277577000000001</v>
      </c>
      <c r="N2863" s="191" t="s">
        <v>6967</v>
      </c>
      <c r="O2863" s="87">
        <v>45433</v>
      </c>
      <c r="P2863" s="87">
        <f t="shared" si="88"/>
        <v>45458</v>
      </c>
      <c r="Q2863" s="53">
        <f t="shared" si="89"/>
        <v>169</v>
      </c>
    </row>
    <row r="2864" spans="1:17" ht="16">
      <c r="A2864" s="6">
        <v>2863</v>
      </c>
      <c r="B2864" s="191" t="s">
        <v>6527</v>
      </c>
      <c r="C2864" s="191" t="s">
        <v>6528</v>
      </c>
      <c r="D2864" s="191" t="s">
        <v>17001</v>
      </c>
      <c r="E2864" s="191" t="s">
        <v>8015</v>
      </c>
      <c r="F2864" s="191" t="s">
        <v>2434</v>
      </c>
      <c r="G2864" s="191" t="s">
        <v>9507</v>
      </c>
      <c r="H2864" s="191" t="s">
        <v>17002</v>
      </c>
      <c r="I2864" s="191" t="s">
        <v>17003</v>
      </c>
      <c r="J2864" s="191" t="s">
        <v>17004</v>
      </c>
      <c r="K2864" s="191" t="s">
        <v>16631</v>
      </c>
      <c r="L2864" s="99">
        <v>-0.46472999999999998</v>
      </c>
      <c r="M2864" s="99">
        <v>37.255392000000001</v>
      </c>
      <c r="N2864" s="191" t="s">
        <v>6967</v>
      </c>
      <c r="O2864" s="87">
        <v>45433</v>
      </c>
      <c r="P2864" s="87">
        <f t="shared" si="88"/>
        <v>45458</v>
      </c>
      <c r="Q2864" s="53">
        <f t="shared" si="89"/>
        <v>169</v>
      </c>
    </row>
    <row r="2865" spans="1:17" ht="16">
      <c r="A2865" s="6">
        <v>2864</v>
      </c>
      <c r="B2865" s="191" t="s">
        <v>6603</v>
      </c>
      <c r="C2865" s="191" t="s">
        <v>6604</v>
      </c>
      <c r="D2865" s="191" t="s">
        <v>17005</v>
      </c>
      <c r="E2865" s="191" t="s">
        <v>161</v>
      </c>
      <c r="F2865" s="191" t="s">
        <v>161</v>
      </c>
      <c r="G2865" s="191" t="s">
        <v>10948</v>
      </c>
      <c r="H2865" s="191" t="s">
        <v>17006</v>
      </c>
      <c r="I2865" s="191" t="s">
        <v>17007</v>
      </c>
      <c r="J2865" s="191" t="s">
        <v>17008</v>
      </c>
      <c r="K2865" s="191" t="s">
        <v>16451</v>
      </c>
      <c r="L2865" s="99">
        <v>-0.48892999999999998</v>
      </c>
      <c r="M2865" s="99">
        <v>37.113422</v>
      </c>
      <c r="N2865" s="191" t="s">
        <v>6967</v>
      </c>
      <c r="O2865" s="87">
        <v>45433</v>
      </c>
      <c r="P2865" s="87">
        <f t="shared" si="88"/>
        <v>45458</v>
      </c>
      <c r="Q2865" s="53">
        <f t="shared" si="89"/>
        <v>169</v>
      </c>
    </row>
    <row r="2866" spans="1:17" ht="16">
      <c r="A2866" s="6">
        <v>2865</v>
      </c>
      <c r="B2866" s="191" t="s">
        <v>5802</v>
      </c>
      <c r="C2866" s="191" t="s">
        <v>5803</v>
      </c>
      <c r="D2866" s="191" t="s">
        <v>17009</v>
      </c>
      <c r="E2866" s="191" t="s">
        <v>151</v>
      </c>
      <c r="F2866" s="191" t="s">
        <v>151</v>
      </c>
      <c r="G2866" s="191" t="s">
        <v>165</v>
      </c>
      <c r="H2866" s="191" t="s">
        <v>15246</v>
      </c>
      <c r="I2866" s="191" t="s">
        <v>17010</v>
      </c>
      <c r="J2866" s="191"/>
      <c r="K2866" s="191" t="s">
        <v>8847</v>
      </c>
      <c r="L2866" s="99">
        <v>-0.26629999999999998</v>
      </c>
      <c r="M2866" s="99">
        <v>37.639000000000003</v>
      </c>
      <c r="N2866" s="191" t="s">
        <v>6967</v>
      </c>
      <c r="O2866" s="87">
        <v>45434</v>
      </c>
      <c r="P2866" s="87">
        <f t="shared" si="88"/>
        <v>45459</v>
      </c>
      <c r="Q2866" s="53">
        <f t="shared" si="89"/>
        <v>168</v>
      </c>
    </row>
    <row r="2867" spans="1:17" ht="16">
      <c r="A2867" s="6">
        <v>2866</v>
      </c>
      <c r="B2867" s="191" t="s">
        <v>5926</v>
      </c>
      <c r="C2867" s="191" t="s">
        <v>5927</v>
      </c>
      <c r="D2867" s="191" t="s">
        <v>17011</v>
      </c>
      <c r="E2867" s="191" t="s">
        <v>108</v>
      </c>
      <c r="F2867" s="191" t="s">
        <v>108</v>
      </c>
      <c r="G2867" s="191" t="s">
        <v>7201</v>
      </c>
      <c r="H2867" s="191" t="s">
        <v>17012</v>
      </c>
      <c r="I2867" s="191" t="s">
        <v>17013</v>
      </c>
      <c r="J2867" s="191" t="s">
        <v>17014</v>
      </c>
      <c r="K2867" s="191" t="s">
        <v>6975</v>
      </c>
      <c r="L2867" s="99">
        <v>-1.0766720000000001</v>
      </c>
      <c r="M2867" s="99">
        <v>36.958713000000003</v>
      </c>
      <c r="N2867" s="191" t="s">
        <v>6967</v>
      </c>
      <c r="O2867" s="87">
        <v>45434</v>
      </c>
      <c r="P2867" s="87">
        <f t="shared" si="88"/>
        <v>45459</v>
      </c>
      <c r="Q2867" s="53">
        <f t="shared" si="89"/>
        <v>168</v>
      </c>
    </row>
    <row r="2868" spans="1:17" ht="16">
      <c r="A2868" s="6">
        <v>2867</v>
      </c>
      <c r="B2868" s="191" t="s">
        <v>5954</v>
      </c>
      <c r="C2868" s="191" t="s">
        <v>5955</v>
      </c>
      <c r="D2868" s="191" t="s">
        <v>17015</v>
      </c>
      <c r="E2868" s="191" t="s">
        <v>151</v>
      </c>
      <c r="F2868" s="191" t="s">
        <v>151</v>
      </c>
      <c r="G2868" s="191" t="s">
        <v>152</v>
      </c>
      <c r="H2868" s="191" t="s">
        <v>10753</v>
      </c>
      <c r="I2868" s="191" t="s">
        <v>17016</v>
      </c>
      <c r="J2868" s="191" t="s">
        <v>17017</v>
      </c>
      <c r="K2868" s="191" t="s">
        <v>10554</v>
      </c>
      <c r="L2868" s="99">
        <v>9.4152E-2</v>
      </c>
      <c r="M2868" s="99">
        <v>37.551141000000001</v>
      </c>
      <c r="N2868" s="191" t="s">
        <v>6967</v>
      </c>
      <c r="O2868" s="87">
        <v>45434</v>
      </c>
      <c r="P2868" s="87">
        <f t="shared" si="88"/>
        <v>45459</v>
      </c>
      <c r="Q2868" s="53">
        <f t="shared" si="89"/>
        <v>168</v>
      </c>
    </row>
    <row r="2869" spans="1:17" ht="16">
      <c r="A2869" s="6">
        <v>2868</v>
      </c>
      <c r="B2869" s="191" t="s">
        <v>6014</v>
      </c>
      <c r="C2869" s="191" t="s">
        <v>6015</v>
      </c>
      <c r="D2869" s="191" t="s">
        <v>17018</v>
      </c>
      <c r="E2869" s="191" t="s">
        <v>8015</v>
      </c>
      <c r="F2869" s="191" t="s">
        <v>8015</v>
      </c>
      <c r="G2869" s="191" t="s">
        <v>144</v>
      </c>
      <c r="H2869" s="191" t="s">
        <v>17019</v>
      </c>
      <c r="I2869" s="191" t="s">
        <v>17020</v>
      </c>
      <c r="J2869" s="191" t="s">
        <v>17021</v>
      </c>
      <c r="K2869" s="191" t="s">
        <v>7384</v>
      </c>
      <c r="L2869" s="99">
        <v>-0.416437</v>
      </c>
      <c r="M2869" s="99">
        <v>37.516751999999997</v>
      </c>
      <c r="N2869" s="191" t="s">
        <v>6967</v>
      </c>
      <c r="O2869" s="87">
        <v>45434</v>
      </c>
      <c r="P2869" s="87">
        <f t="shared" si="88"/>
        <v>45459</v>
      </c>
      <c r="Q2869" s="53">
        <f t="shared" si="89"/>
        <v>168</v>
      </c>
    </row>
    <row r="2870" spans="1:17" ht="16">
      <c r="A2870" s="6">
        <v>2869</v>
      </c>
      <c r="B2870" s="191" t="s">
        <v>6101</v>
      </c>
      <c r="C2870" s="191" t="s">
        <v>6102</v>
      </c>
      <c r="D2870" s="191" t="s">
        <v>17022</v>
      </c>
      <c r="E2870" s="191" t="s">
        <v>8015</v>
      </c>
      <c r="F2870" s="191" t="s">
        <v>10898</v>
      </c>
      <c r="G2870" s="191" t="s">
        <v>1578</v>
      </c>
      <c r="H2870" s="191" t="s">
        <v>17023</v>
      </c>
      <c r="I2870" s="191" t="s">
        <v>17024</v>
      </c>
      <c r="J2870" s="191" t="s">
        <v>17025</v>
      </c>
      <c r="K2870" s="191" t="s">
        <v>11533</v>
      </c>
      <c r="L2870" s="99">
        <v>-0.25586199999999998</v>
      </c>
      <c r="M2870" s="99">
        <v>37.596960000000003</v>
      </c>
      <c r="N2870" s="191" t="s">
        <v>6967</v>
      </c>
      <c r="O2870" s="87">
        <v>45434</v>
      </c>
      <c r="P2870" s="87">
        <f t="shared" si="88"/>
        <v>45459</v>
      </c>
      <c r="Q2870" s="53">
        <f t="shared" si="89"/>
        <v>168</v>
      </c>
    </row>
    <row r="2871" spans="1:17" ht="16">
      <c r="A2871" s="6">
        <v>2870</v>
      </c>
      <c r="B2871" s="191" t="s">
        <v>6134</v>
      </c>
      <c r="C2871" s="191" t="s">
        <v>6135</v>
      </c>
      <c r="D2871" s="191" t="s">
        <v>17026</v>
      </c>
      <c r="E2871" s="191" t="s">
        <v>114</v>
      </c>
      <c r="F2871" s="191" t="s">
        <v>114</v>
      </c>
      <c r="G2871" s="191" t="s">
        <v>10224</v>
      </c>
      <c r="H2871" s="191" t="s">
        <v>17027</v>
      </c>
      <c r="I2871" s="191" t="s">
        <v>17028</v>
      </c>
      <c r="J2871" s="191"/>
      <c r="K2871" s="191" t="s">
        <v>10197</v>
      </c>
      <c r="L2871" s="99">
        <v>-0.65140299999999995</v>
      </c>
      <c r="M2871" s="99">
        <v>36.881903999999999</v>
      </c>
      <c r="N2871" s="191" t="s">
        <v>6967</v>
      </c>
      <c r="O2871" s="87">
        <v>45434</v>
      </c>
      <c r="P2871" s="87">
        <f t="shared" si="88"/>
        <v>45459</v>
      </c>
      <c r="Q2871" s="53">
        <f t="shared" si="89"/>
        <v>168</v>
      </c>
    </row>
    <row r="2872" spans="1:17" ht="16">
      <c r="A2872" s="6">
        <v>2871</v>
      </c>
      <c r="B2872" s="191" t="s">
        <v>6150</v>
      </c>
      <c r="C2872" s="191" t="s">
        <v>6151</v>
      </c>
      <c r="D2872" s="191" t="s">
        <v>17029</v>
      </c>
      <c r="E2872" s="191" t="s">
        <v>8015</v>
      </c>
      <c r="F2872" s="191" t="s">
        <v>10898</v>
      </c>
      <c r="G2872" s="191" t="s">
        <v>1578</v>
      </c>
      <c r="H2872" s="191" t="s">
        <v>17030</v>
      </c>
      <c r="I2872" s="191" t="s">
        <v>17031</v>
      </c>
      <c r="J2872" s="191" t="s">
        <v>17032</v>
      </c>
      <c r="K2872" s="191" t="s">
        <v>11533</v>
      </c>
      <c r="L2872" s="99">
        <v>-0.25873699999999999</v>
      </c>
      <c r="M2872" s="99">
        <v>37.593212000000001</v>
      </c>
      <c r="N2872" s="191" t="s">
        <v>6967</v>
      </c>
      <c r="O2872" s="87">
        <v>45434</v>
      </c>
      <c r="P2872" s="87">
        <f t="shared" si="88"/>
        <v>45459</v>
      </c>
      <c r="Q2872" s="53">
        <f t="shared" si="89"/>
        <v>168</v>
      </c>
    </row>
    <row r="2873" spans="1:17" ht="16">
      <c r="A2873" s="6">
        <v>2872</v>
      </c>
      <c r="B2873" s="191" t="s">
        <v>6248</v>
      </c>
      <c r="C2873" s="191" t="s">
        <v>6249</v>
      </c>
      <c r="D2873" s="191" t="s">
        <v>17033</v>
      </c>
      <c r="E2873" s="191" t="s">
        <v>161</v>
      </c>
      <c r="F2873" s="191" t="s">
        <v>161</v>
      </c>
      <c r="G2873" s="191" t="s">
        <v>10948</v>
      </c>
      <c r="H2873" s="191" t="s">
        <v>17034</v>
      </c>
      <c r="I2873" s="191" t="s">
        <v>17035</v>
      </c>
      <c r="J2873" s="191" t="s">
        <v>17036</v>
      </c>
      <c r="K2873" s="191" t="s">
        <v>16451</v>
      </c>
      <c r="L2873" s="99">
        <v>-0.530582</v>
      </c>
      <c r="M2873" s="99">
        <v>37.129463000000001</v>
      </c>
      <c r="N2873" s="191" t="s">
        <v>6967</v>
      </c>
      <c r="O2873" s="87">
        <v>45434</v>
      </c>
      <c r="P2873" s="87">
        <f t="shared" si="88"/>
        <v>45459</v>
      </c>
      <c r="Q2873" s="53">
        <f t="shared" si="89"/>
        <v>168</v>
      </c>
    </row>
    <row r="2874" spans="1:17" ht="16">
      <c r="A2874" s="6">
        <v>2873</v>
      </c>
      <c r="B2874" s="191" t="s">
        <v>2704</v>
      </c>
      <c r="C2874" s="191" t="s">
        <v>2705</v>
      </c>
      <c r="D2874" s="191" t="s">
        <v>17037</v>
      </c>
      <c r="E2874" s="191" t="s">
        <v>108</v>
      </c>
      <c r="F2874" s="191" t="s">
        <v>108</v>
      </c>
      <c r="G2874" s="191" t="s">
        <v>175</v>
      </c>
      <c r="H2874" s="191" t="s">
        <v>17038</v>
      </c>
      <c r="I2874" s="191" t="s">
        <v>17039</v>
      </c>
      <c r="J2874" s="191" t="s">
        <v>17040</v>
      </c>
      <c r="K2874" s="191" t="s">
        <v>2840</v>
      </c>
      <c r="L2874" s="99">
        <v>-1.1927719999999999</v>
      </c>
      <c r="M2874" s="99">
        <v>36.657555000000002</v>
      </c>
      <c r="N2874" s="191" t="s">
        <v>6967</v>
      </c>
      <c r="O2874" s="87">
        <v>45434</v>
      </c>
      <c r="P2874" s="87">
        <f t="shared" si="88"/>
        <v>45459</v>
      </c>
      <c r="Q2874" s="53">
        <f t="shared" si="89"/>
        <v>168</v>
      </c>
    </row>
    <row r="2875" spans="1:17" ht="32">
      <c r="A2875" s="6">
        <v>2874</v>
      </c>
      <c r="B2875" s="191" t="s">
        <v>6366</v>
      </c>
      <c r="C2875" s="191" t="s">
        <v>6367</v>
      </c>
      <c r="D2875" s="191" t="s">
        <v>17041</v>
      </c>
      <c r="E2875" s="191" t="s">
        <v>108</v>
      </c>
      <c r="F2875" s="191" t="s">
        <v>108</v>
      </c>
      <c r="G2875" s="191" t="s">
        <v>109</v>
      </c>
      <c r="H2875" s="191" t="s">
        <v>8614</v>
      </c>
      <c r="I2875" s="191" t="s">
        <v>17042</v>
      </c>
      <c r="J2875" s="191" t="s">
        <v>17043</v>
      </c>
      <c r="K2875" s="191" t="s">
        <v>6966</v>
      </c>
      <c r="L2875" s="99">
        <v>-1.0485960000000001</v>
      </c>
      <c r="M2875" s="99">
        <v>36.771256999999999</v>
      </c>
      <c r="N2875" s="191" t="s">
        <v>6967</v>
      </c>
      <c r="O2875" s="87">
        <v>45434</v>
      </c>
      <c r="P2875" s="87">
        <f t="shared" si="88"/>
        <v>45459</v>
      </c>
      <c r="Q2875" s="53">
        <f t="shared" si="89"/>
        <v>168</v>
      </c>
    </row>
    <row r="2876" spans="1:17" ht="16">
      <c r="A2876" s="6">
        <v>2875</v>
      </c>
      <c r="B2876" s="191" t="s">
        <v>6569</v>
      </c>
      <c r="C2876" s="191" t="s">
        <v>6570</v>
      </c>
      <c r="D2876" s="191" t="s">
        <v>17044</v>
      </c>
      <c r="E2876" s="191" t="s">
        <v>161</v>
      </c>
      <c r="F2876" s="191" t="s">
        <v>161</v>
      </c>
      <c r="G2876" s="191" t="s">
        <v>10948</v>
      </c>
      <c r="H2876" s="191" t="s">
        <v>17045</v>
      </c>
      <c r="I2876" s="191" t="s">
        <v>17046</v>
      </c>
      <c r="J2876" s="191" t="s">
        <v>17047</v>
      </c>
      <c r="K2876" s="191" t="s">
        <v>16451</v>
      </c>
      <c r="L2876" s="99">
        <v>-0.42171900000000001</v>
      </c>
      <c r="M2876" s="99">
        <v>37.122892999999998</v>
      </c>
      <c r="N2876" s="191" t="s">
        <v>6967</v>
      </c>
      <c r="O2876" s="87">
        <v>45434</v>
      </c>
      <c r="P2876" s="87">
        <f t="shared" si="88"/>
        <v>45459</v>
      </c>
      <c r="Q2876" s="53">
        <f t="shared" si="89"/>
        <v>168</v>
      </c>
    </row>
    <row r="2877" spans="1:17" ht="16">
      <c r="A2877" s="6">
        <v>2876</v>
      </c>
      <c r="B2877" s="191" t="s">
        <v>5870</v>
      </c>
      <c r="C2877" s="191" t="s">
        <v>5871</v>
      </c>
      <c r="D2877" s="191" t="s">
        <v>17048</v>
      </c>
      <c r="E2877" s="191" t="s">
        <v>151</v>
      </c>
      <c r="F2877" s="191" t="s">
        <v>151</v>
      </c>
      <c r="G2877" s="191" t="s">
        <v>165</v>
      </c>
      <c r="H2877" s="191" t="s">
        <v>17049</v>
      </c>
      <c r="I2877" s="191" t="s">
        <v>17050</v>
      </c>
      <c r="J2877" s="191" t="s">
        <v>17051</v>
      </c>
      <c r="K2877" s="191" t="s">
        <v>10106</v>
      </c>
      <c r="L2877" s="99">
        <v>-0.145013</v>
      </c>
      <c r="M2877" s="99">
        <v>37.573106000000003</v>
      </c>
      <c r="N2877" s="191" t="s">
        <v>6967</v>
      </c>
      <c r="O2877" s="87">
        <v>45435</v>
      </c>
      <c r="P2877" s="87">
        <f t="shared" si="88"/>
        <v>45460</v>
      </c>
      <c r="Q2877" s="53">
        <f t="shared" si="89"/>
        <v>167</v>
      </c>
    </row>
    <row r="2878" spans="1:17" ht="16">
      <c r="A2878" s="6">
        <v>2877</v>
      </c>
      <c r="B2878" s="191" t="s">
        <v>5918</v>
      </c>
      <c r="C2878" s="191" t="s">
        <v>5919</v>
      </c>
      <c r="D2878" s="191" t="s">
        <v>17052</v>
      </c>
      <c r="E2878" s="191" t="s">
        <v>151</v>
      </c>
      <c r="F2878" s="191" t="s">
        <v>151</v>
      </c>
      <c r="G2878" s="191" t="s">
        <v>531</v>
      </c>
      <c r="H2878" s="191" t="s">
        <v>12538</v>
      </c>
      <c r="I2878" s="191" t="s">
        <v>17053</v>
      </c>
      <c r="J2878" s="191" t="s">
        <v>17054</v>
      </c>
      <c r="K2878" s="191" t="s">
        <v>10641</v>
      </c>
      <c r="L2878" s="99">
        <v>0.23580000000000001</v>
      </c>
      <c r="M2878" s="99">
        <v>37.920999999999999</v>
      </c>
      <c r="N2878" s="191" t="s">
        <v>6967</v>
      </c>
      <c r="O2878" s="87">
        <v>45435</v>
      </c>
      <c r="P2878" s="87">
        <f t="shared" si="88"/>
        <v>45460</v>
      </c>
      <c r="Q2878" s="53">
        <f t="shared" si="89"/>
        <v>167</v>
      </c>
    </row>
    <row r="2879" spans="1:17" ht="16">
      <c r="A2879" s="6">
        <v>2878</v>
      </c>
      <c r="B2879" s="191" t="s">
        <v>5984</v>
      </c>
      <c r="C2879" s="191" t="s">
        <v>5985</v>
      </c>
      <c r="D2879" s="191" t="s">
        <v>17055</v>
      </c>
      <c r="E2879" s="191" t="s">
        <v>151</v>
      </c>
      <c r="F2879" s="191" t="s">
        <v>151</v>
      </c>
      <c r="G2879" s="191" t="s">
        <v>531</v>
      </c>
      <c r="H2879" s="191" t="s">
        <v>17056</v>
      </c>
      <c r="I2879" s="191" t="s">
        <v>17057</v>
      </c>
      <c r="J2879" s="191" t="s">
        <v>17058</v>
      </c>
      <c r="K2879" s="191" t="s">
        <v>10641</v>
      </c>
      <c r="L2879" s="99">
        <v>0.26829999999999998</v>
      </c>
      <c r="M2879" s="99">
        <v>38.005299999999998</v>
      </c>
      <c r="N2879" s="191" t="s">
        <v>6967</v>
      </c>
      <c r="O2879" s="87">
        <v>45435</v>
      </c>
      <c r="P2879" s="87">
        <f t="shared" si="88"/>
        <v>45460</v>
      </c>
      <c r="Q2879" s="53">
        <f t="shared" si="89"/>
        <v>167</v>
      </c>
    </row>
    <row r="2880" spans="1:17" ht="16">
      <c r="A2880" s="6">
        <v>2879</v>
      </c>
      <c r="B2880" s="191" t="s">
        <v>6087</v>
      </c>
      <c r="C2880" s="191" t="s">
        <v>6088</v>
      </c>
      <c r="D2880" s="191" t="s">
        <v>17059</v>
      </c>
      <c r="E2880" s="191" t="s">
        <v>151</v>
      </c>
      <c r="F2880" s="191" t="s">
        <v>151</v>
      </c>
      <c r="G2880" s="191" t="s">
        <v>165</v>
      </c>
      <c r="H2880" s="191" t="s">
        <v>17060</v>
      </c>
      <c r="I2880" s="191" t="s">
        <v>17061</v>
      </c>
      <c r="J2880" s="191" t="s">
        <v>17062</v>
      </c>
      <c r="K2880" s="191" t="s">
        <v>8847</v>
      </c>
      <c r="L2880" s="99">
        <v>-3.1710000000000002E-2</v>
      </c>
      <c r="M2880" s="99">
        <v>37.586463000000002</v>
      </c>
      <c r="N2880" s="191" t="s">
        <v>6967</v>
      </c>
      <c r="O2880" s="87">
        <v>45435</v>
      </c>
      <c r="P2880" s="87">
        <f t="shared" si="88"/>
        <v>45460</v>
      </c>
      <c r="Q2880" s="53">
        <f t="shared" si="89"/>
        <v>167</v>
      </c>
    </row>
    <row r="2881" spans="1:17" ht="16">
      <c r="A2881" s="6">
        <v>2880</v>
      </c>
      <c r="B2881" s="191" t="s">
        <v>6138</v>
      </c>
      <c r="C2881" s="191" t="s">
        <v>6139</v>
      </c>
      <c r="D2881" s="191" t="s">
        <v>17063</v>
      </c>
      <c r="E2881" s="191" t="s">
        <v>114</v>
      </c>
      <c r="F2881" s="191" t="s">
        <v>114</v>
      </c>
      <c r="G2881" s="191" t="s">
        <v>156</v>
      </c>
      <c r="H2881" s="191" t="s">
        <v>17064</v>
      </c>
      <c r="I2881" s="191" t="s">
        <v>17065</v>
      </c>
      <c r="J2881" s="191" t="s">
        <v>17066</v>
      </c>
      <c r="K2881" s="191" t="s">
        <v>11451</v>
      </c>
      <c r="L2881" s="99">
        <v>-0.87899700000000003</v>
      </c>
      <c r="M2881" s="99">
        <v>36.912975000000003</v>
      </c>
      <c r="N2881" s="191" t="s">
        <v>6967</v>
      </c>
      <c r="O2881" s="87">
        <v>45435</v>
      </c>
      <c r="P2881" s="87">
        <f t="shared" si="88"/>
        <v>45460</v>
      </c>
      <c r="Q2881" s="53">
        <f t="shared" si="89"/>
        <v>167</v>
      </c>
    </row>
    <row r="2882" spans="1:17" ht="16">
      <c r="A2882" s="6">
        <v>2881</v>
      </c>
      <c r="B2882" s="191" t="s">
        <v>6142</v>
      </c>
      <c r="C2882" s="191" t="s">
        <v>6143</v>
      </c>
      <c r="D2882" s="191" t="s">
        <v>17067</v>
      </c>
      <c r="E2882" s="191" t="s">
        <v>161</v>
      </c>
      <c r="F2882" s="191" t="s">
        <v>161</v>
      </c>
      <c r="G2882" s="191" t="s">
        <v>11424</v>
      </c>
      <c r="H2882" s="191" t="s">
        <v>8350</v>
      </c>
      <c r="I2882" s="191" t="s">
        <v>17068</v>
      </c>
      <c r="J2882" s="191" t="s">
        <v>17069</v>
      </c>
      <c r="K2882" s="191" t="s">
        <v>16451</v>
      </c>
      <c r="L2882" s="99">
        <v>-0.556647</v>
      </c>
      <c r="M2882" s="99">
        <v>37.012922000000003</v>
      </c>
      <c r="N2882" s="191" t="s">
        <v>6967</v>
      </c>
      <c r="O2882" s="87">
        <v>45435</v>
      </c>
      <c r="P2882" s="87">
        <f t="shared" si="88"/>
        <v>45460</v>
      </c>
      <c r="Q2882" s="53">
        <f t="shared" si="89"/>
        <v>167</v>
      </c>
    </row>
    <row r="2883" spans="1:17" ht="16">
      <c r="A2883" s="6">
        <v>2882</v>
      </c>
      <c r="B2883" s="191" t="s">
        <v>2706</v>
      </c>
      <c r="C2883" s="191" t="s">
        <v>2707</v>
      </c>
      <c r="D2883" s="191" t="s">
        <v>17070</v>
      </c>
      <c r="E2883" s="191" t="s">
        <v>108</v>
      </c>
      <c r="F2883" s="191" t="s">
        <v>108</v>
      </c>
      <c r="G2883" s="191" t="s">
        <v>7081</v>
      </c>
      <c r="H2883" s="191" t="s">
        <v>10135</v>
      </c>
      <c r="I2883" s="191" t="s">
        <v>17071</v>
      </c>
      <c r="J2883" s="191" t="s">
        <v>17072</v>
      </c>
      <c r="K2883" s="191" t="s">
        <v>16140</v>
      </c>
      <c r="L2883" s="99">
        <v>-0.97945499999999996</v>
      </c>
      <c r="M2883" s="99">
        <v>36.900087999999997</v>
      </c>
      <c r="N2883" s="191" t="s">
        <v>6967</v>
      </c>
      <c r="O2883" s="87">
        <v>45435</v>
      </c>
      <c r="P2883" s="87">
        <f t="shared" ref="P2883:P2946" si="90">O2883+25</f>
        <v>45460</v>
      </c>
      <c r="Q2883" s="53">
        <f t="shared" ref="Q2883:Q2946" si="91">IF(P2883&lt;$T$2,$V$2,$U$2-P2883+1)</f>
        <v>167</v>
      </c>
    </row>
    <row r="2884" spans="1:17" ht="16">
      <c r="A2884" s="6">
        <v>2883</v>
      </c>
      <c r="B2884" s="191" t="s">
        <v>6330</v>
      </c>
      <c r="C2884" s="191" t="s">
        <v>6331</v>
      </c>
      <c r="D2884" s="191" t="s">
        <v>17073</v>
      </c>
      <c r="E2884" s="191" t="s">
        <v>108</v>
      </c>
      <c r="F2884" s="191" t="s">
        <v>108</v>
      </c>
      <c r="G2884" s="191" t="s">
        <v>175</v>
      </c>
      <c r="H2884" s="191" t="s">
        <v>14638</v>
      </c>
      <c r="I2884" s="191" t="s">
        <v>17074</v>
      </c>
      <c r="J2884" s="191"/>
      <c r="K2884" s="191" t="s">
        <v>2840</v>
      </c>
      <c r="L2884" s="99">
        <v>-1.1929179999999999</v>
      </c>
      <c r="M2884" s="99">
        <v>36.656215000000003</v>
      </c>
      <c r="N2884" s="191" t="s">
        <v>6967</v>
      </c>
      <c r="O2884" s="87">
        <v>45435</v>
      </c>
      <c r="P2884" s="87">
        <f t="shared" si="90"/>
        <v>45460</v>
      </c>
      <c r="Q2884" s="53">
        <f t="shared" si="91"/>
        <v>167</v>
      </c>
    </row>
    <row r="2885" spans="1:17" ht="16">
      <c r="A2885" s="6">
        <v>2884</v>
      </c>
      <c r="B2885" s="191" t="s">
        <v>6384</v>
      </c>
      <c r="C2885" s="191" t="s">
        <v>6385</v>
      </c>
      <c r="D2885" s="191" t="s">
        <v>17075</v>
      </c>
      <c r="E2885" s="191" t="s">
        <v>161</v>
      </c>
      <c r="F2885" s="191" t="s">
        <v>161</v>
      </c>
      <c r="G2885" s="191" t="s">
        <v>13682</v>
      </c>
      <c r="H2885" s="191" t="s">
        <v>13788</v>
      </c>
      <c r="I2885" s="191" t="s">
        <v>17076</v>
      </c>
      <c r="J2885" s="191" t="s">
        <v>17077</v>
      </c>
      <c r="K2885" s="191" t="s">
        <v>16488</v>
      </c>
      <c r="L2885" s="99">
        <v>-0.38494</v>
      </c>
      <c r="M2885" s="99">
        <v>37.036769999999997</v>
      </c>
      <c r="N2885" s="191" t="s">
        <v>6967</v>
      </c>
      <c r="O2885" s="87">
        <v>45435</v>
      </c>
      <c r="P2885" s="87">
        <f t="shared" si="90"/>
        <v>45460</v>
      </c>
      <c r="Q2885" s="53">
        <f t="shared" si="91"/>
        <v>167</v>
      </c>
    </row>
    <row r="2886" spans="1:17" ht="16">
      <c r="A2886" s="6">
        <v>2885</v>
      </c>
      <c r="B2886" s="191" t="s">
        <v>6422</v>
      </c>
      <c r="C2886" s="191" t="s">
        <v>6423</v>
      </c>
      <c r="D2886" s="191" t="s">
        <v>17078</v>
      </c>
      <c r="E2886" s="191" t="s">
        <v>8015</v>
      </c>
      <c r="F2886" s="191" t="s">
        <v>2434</v>
      </c>
      <c r="G2886" s="191" t="s">
        <v>9507</v>
      </c>
      <c r="H2886" s="191" t="s">
        <v>16032</v>
      </c>
      <c r="I2886" s="191" t="s">
        <v>17079</v>
      </c>
      <c r="J2886" s="191" t="s">
        <v>17080</v>
      </c>
      <c r="K2886" s="191" t="s">
        <v>16631</v>
      </c>
      <c r="L2886" s="99">
        <v>-0.46989999999999998</v>
      </c>
      <c r="M2886" s="99">
        <v>37.2455</v>
      </c>
      <c r="N2886" s="191" t="s">
        <v>6967</v>
      </c>
      <c r="O2886" s="87">
        <v>45435</v>
      </c>
      <c r="P2886" s="87">
        <f t="shared" si="90"/>
        <v>45460</v>
      </c>
      <c r="Q2886" s="53">
        <f t="shared" si="91"/>
        <v>167</v>
      </c>
    </row>
    <row r="2887" spans="1:17" ht="16">
      <c r="A2887" s="6">
        <v>2886</v>
      </c>
      <c r="B2887" s="191" t="s">
        <v>6455</v>
      </c>
      <c r="C2887" s="191" t="s">
        <v>6456</v>
      </c>
      <c r="D2887" s="191" t="s">
        <v>17081</v>
      </c>
      <c r="E2887" s="191" t="s">
        <v>108</v>
      </c>
      <c r="F2887" s="191" t="s">
        <v>108</v>
      </c>
      <c r="G2887" s="191" t="s">
        <v>7201</v>
      </c>
      <c r="H2887" s="191" t="s">
        <v>11044</v>
      </c>
      <c r="I2887" s="191" t="s">
        <v>17082</v>
      </c>
      <c r="J2887" s="191" t="s">
        <v>17083</v>
      </c>
      <c r="K2887" s="191" t="s">
        <v>6975</v>
      </c>
      <c r="L2887" s="99">
        <v>-1.1611229999999999</v>
      </c>
      <c r="M2887" s="99">
        <v>36.984572</v>
      </c>
      <c r="N2887" s="191" t="s">
        <v>6967</v>
      </c>
      <c r="O2887" s="87">
        <v>45435</v>
      </c>
      <c r="P2887" s="87">
        <f t="shared" si="90"/>
        <v>45460</v>
      </c>
      <c r="Q2887" s="53">
        <f t="shared" si="91"/>
        <v>167</v>
      </c>
    </row>
    <row r="2888" spans="1:17" ht="16">
      <c r="A2888" s="6">
        <v>2887</v>
      </c>
      <c r="B2888" s="191" t="s">
        <v>6457</v>
      </c>
      <c r="C2888" s="191" t="s">
        <v>6458</v>
      </c>
      <c r="D2888" s="191" t="s">
        <v>17084</v>
      </c>
      <c r="E2888" s="191" t="s">
        <v>108</v>
      </c>
      <c r="F2888" s="191" t="s">
        <v>108</v>
      </c>
      <c r="G2888" s="191" t="s">
        <v>7201</v>
      </c>
      <c r="H2888" s="191" t="s">
        <v>11044</v>
      </c>
      <c r="I2888" s="191" t="s">
        <v>17085</v>
      </c>
      <c r="J2888" s="191" t="s">
        <v>17086</v>
      </c>
      <c r="K2888" s="191" t="s">
        <v>6975</v>
      </c>
      <c r="L2888" s="99">
        <v>-1.1611229999999999</v>
      </c>
      <c r="M2888" s="99">
        <v>36.984572</v>
      </c>
      <c r="N2888" s="191" t="s">
        <v>6967</v>
      </c>
      <c r="O2888" s="87">
        <v>45435</v>
      </c>
      <c r="P2888" s="87">
        <f t="shared" si="90"/>
        <v>45460</v>
      </c>
      <c r="Q2888" s="53">
        <f t="shared" si="91"/>
        <v>167</v>
      </c>
    </row>
    <row r="2889" spans="1:17" ht="16">
      <c r="A2889" s="6">
        <v>2888</v>
      </c>
      <c r="B2889" s="191" t="s">
        <v>5948</v>
      </c>
      <c r="C2889" s="191" t="s">
        <v>5949</v>
      </c>
      <c r="D2889" s="191" t="s">
        <v>17087</v>
      </c>
      <c r="E2889" s="191" t="s">
        <v>161</v>
      </c>
      <c r="F2889" s="191" t="s">
        <v>161</v>
      </c>
      <c r="G2889" s="191" t="s">
        <v>11829</v>
      </c>
      <c r="H2889" s="191" t="s">
        <v>17088</v>
      </c>
      <c r="I2889" s="191" t="s">
        <v>16183</v>
      </c>
      <c r="J2889" s="191"/>
      <c r="K2889" s="191" t="s">
        <v>15695</v>
      </c>
      <c r="L2889" s="99">
        <v>-0.44567699999999999</v>
      </c>
      <c r="M2889" s="99">
        <v>36.926222000000003</v>
      </c>
      <c r="N2889" s="191" t="s">
        <v>6967</v>
      </c>
      <c r="O2889" s="87">
        <v>45436</v>
      </c>
      <c r="P2889" s="87">
        <f t="shared" si="90"/>
        <v>45461</v>
      </c>
      <c r="Q2889" s="53">
        <f t="shared" si="91"/>
        <v>166</v>
      </c>
    </row>
    <row r="2890" spans="1:17" ht="16">
      <c r="A2890" s="6">
        <v>2889</v>
      </c>
      <c r="B2890" s="191" t="s">
        <v>6130</v>
      </c>
      <c r="C2890" s="191" t="s">
        <v>6131</v>
      </c>
      <c r="D2890" s="191" t="s">
        <v>17089</v>
      </c>
      <c r="E2890" s="191" t="s">
        <v>114</v>
      </c>
      <c r="F2890" s="191" t="s">
        <v>114</v>
      </c>
      <c r="G2890" s="191" t="s">
        <v>158</v>
      </c>
      <c r="H2890" s="191" t="s">
        <v>17090</v>
      </c>
      <c r="I2890" s="191" t="s">
        <v>17091</v>
      </c>
      <c r="J2890" s="191" t="s">
        <v>17092</v>
      </c>
      <c r="K2890" s="191" t="s">
        <v>15427</v>
      </c>
      <c r="L2890" s="99">
        <v>-0.82369199999999998</v>
      </c>
      <c r="M2890" s="99">
        <v>36.964404000000002</v>
      </c>
      <c r="N2890" s="191" t="s">
        <v>6967</v>
      </c>
      <c r="O2890" s="87">
        <v>45436</v>
      </c>
      <c r="P2890" s="87">
        <f t="shared" si="90"/>
        <v>45461</v>
      </c>
      <c r="Q2890" s="53">
        <f t="shared" si="91"/>
        <v>166</v>
      </c>
    </row>
    <row r="2891" spans="1:17" ht="16">
      <c r="A2891" s="6">
        <v>2890</v>
      </c>
      <c r="B2891" s="191" t="s">
        <v>6320</v>
      </c>
      <c r="C2891" s="191" t="s">
        <v>6321</v>
      </c>
      <c r="D2891" s="191" t="s">
        <v>17093</v>
      </c>
      <c r="E2891" s="191" t="s">
        <v>161</v>
      </c>
      <c r="F2891" s="191" t="s">
        <v>161</v>
      </c>
      <c r="G2891" s="191" t="s">
        <v>10948</v>
      </c>
      <c r="H2891" s="191" t="s">
        <v>16842</v>
      </c>
      <c r="I2891" s="191" t="s">
        <v>17094</v>
      </c>
      <c r="J2891" s="191" t="s">
        <v>17095</v>
      </c>
      <c r="K2891" s="191" t="s">
        <v>16451</v>
      </c>
      <c r="L2891" s="99">
        <v>-0.49680000000000002</v>
      </c>
      <c r="M2891" s="99">
        <v>37.144300000000001</v>
      </c>
      <c r="N2891" s="191" t="s">
        <v>6967</v>
      </c>
      <c r="O2891" s="87">
        <v>45436</v>
      </c>
      <c r="P2891" s="87">
        <f t="shared" si="90"/>
        <v>45461</v>
      </c>
      <c r="Q2891" s="53">
        <f t="shared" si="91"/>
        <v>166</v>
      </c>
    </row>
    <row r="2892" spans="1:17" ht="16">
      <c r="A2892" s="6">
        <v>2891</v>
      </c>
      <c r="B2892" s="191" t="s">
        <v>6334</v>
      </c>
      <c r="C2892" s="191" t="s">
        <v>6335</v>
      </c>
      <c r="D2892" s="191" t="s">
        <v>17096</v>
      </c>
      <c r="E2892" s="191" t="s">
        <v>108</v>
      </c>
      <c r="F2892" s="191" t="s">
        <v>108</v>
      </c>
      <c r="G2892" s="191" t="s">
        <v>175</v>
      </c>
      <c r="H2892" s="191" t="s">
        <v>14638</v>
      </c>
      <c r="I2892" s="191" t="s">
        <v>17097</v>
      </c>
      <c r="J2892" s="191"/>
      <c r="K2892" s="191" t="s">
        <v>2840</v>
      </c>
      <c r="L2892" s="99">
        <v>-1.1930559999999999</v>
      </c>
      <c r="M2892" s="99">
        <v>36.657778</v>
      </c>
      <c r="N2892" s="191" t="s">
        <v>6967</v>
      </c>
      <c r="O2892" s="87">
        <v>45436</v>
      </c>
      <c r="P2892" s="87">
        <f t="shared" si="90"/>
        <v>45461</v>
      </c>
      <c r="Q2892" s="53">
        <f t="shared" si="91"/>
        <v>166</v>
      </c>
    </row>
    <row r="2893" spans="1:17" ht="16">
      <c r="A2893" s="6">
        <v>2892</v>
      </c>
      <c r="B2893" s="191" t="s">
        <v>6348</v>
      </c>
      <c r="C2893" s="191" t="s">
        <v>6349</v>
      </c>
      <c r="D2893" s="191" t="s">
        <v>17098</v>
      </c>
      <c r="E2893" s="191" t="s">
        <v>8015</v>
      </c>
      <c r="F2893" s="191" t="s">
        <v>8015</v>
      </c>
      <c r="G2893" s="191" t="s">
        <v>142</v>
      </c>
      <c r="H2893" s="191" t="s">
        <v>17099</v>
      </c>
      <c r="I2893" s="191" t="s">
        <v>17100</v>
      </c>
      <c r="J2893" s="191" t="s">
        <v>17101</v>
      </c>
      <c r="K2893" s="191" t="s">
        <v>8856</v>
      </c>
      <c r="L2893" s="99">
        <v>-0.54010000000000002</v>
      </c>
      <c r="M2893" s="99">
        <v>37.484299999999998</v>
      </c>
      <c r="N2893" s="191" t="s">
        <v>6967</v>
      </c>
      <c r="O2893" s="87">
        <v>45436</v>
      </c>
      <c r="P2893" s="87">
        <f t="shared" si="90"/>
        <v>45461</v>
      </c>
      <c r="Q2893" s="53">
        <f t="shared" si="91"/>
        <v>166</v>
      </c>
    </row>
    <row r="2894" spans="1:17" ht="16">
      <c r="A2894" s="6">
        <v>2893</v>
      </c>
      <c r="B2894" s="191" t="s">
        <v>6354</v>
      </c>
      <c r="C2894" s="191" t="s">
        <v>6355</v>
      </c>
      <c r="D2894" s="191" t="s">
        <v>17102</v>
      </c>
      <c r="E2894" s="191" t="s">
        <v>151</v>
      </c>
      <c r="F2894" s="191" t="s">
        <v>151</v>
      </c>
      <c r="G2894" s="191" t="s">
        <v>165</v>
      </c>
      <c r="H2894" s="191" t="s">
        <v>17103</v>
      </c>
      <c r="I2894" s="191" t="s">
        <v>17104</v>
      </c>
      <c r="J2894" s="191" t="s">
        <v>17105</v>
      </c>
      <c r="K2894" s="191" t="s">
        <v>16531</v>
      </c>
      <c r="L2894" s="99">
        <v>-0.15512300000000001</v>
      </c>
      <c r="M2894" s="99">
        <v>37.677847999999997</v>
      </c>
      <c r="N2894" s="191" t="s">
        <v>6967</v>
      </c>
      <c r="O2894" s="87">
        <v>45436</v>
      </c>
      <c r="P2894" s="87">
        <f t="shared" si="90"/>
        <v>45461</v>
      </c>
      <c r="Q2894" s="53">
        <f t="shared" si="91"/>
        <v>166</v>
      </c>
    </row>
    <row r="2895" spans="1:17" ht="16">
      <c r="A2895" s="6">
        <v>2894</v>
      </c>
      <c r="B2895" s="191" t="s">
        <v>2710</v>
      </c>
      <c r="C2895" s="191" t="s">
        <v>2711</v>
      </c>
      <c r="D2895" s="191" t="s">
        <v>17106</v>
      </c>
      <c r="E2895" s="191" t="s">
        <v>108</v>
      </c>
      <c r="F2895" s="191" t="s">
        <v>108</v>
      </c>
      <c r="G2895" s="191" t="s">
        <v>115</v>
      </c>
      <c r="H2895" s="191" t="s">
        <v>15855</v>
      </c>
      <c r="I2895" s="191" t="s">
        <v>17107</v>
      </c>
      <c r="J2895" s="191" t="s">
        <v>17108</v>
      </c>
      <c r="K2895" s="191" t="s">
        <v>2840</v>
      </c>
      <c r="L2895" s="99">
        <v>-1.210861</v>
      </c>
      <c r="M2895" s="99">
        <v>36.667805999999999</v>
      </c>
      <c r="N2895" s="191" t="s">
        <v>6967</v>
      </c>
      <c r="O2895" s="87">
        <v>45436</v>
      </c>
      <c r="P2895" s="87">
        <f t="shared" si="90"/>
        <v>45461</v>
      </c>
      <c r="Q2895" s="53">
        <f t="shared" si="91"/>
        <v>166</v>
      </c>
    </row>
    <row r="2896" spans="1:17" ht="16">
      <c r="A2896" s="6">
        <v>2895</v>
      </c>
      <c r="B2896" s="191" t="s">
        <v>6489</v>
      </c>
      <c r="C2896" s="191" t="s">
        <v>6490</v>
      </c>
      <c r="D2896" s="191" t="s">
        <v>17109</v>
      </c>
      <c r="E2896" s="191" t="s">
        <v>161</v>
      </c>
      <c r="F2896" s="191" t="s">
        <v>161</v>
      </c>
      <c r="G2896" s="191" t="s">
        <v>716</v>
      </c>
      <c r="H2896" s="191" t="s">
        <v>16114</v>
      </c>
      <c r="I2896" s="191" t="s">
        <v>17110</v>
      </c>
      <c r="J2896" s="191"/>
      <c r="K2896" s="191" t="s">
        <v>15695</v>
      </c>
      <c r="L2896" s="99">
        <v>-1.1239520000000001</v>
      </c>
      <c r="M2896" s="99">
        <v>36.810017000000002</v>
      </c>
      <c r="N2896" s="191" t="s">
        <v>6967</v>
      </c>
      <c r="O2896" s="87">
        <v>45436</v>
      </c>
      <c r="P2896" s="87">
        <f t="shared" si="90"/>
        <v>45461</v>
      </c>
      <c r="Q2896" s="53">
        <f t="shared" si="91"/>
        <v>166</v>
      </c>
    </row>
    <row r="2897" spans="1:17" ht="16">
      <c r="A2897" s="6">
        <v>2896</v>
      </c>
      <c r="B2897" s="191" t="s">
        <v>6505</v>
      </c>
      <c r="C2897" s="191" t="s">
        <v>6506</v>
      </c>
      <c r="D2897" s="191" t="s">
        <v>17111</v>
      </c>
      <c r="E2897" s="191" t="s">
        <v>151</v>
      </c>
      <c r="F2897" s="191" t="s">
        <v>151</v>
      </c>
      <c r="G2897" s="191" t="s">
        <v>165</v>
      </c>
      <c r="H2897" s="191" t="s">
        <v>17112</v>
      </c>
      <c r="I2897" s="191" t="s">
        <v>17104</v>
      </c>
      <c r="J2897" s="191" t="s">
        <v>17113</v>
      </c>
      <c r="K2897" s="191" t="s">
        <v>16531</v>
      </c>
      <c r="L2897" s="99">
        <v>-0.16700000000000001</v>
      </c>
      <c r="M2897" s="99">
        <v>37.644399999999997</v>
      </c>
      <c r="N2897" s="191" t="s">
        <v>6967</v>
      </c>
      <c r="O2897" s="87">
        <v>45436</v>
      </c>
      <c r="P2897" s="87">
        <f t="shared" si="90"/>
        <v>45461</v>
      </c>
      <c r="Q2897" s="53">
        <f t="shared" si="91"/>
        <v>166</v>
      </c>
    </row>
    <row r="2898" spans="1:17" ht="16">
      <c r="A2898" s="6">
        <v>2897</v>
      </c>
      <c r="B2898" s="191" t="s">
        <v>6517</v>
      </c>
      <c r="C2898" s="191" t="s">
        <v>6518</v>
      </c>
      <c r="D2898" s="191" t="s">
        <v>17114</v>
      </c>
      <c r="E2898" s="191" t="s">
        <v>108</v>
      </c>
      <c r="F2898" s="191" t="s">
        <v>108</v>
      </c>
      <c r="G2898" s="191" t="s">
        <v>6972</v>
      </c>
      <c r="H2898" s="191" t="s">
        <v>17115</v>
      </c>
      <c r="I2898" s="191" t="s">
        <v>17116</v>
      </c>
      <c r="J2898" s="191" t="s">
        <v>17116</v>
      </c>
      <c r="K2898" s="191" t="s">
        <v>6975</v>
      </c>
      <c r="L2898" s="99">
        <v>-0.97189999999999999</v>
      </c>
      <c r="M2898" s="99">
        <v>36.868000000000002</v>
      </c>
      <c r="N2898" s="191" t="s">
        <v>6967</v>
      </c>
      <c r="O2898" s="87">
        <v>45436</v>
      </c>
      <c r="P2898" s="87">
        <f t="shared" si="90"/>
        <v>45461</v>
      </c>
      <c r="Q2898" s="53">
        <f t="shared" si="91"/>
        <v>166</v>
      </c>
    </row>
    <row r="2899" spans="1:17" ht="16">
      <c r="A2899" s="6">
        <v>2898</v>
      </c>
      <c r="B2899" s="191" t="s">
        <v>6533</v>
      </c>
      <c r="C2899" s="191" t="s">
        <v>6534</v>
      </c>
      <c r="D2899" s="191" t="s">
        <v>17117</v>
      </c>
      <c r="E2899" s="191" t="s">
        <v>8015</v>
      </c>
      <c r="F2899" s="191" t="s">
        <v>8015</v>
      </c>
      <c r="G2899" s="191" t="s">
        <v>142</v>
      </c>
      <c r="H2899" s="191" t="s">
        <v>17118</v>
      </c>
      <c r="I2899" s="191" t="s">
        <v>17119</v>
      </c>
      <c r="J2899" s="191" t="s">
        <v>17120</v>
      </c>
      <c r="K2899" s="191" t="s">
        <v>8856</v>
      </c>
      <c r="L2899" s="99">
        <v>-0.47156500000000001</v>
      </c>
      <c r="M2899" s="99">
        <v>37.508051999999999</v>
      </c>
      <c r="N2899" s="191" t="s">
        <v>6967</v>
      </c>
      <c r="O2899" s="87">
        <v>45436</v>
      </c>
      <c r="P2899" s="87">
        <f t="shared" si="90"/>
        <v>45461</v>
      </c>
      <c r="Q2899" s="53">
        <f t="shared" si="91"/>
        <v>166</v>
      </c>
    </row>
    <row r="2900" spans="1:17" ht="16">
      <c r="A2900" s="6">
        <v>2899</v>
      </c>
      <c r="B2900" s="191" t="s">
        <v>6633</v>
      </c>
      <c r="C2900" s="191" t="s">
        <v>6634</v>
      </c>
      <c r="D2900" s="191" t="s">
        <v>17121</v>
      </c>
      <c r="E2900" s="191" t="s">
        <v>114</v>
      </c>
      <c r="F2900" s="191" t="s">
        <v>114</v>
      </c>
      <c r="G2900" s="191" t="s">
        <v>8764</v>
      </c>
      <c r="H2900" s="191" t="s">
        <v>17122</v>
      </c>
      <c r="I2900" s="191" t="s">
        <v>17123</v>
      </c>
      <c r="J2900" s="191" t="s">
        <v>17124</v>
      </c>
      <c r="K2900" s="191" t="s">
        <v>11451</v>
      </c>
      <c r="L2900" s="99">
        <v>-0.93818800000000002</v>
      </c>
      <c r="M2900" s="99">
        <v>37.124817</v>
      </c>
      <c r="N2900" s="191" t="s">
        <v>6967</v>
      </c>
      <c r="O2900" s="87">
        <v>45436</v>
      </c>
      <c r="P2900" s="87">
        <f t="shared" si="90"/>
        <v>45461</v>
      </c>
      <c r="Q2900" s="53">
        <f t="shared" si="91"/>
        <v>166</v>
      </c>
    </row>
    <row r="2901" spans="1:17" ht="16">
      <c r="A2901" s="6">
        <v>2900</v>
      </c>
      <c r="B2901" s="191" t="s">
        <v>5344</v>
      </c>
      <c r="C2901" s="191" t="s">
        <v>5345</v>
      </c>
      <c r="D2901" s="191" t="s">
        <v>17125</v>
      </c>
      <c r="E2901" s="191" t="s">
        <v>108</v>
      </c>
      <c r="F2901" s="191" t="s">
        <v>108</v>
      </c>
      <c r="G2901" s="191" t="s">
        <v>226</v>
      </c>
      <c r="H2901" s="191" t="s">
        <v>15705</v>
      </c>
      <c r="I2901" s="191" t="s">
        <v>17126</v>
      </c>
      <c r="J2901" s="191" t="s">
        <v>17127</v>
      </c>
      <c r="K2901" s="191" t="s">
        <v>6966</v>
      </c>
      <c r="L2901" s="99">
        <v>-1.1662300000000001</v>
      </c>
      <c r="M2901" s="99">
        <v>36.750500000000002</v>
      </c>
      <c r="N2901" s="191" t="s">
        <v>6967</v>
      </c>
      <c r="O2901" s="87">
        <v>45439</v>
      </c>
      <c r="P2901" s="87">
        <f t="shared" si="90"/>
        <v>45464</v>
      </c>
      <c r="Q2901" s="53">
        <f t="shared" si="91"/>
        <v>163</v>
      </c>
    </row>
    <row r="2902" spans="1:17" ht="16">
      <c r="A2902" s="6">
        <v>2901</v>
      </c>
      <c r="B2902" s="191" t="s">
        <v>6057</v>
      </c>
      <c r="C2902" s="191" t="s">
        <v>6058</v>
      </c>
      <c r="D2902" s="191" t="s">
        <v>17128</v>
      </c>
      <c r="E2902" s="191" t="s">
        <v>108</v>
      </c>
      <c r="F2902" s="191" t="s">
        <v>108</v>
      </c>
      <c r="G2902" s="191" t="s">
        <v>7081</v>
      </c>
      <c r="H2902" s="191" t="s">
        <v>17129</v>
      </c>
      <c r="I2902" s="191" t="s">
        <v>17130</v>
      </c>
      <c r="J2902" s="191" t="s">
        <v>17131</v>
      </c>
      <c r="K2902" s="191" t="s">
        <v>16140</v>
      </c>
      <c r="L2902" s="99">
        <v>-0.95834699999999995</v>
      </c>
      <c r="M2902" s="99">
        <v>36.901409999999998</v>
      </c>
      <c r="N2902" s="191" t="s">
        <v>6967</v>
      </c>
      <c r="O2902" s="87">
        <v>45439</v>
      </c>
      <c r="P2902" s="87">
        <f t="shared" si="90"/>
        <v>45464</v>
      </c>
      <c r="Q2902" s="53">
        <f t="shared" si="91"/>
        <v>163</v>
      </c>
    </row>
    <row r="2903" spans="1:17" ht="16">
      <c r="A2903" s="6">
        <v>2902</v>
      </c>
      <c r="B2903" s="191" t="s">
        <v>6119</v>
      </c>
      <c r="C2903" s="191" t="s">
        <v>6120</v>
      </c>
      <c r="D2903" s="191" t="s">
        <v>17132</v>
      </c>
      <c r="E2903" s="191" t="s">
        <v>8015</v>
      </c>
      <c r="F2903" s="191" t="s">
        <v>8015</v>
      </c>
      <c r="G2903" s="191" t="s">
        <v>144</v>
      </c>
      <c r="H2903" s="191" t="s">
        <v>11392</v>
      </c>
      <c r="I2903" s="191" t="s">
        <v>17133</v>
      </c>
      <c r="J2903" s="191" t="s">
        <v>17134</v>
      </c>
      <c r="K2903" s="191" t="s">
        <v>7384</v>
      </c>
      <c r="L2903" s="99">
        <v>-0.3599</v>
      </c>
      <c r="M2903" s="99">
        <v>37.500300000000003</v>
      </c>
      <c r="N2903" s="191" t="s">
        <v>6967</v>
      </c>
      <c r="O2903" s="87">
        <v>45439</v>
      </c>
      <c r="P2903" s="87">
        <f t="shared" si="90"/>
        <v>45464</v>
      </c>
      <c r="Q2903" s="53">
        <f t="shared" si="91"/>
        <v>163</v>
      </c>
    </row>
    <row r="2904" spans="1:17" ht="16">
      <c r="A2904" s="6">
        <v>2903</v>
      </c>
      <c r="B2904" s="191" t="s">
        <v>6254</v>
      </c>
      <c r="C2904" s="191" t="s">
        <v>6255</v>
      </c>
      <c r="D2904" s="191" t="s">
        <v>17135</v>
      </c>
      <c r="E2904" s="191" t="s">
        <v>151</v>
      </c>
      <c r="F2904" s="191" t="s">
        <v>151</v>
      </c>
      <c r="G2904" s="191" t="s">
        <v>152</v>
      </c>
      <c r="H2904" s="191" t="s">
        <v>17136</v>
      </c>
      <c r="I2904" s="191" t="s">
        <v>17137</v>
      </c>
      <c r="J2904" s="191" t="s">
        <v>17138</v>
      </c>
      <c r="K2904" s="191" t="s">
        <v>10641</v>
      </c>
      <c r="L2904" s="99">
        <v>0.189585</v>
      </c>
      <c r="M2904" s="99">
        <v>37.566674999999996</v>
      </c>
      <c r="N2904" s="191" t="s">
        <v>6967</v>
      </c>
      <c r="O2904" s="87">
        <v>45439</v>
      </c>
      <c r="P2904" s="87">
        <f t="shared" si="90"/>
        <v>45464</v>
      </c>
      <c r="Q2904" s="53">
        <f t="shared" si="91"/>
        <v>163</v>
      </c>
    </row>
    <row r="2905" spans="1:17" ht="16">
      <c r="A2905" s="6">
        <v>2904</v>
      </c>
      <c r="B2905" s="191" t="s">
        <v>6278</v>
      </c>
      <c r="C2905" s="191" t="s">
        <v>6279</v>
      </c>
      <c r="D2905" s="191" t="s">
        <v>17139</v>
      </c>
      <c r="E2905" s="191" t="s">
        <v>161</v>
      </c>
      <c r="F2905" s="191" t="s">
        <v>161</v>
      </c>
      <c r="G2905" s="191" t="s">
        <v>10948</v>
      </c>
      <c r="H2905" s="191" t="s">
        <v>17140</v>
      </c>
      <c r="I2905" s="191" t="s">
        <v>17141</v>
      </c>
      <c r="J2905" s="191" t="s">
        <v>17142</v>
      </c>
      <c r="K2905" s="191" t="s">
        <v>16451</v>
      </c>
      <c r="L2905" s="99">
        <v>-0.36756299999999997</v>
      </c>
      <c r="M2905" s="99">
        <v>37.099227999999997</v>
      </c>
      <c r="N2905" s="191" t="s">
        <v>6967</v>
      </c>
      <c r="O2905" s="87">
        <v>45439</v>
      </c>
      <c r="P2905" s="87">
        <f t="shared" si="90"/>
        <v>45464</v>
      </c>
      <c r="Q2905" s="53">
        <f t="shared" si="91"/>
        <v>163</v>
      </c>
    </row>
    <row r="2906" spans="1:17" ht="16">
      <c r="A2906" s="6">
        <v>2905</v>
      </c>
      <c r="B2906" s="191" t="s">
        <v>6346</v>
      </c>
      <c r="C2906" s="191" t="s">
        <v>6347</v>
      </c>
      <c r="D2906" s="191" t="s">
        <v>17143</v>
      </c>
      <c r="E2906" s="191" t="s">
        <v>16089</v>
      </c>
      <c r="F2906" s="191" t="s">
        <v>16090</v>
      </c>
      <c r="G2906" s="191" t="s">
        <v>16091</v>
      </c>
      <c r="H2906" s="191" t="s">
        <v>17144</v>
      </c>
      <c r="I2906" s="191" t="s">
        <v>17145</v>
      </c>
      <c r="J2906" s="191" t="s">
        <v>17146</v>
      </c>
      <c r="K2906" s="191" t="s">
        <v>16652</v>
      </c>
      <c r="L2906" s="99">
        <v>-0.62968000000000002</v>
      </c>
      <c r="M2906" s="99">
        <v>36.519643000000002</v>
      </c>
      <c r="N2906" s="191" t="s">
        <v>6967</v>
      </c>
      <c r="O2906" s="87">
        <v>45439</v>
      </c>
      <c r="P2906" s="87">
        <f t="shared" si="90"/>
        <v>45464</v>
      </c>
      <c r="Q2906" s="53">
        <f t="shared" si="91"/>
        <v>163</v>
      </c>
    </row>
    <row r="2907" spans="1:17" ht="16">
      <c r="A2907" s="6">
        <v>2906</v>
      </c>
      <c r="B2907" s="191" t="s">
        <v>2708</v>
      </c>
      <c r="C2907" s="191" t="s">
        <v>2709</v>
      </c>
      <c r="D2907" s="191" t="s">
        <v>17147</v>
      </c>
      <c r="E2907" s="191" t="s">
        <v>108</v>
      </c>
      <c r="F2907" s="191" t="s">
        <v>108</v>
      </c>
      <c r="G2907" s="191" t="s">
        <v>109</v>
      </c>
      <c r="H2907" s="191" t="s">
        <v>8483</v>
      </c>
      <c r="I2907" s="191" t="s">
        <v>17148</v>
      </c>
      <c r="J2907" s="191" t="s">
        <v>17149</v>
      </c>
      <c r="K2907" s="191" t="s">
        <v>15636</v>
      </c>
      <c r="L2907" s="99">
        <v>-1.0514030000000001</v>
      </c>
      <c r="M2907" s="99">
        <v>36.782317999999997</v>
      </c>
      <c r="N2907" s="191" t="s">
        <v>6967</v>
      </c>
      <c r="O2907" s="87">
        <v>45439</v>
      </c>
      <c r="P2907" s="87">
        <f t="shared" si="90"/>
        <v>45464</v>
      </c>
      <c r="Q2907" s="53">
        <f t="shared" si="91"/>
        <v>163</v>
      </c>
    </row>
    <row r="2908" spans="1:17" ht="16">
      <c r="A2908" s="6">
        <v>2907</v>
      </c>
      <c r="B2908" s="191" t="s">
        <v>2712</v>
      </c>
      <c r="C2908" s="191" t="s">
        <v>2713</v>
      </c>
      <c r="D2908" s="191" t="s">
        <v>17150</v>
      </c>
      <c r="E2908" s="191" t="s">
        <v>108</v>
      </c>
      <c r="F2908" s="191" t="s">
        <v>108</v>
      </c>
      <c r="G2908" s="191" t="s">
        <v>109</v>
      </c>
      <c r="H2908" s="191" t="s">
        <v>17151</v>
      </c>
      <c r="I2908" s="191" t="s">
        <v>17152</v>
      </c>
      <c r="J2908" s="191" t="s">
        <v>17153</v>
      </c>
      <c r="K2908" s="191" t="s">
        <v>6966</v>
      </c>
      <c r="L2908" s="99">
        <v>-1.1110599999999999</v>
      </c>
      <c r="M2908" s="99">
        <v>36.790489999999998</v>
      </c>
      <c r="N2908" s="191" t="s">
        <v>6967</v>
      </c>
      <c r="O2908" s="87">
        <v>45439</v>
      </c>
      <c r="P2908" s="87">
        <f t="shared" si="90"/>
        <v>45464</v>
      </c>
      <c r="Q2908" s="53">
        <f t="shared" si="91"/>
        <v>163</v>
      </c>
    </row>
    <row r="2909" spans="1:17" ht="16">
      <c r="A2909" s="6">
        <v>2908</v>
      </c>
      <c r="B2909" s="191" t="s">
        <v>6428</v>
      </c>
      <c r="C2909" s="191" t="s">
        <v>6429</v>
      </c>
      <c r="D2909" s="191" t="s">
        <v>17154</v>
      </c>
      <c r="E2909" s="191" t="s">
        <v>114</v>
      </c>
      <c r="F2909" s="191" t="s">
        <v>114</v>
      </c>
      <c r="G2909" s="191" t="s">
        <v>168</v>
      </c>
      <c r="H2909" s="191" t="s">
        <v>17155</v>
      </c>
      <c r="I2909" s="191" t="s">
        <v>17156</v>
      </c>
      <c r="J2909" s="191" t="s">
        <v>17157</v>
      </c>
      <c r="K2909" s="191" t="s">
        <v>11330</v>
      </c>
      <c r="L2909" s="99">
        <v>-0.87892499999999996</v>
      </c>
      <c r="M2909" s="99">
        <v>37.032642000000003</v>
      </c>
      <c r="N2909" s="191" t="s">
        <v>6967</v>
      </c>
      <c r="O2909" s="87">
        <v>45439</v>
      </c>
      <c r="P2909" s="87">
        <f t="shared" si="90"/>
        <v>45464</v>
      </c>
      <c r="Q2909" s="53">
        <f t="shared" si="91"/>
        <v>163</v>
      </c>
    </row>
    <row r="2910" spans="1:17" ht="16">
      <c r="A2910" s="6">
        <v>2909</v>
      </c>
      <c r="B2910" s="191" t="s">
        <v>6162</v>
      </c>
      <c r="C2910" s="191" t="s">
        <v>6163</v>
      </c>
      <c r="D2910" s="191" t="s">
        <v>17158</v>
      </c>
      <c r="E2910" s="191" t="s">
        <v>161</v>
      </c>
      <c r="F2910" s="191" t="s">
        <v>161</v>
      </c>
      <c r="G2910" s="191" t="s">
        <v>11424</v>
      </c>
      <c r="H2910" s="191" t="s">
        <v>17159</v>
      </c>
      <c r="I2910" s="191" t="s">
        <v>17160</v>
      </c>
      <c r="J2910" s="191" t="s">
        <v>17161</v>
      </c>
      <c r="K2910" s="191" t="s">
        <v>10952</v>
      </c>
      <c r="L2910" s="99">
        <v>-0.5575</v>
      </c>
      <c r="M2910" s="99">
        <v>37.043945000000001</v>
      </c>
      <c r="N2910" s="191" t="s">
        <v>6967</v>
      </c>
      <c r="O2910" s="87">
        <v>45440</v>
      </c>
      <c r="P2910" s="87">
        <f t="shared" si="90"/>
        <v>45465</v>
      </c>
      <c r="Q2910" s="53">
        <f t="shared" si="91"/>
        <v>162</v>
      </c>
    </row>
    <row r="2911" spans="1:17" ht="16">
      <c r="A2911" s="6">
        <v>2910</v>
      </c>
      <c r="B2911" s="191" t="s">
        <v>6378</v>
      </c>
      <c r="C2911" s="191" t="s">
        <v>6379</v>
      </c>
      <c r="D2911" s="191" t="s">
        <v>17162</v>
      </c>
      <c r="E2911" s="191" t="s">
        <v>108</v>
      </c>
      <c r="F2911" s="191" t="s">
        <v>108</v>
      </c>
      <c r="G2911" s="191" t="s">
        <v>109</v>
      </c>
      <c r="H2911" s="191" t="s">
        <v>10407</v>
      </c>
      <c r="I2911" s="191" t="s">
        <v>17163</v>
      </c>
      <c r="J2911" s="191" t="s">
        <v>17164</v>
      </c>
      <c r="K2911" s="191" t="s">
        <v>6966</v>
      </c>
      <c r="L2911" s="99">
        <v>-1.0552999999999999</v>
      </c>
      <c r="M2911" s="99">
        <v>36.818595000000002</v>
      </c>
      <c r="N2911" s="191" t="s">
        <v>6967</v>
      </c>
      <c r="O2911" s="87">
        <v>45440</v>
      </c>
      <c r="P2911" s="87">
        <f t="shared" si="90"/>
        <v>45465</v>
      </c>
      <c r="Q2911" s="53">
        <f t="shared" si="91"/>
        <v>162</v>
      </c>
    </row>
    <row r="2912" spans="1:17" ht="16">
      <c r="A2912" s="6">
        <v>2911</v>
      </c>
      <c r="B2912" s="191" t="s">
        <v>6394</v>
      </c>
      <c r="C2912" s="191" t="s">
        <v>6395</v>
      </c>
      <c r="D2912" s="191" t="s">
        <v>17165</v>
      </c>
      <c r="E2912" s="191" t="s">
        <v>114</v>
      </c>
      <c r="F2912" s="191" t="s">
        <v>114</v>
      </c>
      <c r="G2912" s="191" t="s">
        <v>158</v>
      </c>
      <c r="H2912" s="191" t="s">
        <v>12901</v>
      </c>
      <c r="I2912" s="191" t="s">
        <v>17166</v>
      </c>
      <c r="J2912" s="191" t="s">
        <v>17167</v>
      </c>
      <c r="K2912" s="191" t="s">
        <v>15427</v>
      </c>
      <c r="L2912" s="99">
        <v>-0.74176699999999995</v>
      </c>
      <c r="M2912" s="99">
        <v>36.820368000000002</v>
      </c>
      <c r="N2912" s="191" t="s">
        <v>6967</v>
      </c>
      <c r="O2912" s="87">
        <v>45440</v>
      </c>
      <c r="P2912" s="87">
        <f t="shared" si="90"/>
        <v>45465</v>
      </c>
      <c r="Q2912" s="53">
        <f t="shared" si="91"/>
        <v>162</v>
      </c>
    </row>
    <row r="2913" spans="1:17" ht="16">
      <c r="A2913" s="6">
        <v>2912</v>
      </c>
      <c r="B2913" s="191" t="s">
        <v>6459</v>
      </c>
      <c r="C2913" s="191" t="s">
        <v>6460</v>
      </c>
      <c r="D2913" s="191" t="s">
        <v>17168</v>
      </c>
      <c r="E2913" s="191" t="s">
        <v>16089</v>
      </c>
      <c r="F2913" s="191" t="s">
        <v>16090</v>
      </c>
      <c r="G2913" s="191" t="s">
        <v>16091</v>
      </c>
      <c r="H2913" s="191" t="s">
        <v>17169</v>
      </c>
      <c r="I2913" s="191" t="s">
        <v>17170</v>
      </c>
      <c r="J2913" s="191" t="s">
        <v>17171</v>
      </c>
      <c r="K2913" s="191" t="s">
        <v>16652</v>
      </c>
      <c r="L2913" s="99">
        <v>-0.45877200000000001</v>
      </c>
      <c r="M2913" s="99">
        <v>36.472921999999997</v>
      </c>
      <c r="N2913" s="191" t="s">
        <v>6967</v>
      </c>
      <c r="O2913" s="87">
        <v>45440</v>
      </c>
      <c r="P2913" s="87">
        <f t="shared" si="90"/>
        <v>45465</v>
      </c>
      <c r="Q2913" s="53">
        <f t="shared" si="91"/>
        <v>162</v>
      </c>
    </row>
    <row r="2914" spans="1:17" ht="16">
      <c r="A2914" s="6">
        <v>2913</v>
      </c>
      <c r="B2914" s="191" t="s">
        <v>6535</v>
      </c>
      <c r="C2914" s="191" t="s">
        <v>6536</v>
      </c>
      <c r="D2914" s="191" t="s">
        <v>17172</v>
      </c>
      <c r="E2914" s="191" t="s">
        <v>8015</v>
      </c>
      <c r="F2914" s="191" t="s">
        <v>2434</v>
      </c>
      <c r="G2914" s="191" t="s">
        <v>8679</v>
      </c>
      <c r="H2914" s="191" t="s">
        <v>11008</v>
      </c>
      <c r="I2914" s="191" t="s">
        <v>17173</v>
      </c>
      <c r="J2914" s="191" t="s">
        <v>17174</v>
      </c>
      <c r="K2914" s="191" t="s">
        <v>8856</v>
      </c>
      <c r="L2914" s="99">
        <v>-0.61730799999999997</v>
      </c>
      <c r="M2914" s="99">
        <v>37.224682999999999</v>
      </c>
      <c r="N2914" s="191" t="s">
        <v>6967</v>
      </c>
      <c r="O2914" s="87">
        <v>45440</v>
      </c>
      <c r="P2914" s="87">
        <f t="shared" si="90"/>
        <v>45465</v>
      </c>
      <c r="Q2914" s="53">
        <f t="shared" si="91"/>
        <v>162</v>
      </c>
    </row>
    <row r="2915" spans="1:17" ht="16">
      <c r="A2915" s="6">
        <v>2914</v>
      </c>
      <c r="B2915" s="191" t="s">
        <v>6547</v>
      </c>
      <c r="C2915" s="191" t="s">
        <v>6548</v>
      </c>
      <c r="D2915" s="191" t="s">
        <v>17175</v>
      </c>
      <c r="E2915" s="191" t="s">
        <v>114</v>
      </c>
      <c r="F2915" s="191" t="s">
        <v>114</v>
      </c>
      <c r="G2915" s="191" t="s">
        <v>158</v>
      </c>
      <c r="H2915" s="191" t="s">
        <v>12921</v>
      </c>
      <c r="I2915" s="191" t="s">
        <v>17176</v>
      </c>
      <c r="J2915" s="191" t="s">
        <v>17177</v>
      </c>
      <c r="K2915" s="191" t="s">
        <v>15427</v>
      </c>
      <c r="L2915" s="99">
        <v>-0.760633</v>
      </c>
      <c r="M2915" s="99">
        <v>36.859251999999998</v>
      </c>
      <c r="N2915" s="191" t="s">
        <v>6967</v>
      </c>
      <c r="O2915" s="87">
        <v>45440</v>
      </c>
      <c r="P2915" s="87">
        <f t="shared" si="90"/>
        <v>45465</v>
      </c>
      <c r="Q2915" s="53">
        <f t="shared" si="91"/>
        <v>162</v>
      </c>
    </row>
    <row r="2916" spans="1:17" ht="16">
      <c r="A2916" s="6">
        <v>2915</v>
      </c>
      <c r="B2916" s="191" t="s">
        <v>6567</v>
      </c>
      <c r="C2916" s="191" t="s">
        <v>6568</v>
      </c>
      <c r="D2916" s="191" t="s">
        <v>17178</v>
      </c>
      <c r="E2916" s="191" t="s">
        <v>108</v>
      </c>
      <c r="F2916" s="191" t="s">
        <v>108</v>
      </c>
      <c r="G2916" s="191" t="s">
        <v>111</v>
      </c>
      <c r="H2916" s="191" t="s">
        <v>17179</v>
      </c>
      <c r="I2916" s="191" t="s">
        <v>17180</v>
      </c>
      <c r="J2916" s="191" t="s">
        <v>17181</v>
      </c>
      <c r="K2916" s="191" t="s">
        <v>6966</v>
      </c>
      <c r="L2916" s="99">
        <v>-1.015495</v>
      </c>
      <c r="M2916" s="99">
        <v>36.743921999999998</v>
      </c>
      <c r="N2916" s="191" t="s">
        <v>6967</v>
      </c>
      <c r="O2916" s="87">
        <v>45440</v>
      </c>
      <c r="P2916" s="87">
        <f t="shared" si="90"/>
        <v>45465</v>
      </c>
      <c r="Q2916" s="53">
        <f t="shared" si="91"/>
        <v>162</v>
      </c>
    </row>
    <row r="2917" spans="1:17" ht="16">
      <c r="A2917" s="6">
        <v>2916</v>
      </c>
      <c r="B2917" s="191" t="s">
        <v>6571</v>
      </c>
      <c r="C2917" s="191" t="s">
        <v>6572</v>
      </c>
      <c r="D2917" s="191" t="s">
        <v>17182</v>
      </c>
      <c r="E2917" s="191" t="s">
        <v>161</v>
      </c>
      <c r="F2917" s="191" t="s">
        <v>161</v>
      </c>
      <c r="G2917" s="191" t="s">
        <v>11424</v>
      </c>
      <c r="H2917" s="191" t="s">
        <v>17183</v>
      </c>
      <c r="I2917" s="191" t="s">
        <v>17184</v>
      </c>
      <c r="J2917" s="191"/>
      <c r="K2917" s="191" t="s">
        <v>10952</v>
      </c>
      <c r="L2917" s="99">
        <v>-0.54379999999999995</v>
      </c>
      <c r="M2917" s="99">
        <v>37.072099999999999</v>
      </c>
      <c r="N2917" s="191" t="s">
        <v>6967</v>
      </c>
      <c r="O2917" s="87">
        <v>45440</v>
      </c>
      <c r="P2917" s="87">
        <f t="shared" si="90"/>
        <v>45465</v>
      </c>
      <c r="Q2917" s="53">
        <f t="shared" si="91"/>
        <v>162</v>
      </c>
    </row>
    <row r="2918" spans="1:17" ht="16">
      <c r="A2918" s="6">
        <v>2917</v>
      </c>
      <c r="B2918" s="191" t="s">
        <v>5866</v>
      </c>
      <c r="C2918" s="191" t="s">
        <v>5867</v>
      </c>
      <c r="D2918" s="191" t="s">
        <v>17185</v>
      </c>
      <c r="E2918" s="191" t="s">
        <v>16089</v>
      </c>
      <c r="F2918" s="191" t="s">
        <v>16090</v>
      </c>
      <c r="G2918" s="191" t="s">
        <v>16091</v>
      </c>
      <c r="H2918" s="191" t="s">
        <v>17186</v>
      </c>
      <c r="I2918" s="191" t="s">
        <v>17187</v>
      </c>
      <c r="J2918" s="191" t="s">
        <v>17188</v>
      </c>
      <c r="K2918" s="191" t="s">
        <v>6975</v>
      </c>
      <c r="L2918" s="99">
        <v>-0.714503</v>
      </c>
      <c r="M2918" s="99">
        <v>36.65202</v>
      </c>
      <c r="N2918" s="191" t="s">
        <v>6967</v>
      </c>
      <c r="O2918" s="87">
        <v>45441</v>
      </c>
      <c r="P2918" s="87">
        <f t="shared" si="90"/>
        <v>45466</v>
      </c>
      <c r="Q2918" s="53">
        <f t="shared" si="91"/>
        <v>161</v>
      </c>
    </row>
    <row r="2919" spans="1:17" ht="16">
      <c r="A2919" s="6">
        <v>2918</v>
      </c>
      <c r="B2919" s="191" t="s">
        <v>6069</v>
      </c>
      <c r="C2919" s="191" t="s">
        <v>6070</v>
      </c>
      <c r="D2919" s="191" t="s">
        <v>17189</v>
      </c>
      <c r="E2919" s="191" t="s">
        <v>108</v>
      </c>
      <c r="F2919" s="191" t="s">
        <v>9568</v>
      </c>
      <c r="G2919" s="191" t="s">
        <v>11145</v>
      </c>
      <c r="H2919" s="191" t="s">
        <v>17190</v>
      </c>
      <c r="I2919" s="191" t="s">
        <v>17191</v>
      </c>
      <c r="J2919" s="191" t="s">
        <v>17192</v>
      </c>
      <c r="K2919" s="191" t="s">
        <v>6975</v>
      </c>
      <c r="L2919" s="99">
        <v>-1.4326829999999999</v>
      </c>
      <c r="M2919" s="99">
        <v>36.667625000000001</v>
      </c>
      <c r="N2919" s="191" t="s">
        <v>6967</v>
      </c>
      <c r="O2919" s="87">
        <v>45441</v>
      </c>
      <c r="P2919" s="87">
        <f t="shared" si="90"/>
        <v>45466</v>
      </c>
      <c r="Q2919" s="53">
        <f t="shared" si="91"/>
        <v>161</v>
      </c>
    </row>
    <row r="2920" spans="1:17" ht="32">
      <c r="A2920" s="6">
        <v>2919</v>
      </c>
      <c r="B2920" s="191" t="s">
        <v>6136</v>
      </c>
      <c r="C2920" s="191" t="s">
        <v>6137</v>
      </c>
      <c r="D2920" s="191" t="s">
        <v>17193</v>
      </c>
      <c r="E2920" s="191" t="s">
        <v>114</v>
      </c>
      <c r="F2920" s="191" t="s">
        <v>114</v>
      </c>
      <c r="G2920" s="191" t="s">
        <v>160</v>
      </c>
      <c r="H2920" s="191" t="s">
        <v>17194</v>
      </c>
      <c r="I2920" s="191" t="s">
        <v>17195</v>
      </c>
      <c r="J2920" s="191" t="s">
        <v>17196</v>
      </c>
      <c r="K2920" s="191" t="s">
        <v>10197</v>
      </c>
      <c r="L2920" s="99">
        <v>-0.73309899999999995</v>
      </c>
      <c r="M2920" s="99">
        <v>36.938370999999997</v>
      </c>
      <c r="N2920" s="191" t="s">
        <v>6967</v>
      </c>
      <c r="O2920" s="87">
        <v>45441</v>
      </c>
      <c r="P2920" s="87">
        <f t="shared" si="90"/>
        <v>45466</v>
      </c>
      <c r="Q2920" s="53">
        <f t="shared" si="91"/>
        <v>161</v>
      </c>
    </row>
    <row r="2921" spans="1:17" ht="32">
      <c r="A2921" s="6">
        <v>2920</v>
      </c>
      <c r="B2921" s="191" t="s">
        <v>6160</v>
      </c>
      <c r="C2921" s="191" t="s">
        <v>6161</v>
      </c>
      <c r="D2921" s="191" t="s">
        <v>17197</v>
      </c>
      <c r="E2921" s="191" t="s">
        <v>161</v>
      </c>
      <c r="F2921" s="191" t="s">
        <v>161</v>
      </c>
      <c r="G2921" s="191" t="s">
        <v>10948</v>
      </c>
      <c r="H2921" s="191" t="s">
        <v>16500</v>
      </c>
      <c r="I2921" s="191" t="s">
        <v>17198</v>
      </c>
      <c r="J2921" s="191" t="s">
        <v>17199</v>
      </c>
      <c r="K2921" s="191" t="s">
        <v>16451</v>
      </c>
      <c r="L2921" s="99">
        <v>-0.45617000000000002</v>
      </c>
      <c r="M2921" s="99">
        <v>37.127446999999997</v>
      </c>
      <c r="N2921" s="191" t="s">
        <v>6967</v>
      </c>
      <c r="O2921" s="87">
        <v>45441</v>
      </c>
      <c r="P2921" s="87">
        <f t="shared" si="90"/>
        <v>45466</v>
      </c>
      <c r="Q2921" s="53">
        <f t="shared" si="91"/>
        <v>161</v>
      </c>
    </row>
    <row r="2922" spans="1:17" ht="16">
      <c r="A2922" s="6">
        <v>2921</v>
      </c>
      <c r="B2922" s="191" t="s">
        <v>6288</v>
      </c>
      <c r="C2922" s="191" t="s">
        <v>6289</v>
      </c>
      <c r="D2922" s="191" t="s">
        <v>17200</v>
      </c>
      <c r="E2922" s="191" t="s">
        <v>8015</v>
      </c>
      <c r="F2922" s="191" t="s">
        <v>2434</v>
      </c>
      <c r="G2922" s="191" t="s">
        <v>9255</v>
      </c>
      <c r="H2922" s="191" t="s">
        <v>17201</v>
      </c>
      <c r="I2922" s="191" t="s">
        <v>17202</v>
      </c>
      <c r="J2922" s="191" t="s">
        <v>17203</v>
      </c>
      <c r="K2922" s="191" t="s">
        <v>8335</v>
      </c>
      <c r="L2922" s="99">
        <v>-0.46989999999999998</v>
      </c>
      <c r="M2922" s="99">
        <v>37.387900000000002</v>
      </c>
      <c r="N2922" s="191" t="s">
        <v>6967</v>
      </c>
      <c r="O2922" s="87">
        <v>45441</v>
      </c>
      <c r="P2922" s="87">
        <f t="shared" si="90"/>
        <v>45466</v>
      </c>
      <c r="Q2922" s="53">
        <f t="shared" si="91"/>
        <v>161</v>
      </c>
    </row>
    <row r="2923" spans="1:17" ht="16">
      <c r="A2923" s="6">
        <v>2922</v>
      </c>
      <c r="B2923" s="191" t="s">
        <v>6332</v>
      </c>
      <c r="C2923" s="191" t="s">
        <v>6333</v>
      </c>
      <c r="D2923" s="191" t="s">
        <v>17204</v>
      </c>
      <c r="E2923" s="191" t="s">
        <v>108</v>
      </c>
      <c r="F2923" s="191" t="s">
        <v>108</v>
      </c>
      <c r="G2923" s="191" t="s">
        <v>175</v>
      </c>
      <c r="H2923" s="191" t="s">
        <v>14638</v>
      </c>
      <c r="I2923" s="191" t="s">
        <v>17205</v>
      </c>
      <c r="J2923" s="191" t="s">
        <v>15419</v>
      </c>
      <c r="K2923" s="191" t="s">
        <v>2840</v>
      </c>
      <c r="L2923" s="99">
        <v>-1.192944</v>
      </c>
      <c r="M2923" s="99">
        <v>36.656860999999999</v>
      </c>
      <c r="N2923" s="191" t="s">
        <v>6967</v>
      </c>
      <c r="O2923" s="87">
        <v>45441</v>
      </c>
      <c r="P2923" s="87">
        <f t="shared" si="90"/>
        <v>45466</v>
      </c>
      <c r="Q2923" s="53">
        <f t="shared" si="91"/>
        <v>161</v>
      </c>
    </row>
    <row r="2924" spans="1:17" ht="16">
      <c r="A2924" s="6">
        <v>2923</v>
      </c>
      <c r="B2924" s="191" t="s">
        <v>6388</v>
      </c>
      <c r="C2924" s="191" t="s">
        <v>6389</v>
      </c>
      <c r="D2924" s="191" t="s">
        <v>17206</v>
      </c>
      <c r="E2924" s="191" t="s">
        <v>16089</v>
      </c>
      <c r="F2924" s="191" t="s">
        <v>16090</v>
      </c>
      <c r="G2924" s="191" t="s">
        <v>16091</v>
      </c>
      <c r="H2924" s="191" t="s">
        <v>11632</v>
      </c>
      <c r="I2924" s="191" t="s">
        <v>17207</v>
      </c>
      <c r="J2924" s="191" t="s">
        <v>17208</v>
      </c>
      <c r="K2924" s="191" t="s">
        <v>16652</v>
      </c>
      <c r="L2924" s="99">
        <v>-0.75396200000000002</v>
      </c>
      <c r="M2924" s="99">
        <v>36.553317</v>
      </c>
      <c r="N2924" s="191" t="s">
        <v>6967</v>
      </c>
      <c r="O2924" s="87">
        <v>45441</v>
      </c>
      <c r="P2924" s="87">
        <f t="shared" si="90"/>
        <v>45466</v>
      </c>
      <c r="Q2924" s="53">
        <f t="shared" si="91"/>
        <v>161</v>
      </c>
    </row>
    <row r="2925" spans="1:17" ht="16">
      <c r="A2925" s="6">
        <v>2924</v>
      </c>
      <c r="B2925" s="191" t="s">
        <v>6497</v>
      </c>
      <c r="C2925" s="191" t="s">
        <v>6498</v>
      </c>
      <c r="D2925" s="191" t="s">
        <v>17209</v>
      </c>
      <c r="E2925" s="191" t="s">
        <v>108</v>
      </c>
      <c r="F2925" s="191" t="s">
        <v>108</v>
      </c>
      <c r="G2925" s="191" t="s">
        <v>7023</v>
      </c>
      <c r="H2925" s="191" t="s">
        <v>16754</v>
      </c>
      <c r="I2925" s="191" t="s">
        <v>17210</v>
      </c>
      <c r="J2925" s="191" t="s">
        <v>17211</v>
      </c>
      <c r="K2925" s="191" t="s">
        <v>7449</v>
      </c>
      <c r="L2925" s="99">
        <v>-1.1576630000000001</v>
      </c>
      <c r="M2925" s="99">
        <v>36.655152999999999</v>
      </c>
      <c r="N2925" s="191" t="s">
        <v>6967</v>
      </c>
      <c r="O2925" s="87">
        <v>45441</v>
      </c>
      <c r="P2925" s="87">
        <f t="shared" si="90"/>
        <v>45466</v>
      </c>
      <c r="Q2925" s="53">
        <f t="shared" si="91"/>
        <v>161</v>
      </c>
    </row>
    <row r="2926" spans="1:17" ht="16">
      <c r="A2926" s="6">
        <v>2925</v>
      </c>
      <c r="B2926" s="191" t="s">
        <v>6553</v>
      </c>
      <c r="C2926" s="191" t="s">
        <v>6554</v>
      </c>
      <c r="D2926" s="191" t="s">
        <v>17212</v>
      </c>
      <c r="E2926" s="191" t="s">
        <v>151</v>
      </c>
      <c r="F2926" s="191" t="s">
        <v>151</v>
      </c>
      <c r="G2926" s="191" t="s">
        <v>165</v>
      </c>
      <c r="H2926" s="191" t="s">
        <v>17213</v>
      </c>
      <c r="I2926" s="191" t="s">
        <v>17214</v>
      </c>
      <c r="J2926" s="191" t="s">
        <v>17215</v>
      </c>
      <c r="K2926" s="191" t="s">
        <v>8847</v>
      </c>
      <c r="L2926" s="99">
        <v>-4.5499999999999999E-2</v>
      </c>
      <c r="M2926" s="99">
        <v>37.628100000000003</v>
      </c>
      <c r="N2926" s="191" t="s">
        <v>6967</v>
      </c>
      <c r="O2926" s="87">
        <v>45441</v>
      </c>
      <c r="P2926" s="87">
        <f t="shared" si="90"/>
        <v>45466</v>
      </c>
      <c r="Q2926" s="53">
        <f t="shared" si="91"/>
        <v>161</v>
      </c>
    </row>
    <row r="2927" spans="1:17" ht="16">
      <c r="A2927" s="6">
        <v>2926</v>
      </c>
      <c r="B2927" s="191" t="s">
        <v>5774</v>
      </c>
      <c r="C2927" s="191" t="s">
        <v>5775</v>
      </c>
      <c r="D2927" s="191" t="s">
        <v>17216</v>
      </c>
      <c r="E2927" s="191" t="s">
        <v>8015</v>
      </c>
      <c r="F2927" s="191" t="s">
        <v>8015</v>
      </c>
      <c r="G2927" s="191" t="s">
        <v>142</v>
      </c>
      <c r="H2927" s="191" t="s">
        <v>15102</v>
      </c>
      <c r="I2927" s="191" t="s">
        <v>17217</v>
      </c>
      <c r="J2927" s="191" t="s">
        <v>17218</v>
      </c>
      <c r="K2927" s="191" t="s">
        <v>8856</v>
      </c>
      <c r="L2927" s="99">
        <v>-0.45190000000000002</v>
      </c>
      <c r="M2927" s="99">
        <v>37.452100000000002</v>
      </c>
      <c r="N2927" s="191" t="s">
        <v>6967</v>
      </c>
      <c r="O2927" s="87">
        <v>45442</v>
      </c>
      <c r="P2927" s="87">
        <f t="shared" si="90"/>
        <v>45467</v>
      </c>
      <c r="Q2927" s="53">
        <f t="shared" si="91"/>
        <v>160</v>
      </c>
    </row>
    <row r="2928" spans="1:17" ht="16">
      <c r="A2928" s="6">
        <v>2927</v>
      </c>
      <c r="B2928" s="191" t="s">
        <v>6020</v>
      </c>
      <c r="C2928" s="191" t="s">
        <v>6021</v>
      </c>
      <c r="D2928" s="191" t="s">
        <v>17219</v>
      </c>
      <c r="E2928" s="191" t="s">
        <v>151</v>
      </c>
      <c r="F2928" s="191" t="s">
        <v>151</v>
      </c>
      <c r="G2928" s="191" t="s">
        <v>10866</v>
      </c>
      <c r="H2928" s="191" t="s">
        <v>10921</v>
      </c>
      <c r="I2928" s="191" t="s">
        <v>17220</v>
      </c>
      <c r="J2928" s="191" t="s">
        <v>17221</v>
      </c>
      <c r="K2928" s="191" t="s">
        <v>10641</v>
      </c>
      <c r="L2928" s="99">
        <v>0.14541299999999999</v>
      </c>
      <c r="M2928" s="99">
        <v>37.79298</v>
      </c>
      <c r="N2928" s="191" t="s">
        <v>6967</v>
      </c>
      <c r="O2928" s="87">
        <v>45442</v>
      </c>
      <c r="P2928" s="87">
        <f t="shared" si="90"/>
        <v>45467</v>
      </c>
      <c r="Q2928" s="53">
        <f t="shared" si="91"/>
        <v>160</v>
      </c>
    </row>
    <row r="2929" spans="1:17" ht="16">
      <c r="A2929" s="6">
        <v>2928</v>
      </c>
      <c r="B2929" s="191" t="s">
        <v>6027</v>
      </c>
      <c r="C2929" s="191" t="s">
        <v>6028</v>
      </c>
      <c r="D2929" s="191" t="s">
        <v>17222</v>
      </c>
      <c r="E2929" s="191" t="s">
        <v>151</v>
      </c>
      <c r="F2929" s="191" t="s">
        <v>10898</v>
      </c>
      <c r="G2929" s="191" t="s">
        <v>1578</v>
      </c>
      <c r="H2929" s="191" t="s">
        <v>13399</v>
      </c>
      <c r="I2929" s="191" t="s">
        <v>17223</v>
      </c>
      <c r="J2929" s="191" t="s">
        <v>17224</v>
      </c>
      <c r="K2929" s="191" t="s">
        <v>16531</v>
      </c>
      <c r="L2929" s="99">
        <v>-0.238038</v>
      </c>
      <c r="M2929" s="99">
        <v>37.641443000000002</v>
      </c>
      <c r="N2929" s="191" t="s">
        <v>6967</v>
      </c>
      <c r="O2929" s="87">
        <v>45442</v>
      </c>
      <c r="P2929" s="87">
        <f t="shared" si="90"/>
        <v>45467</v>
      </c>
      <c r="Q2929" s="53">
        <f t="shared" si="91"/>
        <v>160</v>
      </c>
    </row>
    <row r="2930" spans="1:17" ht="16">
      <c r="A2930" s="6">
        <v>2929</v>
      </c>
      <c r="B2930" s="191" t="s">
        <v>6226</v>
      </c>
      <c r="C2930" s="191" t="s">
        <v>6227</v>
      </c>
      <c r="D2930" s="191" t="s">
        <v>17225</v>
      </c>
      <c r="E2930" s="191" t="s">
        <v>108</v>
      </c>
      <c r="F2930" s="191" t="s">
        <v>108</v>
      </c>
      <c r="G2930" s="191" t="s">
        <v>109</v>
      </c>
      <c r="H2930" s="191" t="s">
        <v>17226</v>
      </c>
      <c r="I2930" s="191" t="s">
        <v>17227</v>
      </c>
      <c r="J2930" s="191" t="s">
        <v>17228</v>
      </c>
      <c r="K2930" s="191" t="s">
        <v>6966</v>
      </c>
      <c r="L2930" s="99">
        <v>-1.1055330000000001</v>
      </c>
      <c r="M2930" s="99">
        <v>36.820678000000001</v>
      </c>
      <c r="N2930" s="191" t="s">
        <v>6967</v>
      </c>
      <c r="O2930" s="87">
        <v>45442</v>
      </c>
      <c r="P2930" s="87">
        <f t="shared" si="90"/>
        <v>45467</v>
      </c>
      <c r="Q2930" s="53">
        <f t="shared" si="91"/>
        <v>160</v>
      </c>
    </row>
    <row r="2931" spans="1:17" ht="16">
      <c r="A2931" s="6">
        <v>2930</v>
      </c>
      <c r="B2931" s="191" t="s">
        <v>6432</v>
      </c>
      <c r="C2931" s="191" t="s">
        <v>6433</v>
      </c>
      <c r="D2931" s="191" t="s">
        <v>17229</v>
      </c>
      <c r="E2931" s="191" t="s">
        <v>108</v>
      </c>
      <c r="F2931" s="191" t="s">
        <v>108</v>
      </c>
      <c r="G2931" s="191" t="s">
        <v>109</v>
      </c>
      <c r="H2931" s="191" t="s">
        <v>11420</v>
      </c>
      <c r="I2931" s="191" t="s">
        <v>17230</v>
      </c>
      <c r="J2931" s="191" t="s">
        <v>17231</v>
      </c>
      <c r="K2931" s="191" t="s">
        <v>6966</v>
      </c>
      <c r="L2931" s="99">
        <v>-0.46513500000000002</v>
      </c>
      <c r="M2931" s="99">
        <v>37.017972</v>
      </c>
      <c r="N2931" s="191" t="s">
        <v>6967</v>
      </c>
      <c r="O2931" s="87">
        <v>45442</v>
      </c>
      <c r="P2931" s="87">
        <f t="shared" si="90"/>
        <v>45467</v>
      </c>
      <c r="Q2931" s="53">
        <f t="shared" si="91"/>
        <v>160</v>
      </c>
    </row>
    <row r="2932" spans="1:17" ht="16">
      <c r="A2932" s="6">
        <v>2931</v>
      </c>
      <c r="B2932" s="191" t="s">
        <v>6485</v>
      </c>
      <c r="C2932" s="191" t="s">
        <v>6486</v>
      </c>
      <c r="D2932" s="191" t="s">
        <v>17232</v>
      </c>
      <c r="E2932" s="191" t="s">
        <v>114</v>
      </c>
      <c r="F2932" s="191" t="s">
        <v>114</v>
      </c>
      <c r="G2932" s="191" t="s">
        <v>158</v>
      </c>
      <c r="H2932" s="191" t="s">
        <v>17233</v>
      </c>
      <c r="I2932" s="191" t="s">
        <v>17234</v>
      </c>
      <c r="J2932" s="191" t="s">
        <v>17235</v>
      </c>
      <c r="K2932" s="191" t="s">
        <v>15427</v>
      </c>
      <c r="L2932" s="99">
        <v>-0.75697199999999998</v>
      </c>
      <c r="M2932" s="99">
        <v>36.838157000000002</v>
      </c>
      <c r="N2932" s="191" t="s">
        <v>6967</v>
      </c>
      <c r="O2932" s="87">
        <v>45442</v>
      </c>
      <c r="P2932" s="87">
        <f t="shared" si="90"/>
        <v>45467</v>
      </c>
      <c r="Q2932" s="53">
        <f t="shared" si="91"/>
        <v>160</v>
      </c>
    </row>
    <row r="2933" spans="1:17" ht="16">
      <c r="A2933" s="6">
        <v>2932</v>
      </c>
      <c r="B2933" s="191" t="s">
        <v>6519</v>
      </c>
      <c r="C2933" s="191" t="s">
        <v>6520</v>
      </c>
      <c r="D2933" s="191" t="s">
        <v>17236</v>
      </c>
      <c r="E2933" s="191" t="s">
        <v>108</v>
      </c>
      <c r="F2933" s="191" t="s">
        <v>108</v>
      </c>
      <c r="G2933" s="191" t="s">
        <v>175</v>
      </c>
      <c r="H2933" s="191" t="s">
        <v>13075</v>
      </c>
      <c r="I2933" s="191" t="s">
        <v>17237</v>
      </c>
      <c r="J2933" s="191" t="s">
        <v>17238</v>
      </c>
      <c r="K2933" s="191" t="s">
        <v>2840</v>
      </c>
      <c r="L2933" s="99">
        <v>-1.194347</v>
      </c>
      <c r="M2933" s="99">
        <v>36.644362999999998</v>
      </c>
      <c r="N2933" s="191" t="s">
        <v>6967</v>
      </c>
      <c r="O2933" s="87">
        <v>45442</v>
      </c>
      <c r="P2933" s="87">
        <f t="shared" si="90"/>
        <v>45467</v>
      </c>
      <c r="Q2933" s="53">
        <f t="shared" si="91"/>
        <v>160</v>
      </c>
    </row>
    <row r="2934" spans="1:17" ht="16">
      <c r="A2934" s="6">
        <v>2933</v>
      </c>
      <c r="B2934" s="191" t="s">
        <v>6607</v>
      </c>
      <c r="C2934" s="191" t="s">
        <v>6608</v>
      </c>
      <c r="D2934" s="191" t="s">
        <v>17239</v>
      </c>
      <c r="E2934" s="191" t="s">
        <v>108</v>
      </c>
      <c r="F2934" s="191" t="s">
        <v>108</v>
      </c>
      <c r="G2934" s="191" t="s">
        <v>175</v>
      </c>
      <c r="H2934" s="191" t="s">
        <v>16481</v>
      </c>
      <c r="I2934" s="191" t="s">
        <v>17240</v>
      </c>
      <c r="J2934" s="191" t="s">
        <v>17241</v>
      </c>
      <c r="K2934" s="191" t="s">
        <v>2840</v>
      </c>
      <c r="L2934" s="99">
        <v>-1.265253</v>
      </c>
      <c r="M2934" s="99">
        <v>36.690956999999997</v>
      </c>
      <c r="N2934" s="191" t="s">
        <v>6967</v>
      </c>
      <c r="O2934" s="87">
        <v>45442</v>
      </c>
      <c r="P2934" s="87">
        <f t="shared" si="90"/>
        <v>45467</v>
      </c>
      <c r="Q2934" s="53">
        <f t="shared" si="91"/>
        <v>160</v>
      </c>
    </row>
    <row r="2935" spans="1:17" ht="16">
      <c r="A2935" s="6">
        <v>2934</v>
      </c>
      <c r="B2935" s="191" t="s">
        <v>6672</v>
      </c>
      <c r="C2935" s="191" t="s">
        <v>6673</v>
      </c>
      <c r="D2935" s="191" t="s">
        <v>17242</v>
      </c>
      <c r="E2935" s="191" t="s">
        <v>114</v>
      </c>
      <c r="F2935" s="191" t="s">
        <v>114</v>
      </c>
      <c r="G2935" s="191" t="s">
        <v>168</v>
      </c>
      <c r="H2935" s="191" t="s">
        <v>17243</v>
      </c>
      <c r="I2935" s="191" t="s">
        <v>17244</v>
      </c>
      <c r="J2935" s="191" t="s">
        <v>17245</v>
      </c>
      <c r="K2935" s="191" t="s">
        <v>11330</v>
      </c>
      <c r="L2935" s="99">
        <v>-0.944712</v>
      </c>
      <c r="M2935" s="99">
        <v>37.016551999999997</v>
      </c>
      <c r="N2935" s="191" t="s">
        <v>6967</v>
      </c>
      <c r="O2935" s="87">
        <v>45442</v>
      </c>
      <c r="P2935" s="87">
        <f t="shared" si="90"/>
        <v>45467</v>
      </c>
      <c r="Q2935" s="53">
        <f t="shared" si="91"/>
        <v>160</v>
      </c>
    </row>
    <row r="2936" spans="1:17" ht="16">
      <c r="A2936" s="6">
        <v>2935</v>
      </c>
      <c r="B2936" s="191" t="s">
        <v>5515</v>
      </c>
      <c r="C2936" s="191" t="s">
        <v>5516</v>
      </c>
      <c r="D2936" s="191" t="s">
        <v>17246</v>
      </c>
      <c r="E2936" s="191" t="s">
        <v>8015</v>
      </c>
      <c r="F2936" s="191" t="s">
        <v>2434</v>
      </c>
      <c r="G2936" s="191" t="s">
        <v>9255</v>
      </c>
      <c r="H2936" s="191" t="s">
        <v>13156</v>
      </c>
      <c r="I2936" s="191" t="s">
        <v>17247</v>
      </c>
      <c r="J2936" s="191" t="s">
        <v>17248</v>
      </c>
      <c r="K2936" s="191" t="s">
        <v>8335</v>
      </c>
      <c r="L2936" s="99">
        <v>-0.49493799999999999</v>
      </c>
      <c r="M2936" s="99">
        <v>37.397472999999998</v>
      </c>
      <c r="N2936" s="191" t="s">
        <v>6967</v>
      </c>
      <c r="O2936" s="87">
        <v>45443</v>
      </c>
      <c r="P2936" s="87">
        <f t="shared" si="90"/>
        <v>45468</v>
      </c>
      <c r="Q2936" s="53">
        <f t="shared" si="91"/>
        <v>159</v>
      </c>
    </row>
    <row r="2937" spans="1:17" ht="16">
      <c r="A2937" s="6">
        <v>2936</v>
      </c>
      <c r="B2937" s="191" t="s">
        <v>5960</v>
      </c>
      <c r="C2937" s="191" t="s">
        <v>5961</v>
      </c>
      <c r="D2937" s="191" t="s">
        <v>17249</v>
      </c>
      <c r="E2937" s="191" t="s">
        <v>151</v>
      </c>
      <c r="F2937" s="191" t="s">
        <v>151</v>
      </c>
      <c r="G2937" s="191" t="s">
        <v>165</v>
      </c>
      <c r="H2937" s="191" t="s">
        <v>9490</v>
      </c>
      <c r="I2937" s="191" t="s">
        <v>17250</v>
      </c>
      <c r="J2937" s="191" t="s">
        <v>17251</v>
      </c>
      <c r="K2937" s="191" t="s">
        <v>8758</v>
      </c>
      <c r="L2937" s="99">
        <v>-8.5699999999999998E-2</v>
      </c>
      <c r="M2937" s="99">
        <v>37.642699999999998</v>
      </c>
      <c r="N2937" s="191" t="s">
        <v>6967</v>
      </c>
      <c r="O2937" s="87">
        <v>45443</v>
      </c>
      <c r="P2937" s="87">
        <f t="shared" si="90"/>
        <v>45468</v>
      </c>
      <c r="Q2937" s="53">
        <f t="shared" si="91"/>
        <v>159</v>
      </c>
    </row>
    <row r="2938" spans="1:17" ht="16">
      <c r="A2938" s="6">
        <v>2937</v>
      </c>
      <c r="B2938" s="191" t="s">
        <v>6174</v>
      </c>
      <c r="C2938" s="191" t="s">
        <v>6175</v>
      </c>
      <c r="D2938" s="191" t="s">
        <v>17252</v>
      </c>
      <c r="E2938" s="191" t="s">
        <v>161</v>
      </c>
      <c r="F2938" s="191" t="s">
        <v>161</v>
      </c>
      <c r="G2938" s="191" t="s">
        <v>1511</v>
      </c>
      <c r="H2938" s="191" t="s">
        <v>17253</v>
      </c>
      <c r="I2938" s="191" t="s">
        <v>17254</v>
      </c>
      <c r="J2938" s="191" t="s">
        <v>17255</v>
      </c>
      <c r="K2938" s="191" t="s">
        <v>16488</v>
      </c>
      <c r="L2938" s="99">
        <v>-0.29849999999999999</v>
      </c>
      <c r="M2938" s="99">
        <v>36.753500000000003</v>
      </c>
      <c r="N2938" s="191" t="s">
        <v>6967</v>
      </c>
      <c r="O2938" s="87">
        <v>45443</v>
      </c>
      <c r="P2938" s="87">
        <f t="shared" si="90"/>
        <v>45468</v>
      </c>
      <c r="Q2938" s="53">
        <f t="shared" si="91"/>
        <v>159</v>
      </c>
    </row>
    <row r="2939" spans="1:17" ht="16">
      <c r="A2939" s="6">
        <v>2938</v>
      </c>
      <c r="B2939" s="191" t="s">
        <v>6280</v>
      </c>
      <c r="C2939" s="191" t="s">
        <v>6281</v>
      </c>
      <c r="D2939" s="191" t="s">
        <v>17256</v>
      </c>
      <c r="E2939" s="191" t="s">
        <v>114</v>
      </c>
      <c r="F2939" s="191" t="s">
        <v>114</v>
      </c>
      <c r="G2939" s="191" t="s">
        <v>10224</v>
      </c>
      <c r="H2939" s="191" t="s">
        <v>17257</v>
      </c>
      <c r="I2939" s="191" t="s">
        <v>17258</v>
      </c>
      <c r="J2939" s="191" t="s">
        <v>17259</v>
      </c>
      <c r="K2939" s="191" t="s">
        <v>10197</v>
      </c>
      <c r="L2939" s="99">
        <v>-0.70658699999999997</v>
      </c>
      <c r="M2939" s="99">
        <v>36.870434000000003</v>
      </c>
      <c r="N2939" s="191" t="s">
        <v>6967</v>
      </c>
      <c r="O2939" s="87">
        <v>45443</v>
      </c>
      <c r="P2939" s="87">
        <f t="shared" si="90"/>
        <v>45468</v>
      </c>
      <c r="Q2939" s="53">
        <f t="shared" si="91"/>
        <v>159</v>
      </c>
    </row>
    <row r="2940" spans="1:17" ht="16">
      <c r="A2940" s="6">
        <v>2939</v>
      </c>
      <c r="B2940" s="191" t="s">
        <v>6406</v>
      </c>
      <c r="C2940" s="191" t="s">
        <v>6407</v>
      </c>
      <c r="D2940" s="191" t="s">
        <v>17260</v>
      </c>
      <c r="E2940" s="191" t="s">
        <v>108</v>
      </c>
      <c r="F2940" s="191" t="s">
        <v>108</v>
      </c>
      <c r="G2940" s="191" t="s">
        <v>7023</v>
      </c>
      <c r="H2940" s="191" t="s">
        <v>17261</v>
      </c>
      <c r="I2940" s="191" t="s">
        <v>17262</v>
      </c>
      <c r="J2940" s="191" t="s">
        <v>17263</v>
      </c>
      <c r="K2940" s="191" t="s">
        <v>7449</v>
      </c>
      <c r="L2940" s="99">
        <v>-1.1612990000000001</v>
      </c>
      <c r="M2940" s="99">
        <v>36.660933</v>
      </c>
      <c r="N2940" s="191" t="s">
        <v>6967</v>
      </c>
      <c r="O2940" s="87">
        <v>45443</v>
      </c>
      <c r="P2940" s="87">
        <f t="shared" si="90"/>
        <v>45468</v>
      </c>
      <c r="Q2940" s="53">
        <f t="shared" si="91"/>
        <v>159</v>
      </c>
    </row>
    <row r="2941" spans="1:17" ht="16">
      <c r="A2941" s="6">
        <v>2940</v>
      </c>
      <c r="B2941" s="191" t="s">
        <v>6426</v>
      </c>
      <c r="C2941" s="191" t="s">
        <v>6427</v>
      </c>
      <c r="D2941" s="191" t="s">
        <v>17264</v>
      </c>
      <c r="E2941" s="191" t="s">
        <v>108</v>
      </c>
      <c r="F2941" s="191" t="s">
        <v>108</v>
      </c>
      <c r="G2941" s="191" t="s">
        <v>226</v>
      </c>
      <c r="H2941" s="191" t="s">
        <v>17265</v>
      </c>
      <c r="I2941" s="191" t="s">
        <v>17266</v>
      </c>
      <c r="J2941" s="191" t="s">
        <v>17267</v>
      </c>
      <c r="K2941" s="191" t="s">
        <v>7449</v>
      </c>
      <c r="L2941" s="99">
        <v>-1.1823079999999999</v>
      </c>
      <c r="M2941" s="99">
        <v>36.751195000000003</v>
      </c>
      <c r="N2941" s="191" t="s">
        <v>6967</v>
      </c>
      <c r="O2941" s="87">
        <v>45443</v>
      </c>
      <c r="P2941" s="87">
        <f t="shared" si="90"/>
        <v>45468</v>
      </c>
      <c r="Q2941" s="53">
        <f t="shared" si="91"/>
        <v>159</v>
      </c>
    </row>
    <row r="2942" spans="1:17" ht="16">
      <c r="A2942" s="6">
        <v>2941</v>
      </c>
      <c r="B2942" s="191" t="s">
        <v>6420</v>
      </c>
      <c r="C2942" s="191" t="s">
        <v>6421</v>
      </c>
      <c r="D2942" s="191" t="s">
        <v>17268</v>
      </c>
      <c r="E2942" s="191" t="s">
        <v>161</v>
      </c>
      <c r="F2942" s="191" t="s">
        <v>161</v>
      </c>
      <c r="G2942" s="191" t="s">
        <v>10948</v>
      </c>
      <c r="H2942" s="191" t="s">
        <v>17269</v>
      </c>
      <c r="I2942" s="191" t="s">
        <v>17270</v>
      </c>
      <c r="J2942" s="191" t="s">
        <v>17271</v>
      </c>
      <c r="K2942" s="191" t="s">
        <v>16451</v>
      </c>
      <c r="L2942" s="99">
        <v>-0.46799299999999999</v>
      </c>
      <c r="M2942" s="99">
        <v>37.134948000000001</v>
      </c>
      <c r="N2942" s="191" t="s">
        <v>6967</v>
      </c>
      <c r="O2942" s="87">
        <v>45443</v>
      </c>
      <c r="P2942" s="87">
        <f t="shared" si="90"/>
        <v>45468</v>
      </c>
      <c r="Q2942" s="53">
        <f t="shared" si="91"/>
        <v>159</v>
      </c>
    </row>
    <row r="2943" spans="1:17" ht="16">
      <c r="A2943" s="6">
        <v>2942</v>
      </c>
      <c r="B2943" s="191" t="s">
        <v>6471</v>
      </c>
      <c r="C2943" s="191" t="s">
        <v>6472</v>
      </c>
      <c r="D2943" s="191" t="s">
        <v>17272</v>
      </c>
      <c r="E2943" s="191" t="s">
        <v>108</v>
      </c>
      <c r="F2943" s="191" t="s">
        <v>108</v>
      </c>
      <c r="G2943" s="191" t="s">
        <v>7023</v>
      </c>
      <c r="H2943" s="191" t="s">
        <v>7024</v>
      </c>
      <c r="I2943" s="191" t="s">
        <v>17273</v>
      </c>
      <c r="J2943" s="191" t="s">
        <v>17274</v>
      </c>
      <c r="K2943" s="191" t="s">
        <v>7449</v>
      </c>
      <c r="L2943" s="99">
        <v>-1.1591872000000001</v>
      </c>
      <c r="M2943" s="99">
        <v>36.6006</v>
      </c>
      <c r="N2943" s="191" t="s">
        <v>6967</v>
      </c>
      <c r="O2943" s="87">
        <v>45443</v>
      </c>
      <c r="P2943" s="87">
        <f t="shared" si="90"/>
        <v>45468</v>
      </c>
      <c r="Q2943" s="53">
        <f t="shared" si="91"/>
        <v>159</v>
      </c>
    </row>
    <row r="2944" spans="1:17" ht="16">
      <c r="A2944" s="6">
        <v>2943</v>
      </c>
      <c r="B2944" s="191" t="s">
        <v>6475</v>
      </c>
      <c r="C2944" s="191" t="s">
        <v>6476</v>
      </c>
      <c r="D2944" s="191" t="s">
        <v>17275</v>
      </c>
      <c r="E2944" s="191" t="s">
        <v>108</v>
      </c>
      <c r="F2944" s="191" t="s">
        <v>108</v>
      </c>
      <c r="G2944" s="191" t="s">
        <v>111</v>
      </c>
      <c r="H2944" s="191" t="s">
        <v>17276</v>
      </c>
      <c r="I2944" s="191" t="s">
        <v>17277</v>
      </c>
      <c r="J2944" s="191" t="s">
        <v>17278</v>
      </c>
      <c r="K2944" s="191" t="s">
        <v>6966</v>
      </c>
      <c r="L2944" s="99">
        <v>-1.0372600000000001</v>
      </c>
      <c r="M2944" s="99">
        <v>36.750749999999996</v>
      </c>
      <c r="N2944" s="191" t="s">
        <v>6967</v>
      </c>
      <c r="O2944" s="87">
        <v>45443</v>
      </c>
      <c r="P2944" s="87">
        <f t="shared" si="90"/>
        <v>45468</v>
      </c>
      <c r="Q2944" s="53">
        <f t="shared" si="91"/>
        <v>159</v>
      </c>
    </row>
    <row r="2945" spans="1:17" ht="16">
      <c r="A2945" s="6">
        <v>2944</v>
      </c>
      <c r="B2945" s="191" t="s">
        <v>6491</v>
      </c>
      <c r="C2945" s="191" t="s">
        <v>6492</v>
      </c>
      <c r="D2945" s="191" t="s">
        <v>17279</v>
      </c>
      <c r="E2945" s="191" t="s">
        <v>161</v>
      </c>
      <c r="F2945" s="191" t="s">
        <v>161</v>
      </c>
      <c r="G2945" s="191" t="s">
        <v>10948</v>
      </c>
      <c r="H2945" s="191" t="s">
        <v>17280</v>
      </c>
      <c r="I2945" s="191" t="s">
        <v>17281</v>
      </c>
      <c r="J2945" s="191" t="s">
        <v>17282</v>
      </c>
      <c r="K2945" s="191" t="s">
        <v>16451</v>
      </c>
      <c r="L2945" s="99">
        <v>-0.439695</v>
      </c>
      <c r="M2945" s="99">
        <v>37.174619999999997</v>
      </c>
      <c r="N2945" s="191" t="s">
        <v>6967</v>
      </c>
      <c r="O2945" s="87">
        <v>45443</v>
      </c>
      <c r="P2945" s="87">
        <f t="shared" si="90"/>
        <v>45468</v>
      </c>
      <c r="Q2945" s="53">
        <f t="shared" si="91"/>
        <v>159</v>
      </c>
    </row>
    <row r="2946" spans="1:17" ht="16">
      <c r="A2946" s="6">
        <v>2945</v>
      </c>
      <c r="B2946" s="191" t="s">
        <v>6559</v>
      </c>
      <c r="C2946" s="191" t="s">
        <v>6560</v>
      </c>
      <c r="D2946" s="191" t="s">
        <v>17283</v>
      </c>
      <c r="E2946" s="191" t="s">
        <v>108</v>
      </c>
      <c r="F2946" s="191" t="s">
        <v>108</v>
      </c>
      <c r="G2946" s="191" t="s">
        <v>7023</v>
      </c>
      <c r="H2946" s="191" t="s">
        <v>11561</v>
      </c>
      <c r="I2946" s="191" t="s">
        <v>17284</v>
      </c>
      <c r="J2946" s="191" t="s">
        <v>17285</v>
      </c>
      <c r="K2946" s="191" t="s">
        <v>7449</v>
      </c>
      <c r="L2946" s="99">
        <v>-1.103548</v>
      </c>
      <c r="M2946" s="99">
        <v>36.593637999999999</v>
      </c>
      <c r="N2946" s="191" t="s">
        <v>6967</v>
      </c>
      <c r="O2946" s="87">
        <v>45443</v>
      </c>
      <c r="P2946" s="87">
        <f t="shared" si="90"/>
        <v>45468</v>
      </c>
      <c r="Q2946" s="53">
        <f t="shared" si="91"/>
        <v>159</v>
      </c>
    </row>
    <row r="2947" spans="1:17" ht="16">
      <c r="A2947" s="6">
        <v>2946</v>
      </c>
      <c r="B2947" s="191" t="s">
        <v>6662</v>
      </c>
      <c r="C2947" s="191" t="s">
        <v>6663</v>
      </c>
      <c r="D2947" s="191" t="s">
        <v>17286</v>
      </c>
      <c r="E2947" s="191" t="s">
        <v>8015</v>
      </c>
      <c r="F2947" s="191" t="s">
        <v>10898</v>
      </c>
      <c r="G2947" s="191" t="s">
        <v>1578</v>
      </c>
      <c r="H2947" s="191" t="s">
        <v>17287</v>
      </c>
      <c r="I2947" s="191" t="s">
        <v>17288</v>
      </c>
      <c r="J2947" s="191" t="s">
        <v>17289</v>
      </c>
      <c r="K2947" s="191" t="s">
        <v>11533</v>
      </c>
      <c r="L2947" s="99">
        <v>-0.25708900000000001</v>
      </c>
      <c r="M2947" s="99">
        <v>37.606538</v>
      </c>
      <c r="N2947" s="191" t="s">
        <v>6967</v>
      </c>
      <c r="O2947" s="87">
        <v>45443</v>
      </c>
      <c r="P2947" s="87">
        <f t="shared" ref="P2947:P3010" si="92">O2947+25</f>
        <v>45468</v>
      </c>
      <c r="Q2947" s="53">
        <f t="shared" ref="Q2947:Q3010" si="93">IF(P2947&lt;$T$2,$V$2,$U$2-P2947+1)</f>
        <v>159</v>
      </c>
    </row>
    <row r="2948" spans="1:17" ht="16">
      <c r="A2948" s="6">
        <v>2947</v>
      </c>
      <c r="B2948" s="191" t="s">
        <v>6545</v>
      </c>
      <c r="C2948" s="191" t="s">
        <v>6546</v>
      </c>
      <c r="D2948" s="191" t="s">
        <v>17290</v>
      </c>
      <c r="E2948" s="191" t="s">
        <v>114</v>
      </c>
      <c r="F2948" s="191" t="s">
        <v>114</v>
      </c>
      <c r="G2948" s="191" t="s">
        <v>168</v>
      </c>
      <c r="H2948" s="191" t="s">
        <v>15939</v>
      </c>
      <c r="I2948" s="191" t="s">
        <v>17291</v>
      </c>
      <c r="J2948" s="191" t="s">
        <v>17292</v>
      </c>
      <c r="K2948" s="191" t="s">
        <v>11330</v>
      </c>
      <c r="L2948" s="99">
        <v>-0.82942000000000005</v>
      </c>
      <c r="M2948" s="99">
        <v>36.962972000000001</v>
      </c>
      <c r="N2948" s="191" t="s">
        <v>6967</v>
      </c>
      <c r="O2948" s="87">
        <v>45446</v>
      </c>
      <c r="P2948" s="87">
        <f t="shared" si="92"/>
        <v>45471</v>
      </c>
      <c r="Q2948" s="53">
        <f t="shared" si="93"/>
        <v>156</v>
      </c>
    </row>
    <row r="2949" spans="1:17" ht="16">
      <c r="A2949" s="6">
        <v>2948</v>
      </c>
      <c r="B2949" s="191" t="s">
        <v>6565</v>
      </c>
      <c r="C2949" s="191" t="s">
        <v>6566</v>
      </c>
      <c r="D2949" s="191" t="s">
        <v>17293</v>
      </c>
      <c r="E2949" s="191" t="s">
        <v>108</v>
      </c>
      <c r="F2949" s="191" t="s">
        <v>108</v>
      </c>
      <c r="G2949" s="191" t="s">
        <v>108</v>
      </c>
      <c r="H2949" s="191" t="s">
        <v>16146</v>
      </c>
      <c r="I2949" s="191" t="s">
        <v>17294</v>
      </c>
      <c r="J2949" s="191" t="s">
        <v>17295</v>
      </c>
      <c r="K2949" s="191" t="s">
        <v>2840</v>
      </c>
      <c r="L2949" s="99">
        <v>-1.16612</v>
      </c>
      <c r="M2949" s="99">
        <v>36.806148</v>
      </c>
      <c r="N2949" s="191" t="s">
        <v>6967</v>
      </c>
      <c r="O2949" s="87">
        <v>45446</v>
      </c>
      <c r="P2949" s="87">
        <f t="shared" si="92"/>
        <v>45471</v>
      </c>
      <c r="Q2949" s="53">
        <f t="shared" si="93"/>
        <v>156</v>
      </c>
    </row>
    <row r="2950" spans="1:17" ht="16">
      <c r="A2950" s="6">
        <v>2949</v>
      </c>
      <c r="B2950" s="191" t="s">
        <v>6601</v>
      </c>
      <c r="C2950" s="191" t="s">
        <v>6602</v>
      </c>
      <c r="D2950" s="191" t="s">
        <v>17296</v>
      </c>
      <c r="E2950" s="191" t="s">
        <v>161</v>
      </c>
      <c r="F2950" s="191" t="s">
        <v>161</v>
      </c>
      <c r="G2950" s="191" t="s">
        <v>1511</v>
      </c>
      <c r="H2950" s="191" t="s">
        <v>17297</v>
      </c>
      <c r="I2950" s="191" t="s">
        <v>17298</v>
      </c>
      <c r="J2950" s="191" t="s">
        <v>17299</v>
      </c>
      <c r="K2950" s="191" t="s">
        <v>16488</v>
      </c>
      <c r="L2950" s="99">
        <v>-0.146283</v>
      </c>
      <c r="M2950" s="99">
        <v>37.079528000000003</v>
      </c>
      <c r="N2950" s="191" t="s">
        <v>6967</v>
      </c>
      <c r="O2950" s="87">
        <v>45446</v>
      </c>
      <c r="P2950" s="87">
        <f t="shared" si="92"/>
        <v>45471</v>
      </c>
      <c r="Q2950" s="53">
        <f t="shared" si="93"/>
        <v>156</v>
      </c>
    </row>
    <row r="2951" spans="1:17" ht="16">
      <c r="A2951" s="6">
        <v>2950</v>
      </c>
      <c r="B2951" s="191" t="s">
        <v>6625</v>
      </c>
      <c r="C2951" s="191" t="s">
        <v>6626</v>
      </c>
      <c r="D2951" s="191" t="s">
        <v>17300</v>
      </c>
      <c r="E2951" s="191" t="s">
        <v>8015</v>
      </c>
      <c r="F2951" s="191" t="s">
        <v>8015</v>
      </c>
      <c r="G2951" s="191" t="s">
        <v>144</v>
      </c>
      <c r="H2951" s="191" t="s">
        <v>14034</v>
      </c>
      <c r="I2951" s="191" t="s">
        <v>17301</v>
      </c>
      <c r="J2951" s="191" t="s">
        <v>17302</v>
      </c>
      <c r="K2951" s="191" t="s">
        <v>7384</v>
      </c>
      <c r="L2951" s="99">
        <v>-0.41201110000000002</v>
      </c>
      <c r="M2951" s="99">
        <v>37.477701600000003</v>
      </c>
      <c r="N2951" s="191" t="s">
        <v>6967</v>
      </c>
      <c r="O2951" s="87">
        <v>45446</v>
      </c>
      <c r="P2951" s="87">
        <f t="shared" si="92"/>
        <v>45471</v>
      </c>
      <c r="Q2951" s="53">
        <f t="shared" si="93"/>
        <v>156</v>
      </c>
    </row>
    <row r="2952" spans="1:17" ht="16">
      <c r="A2952" s="6">
        <v>2951</v>
      </c>
      <c r="B2952" s="191" t="s">
        <v>6660</v>
      </c>
      <c r="C2952" s="191" t="s">
        <v>6661</v>
      </c>
      <c r="D2952" s="191" t="s">
        <v>17303</v>
      </c>
      <c r="E2952" s="191" t="s">
        <v>108</v>
      </c>
      <c r="F2952" s="191" t="s">
        <v>108</v>
      </c>
      <c r="G2952" s="191" t="s">
        <v>115</v>
      </c>
      <c r="H2952" s="191" t="s">
        <v>17304</v>
      </c>
      <c r="I2952" s="191" t="s">
        <v>17305</v>
      </c>
      <c r="J2952" s="191" t="s">
        <v>17306</v>
      </c>
      <c r="K2952" s="191" t="s">
        <v>2840</v>
      </c>
      <c r="L2952" s="99">
        <v>-1.214437</v>
      </c>
      <c r="M2952" s="99">
        <v>36.670962000000003</v>
      </c>
      <c r="N2952" s="191" t="s">
        <v>6967</v>
      </c>
      <c r="O2952" s="87">
        <v>45446</v>
      </c>
      <c r="P2952" s="87">
        <f t="shared" si="92"/>
        <v>45471</v>
      </c>
      <c r="Q2952" s="53">
        <f t="shared" si="93"/>
        <v>156</v>
      </c>
    </row>
    <row r="2953" spans="1:17" ht="16">
      <c r="A2953" s="6">
        <v>2952</v>
      </c>
      <c r="B2953" s="191" t="s">
        <v>5792</v>
      </c>
      <c r="C2953" s="191" t="s">
        <v>5793</v>
      </c>
      <c r="D2953" s="191" t="s">
        <v>17307</v>
      </c>
      <c r="E2953" s="191" t="s">
        <v>114</v>
      </c>
      <c r="F2953" s="191" t="s">
        <v>114</v>
      </c>
      <c r="G2953" s="191" t="s">
        <v>160</v>
      </c>
      <c r="H2953" s="191" t="s">
        <v>11304</v>
      </c>
      <c r="I2953" s="191" t="s">
        <v>17308</v>
      </c>
      <c r="J2953" s="191" t="s">
        <v>17309</v>
      </c>
      <c r="K2953" s="191" t="s">
        <v>10197</v>
      </c>
      <c r="L2953" s="99">
        <v>-0.79637800000000003</v>
      </c>
      <c r="M2953" s="99">
        <v>37.129347000000003</v>
      </c>
      <c r="N2953" s="191" t="s">
        <v>6967</v>
      </c>
      <c r="O2953" s="87">
        <v>45447</v>
      </c>
      <c r="P2953" s="87">
        <f t="shared" si="92"/>
        <v>45472</v>
      </c>
      <c r="Q2953" s="53">
        <f t="shared" si="93"/>
        <v>155</v>
      </c>
    </row>
    <row r="2954" spans="1:17" ht="16">
      <c r="A2954" s="6">
        <v>2953</v>
      </c>
      <c r="B2954" s="191" t="s">
        <v>5968</v>
      </c>
      <c r="C2954" s="191" t="s">
        <v>5969</v>
      </c>
      <c r="D2954" s="191" t="s">
        <v>17310</v>
      </c>
      <c r="E2954" s="191" t="s">
        <v>151</v>
      </c>
      <c r="F2954" s="191" t="s">
        <v>151</v>
      </c>
      <c r="G2954" s="191" t="s">
        <v>222</v>
      </c>
      <c r="H2954" s="191" t="s">
        <v>17311</v>
      </c>
      <c r="I2954" s="191" t="s">
        <v>17312</v>
      </c>
      <c r="J2954" s="191" t="s">
        <v>17313</v>
      </c>
      <c r="K2954" s="191" t="s">
        <v>10106</v>
      </c>
      <c r="L2954" s="99">
        <v>1.6912E-2</v>
      </c>
      <c r="M2954" s="99">
        <v>37.621032999999997</v>
      </c>
      <c r="N2954" s="191" t="s">
        <v>6967</v>
      </c>
      <c r="O2954" s="87">
        <v>45447</v>
      </c>
      <c r="P2954" s="87">
        <f t="shared" si="92"/>
        <v>45472</v>
      </c>
      <c r="Q2954" s="53">
        <f t="shared" si="93"/>
        <v>155</v>
      </c>
    </row>
    <row r="2955" spans="1:17" ht="32">
      <c r="A2955" s="6">
        <v>2954</v>
      </c>
      <c r="B2955" s="191" t="s">
        <v>6204</v>
      </c>
      <c r="C2955" s="191" t="s">
        <v>6205</v>
      </c>
      <c r="D2955" s="191" t="s">
        <v>17314</v>
      </c>
      <c r="E2955" s="191" t="s">
        <v>108</v>
      </c>
      <c r="F2955" s="191" t="s">
        <v>108</v>
      </c>
      <c r="G2955" s="191" t="s">
        <v>6972</v>
      </c>
      <c r="H2955" s="191" t="s">
        <v>17315</v>
      </c>
      <c r="I2955" s="191" t="s">
        <v>17316</v>
      </c>
      <c r="J2955" s="191" t="s">
        <v>17317</v>
      </c>
      <c r="K2955" s="191" t="s">
        <v>6975</v>
      </c>
      <c r="L2955" s="99">
        <v>-0.96534900000000001</v>
      </c>
      <c r="M2955" s="99">
        <v>36.846561999999999</v>
      </c>
      <c r="N2955" s="191" t="s">
        <v>6967</v>
      </c>
      <c r="O2955" s="87">
        <v>45447</v>
      </c>
      <c r="P2955" s="87">
        <f t="shared" si="92"/>
        <v>45472</v>
      </c>
      <c r="Q2955" s="53">
        <f t="shared" si="93"/>
        <v>155</v>
      </c>
    </row>
    <row r="2956" spans="1:17" ht="16">
      <c r="A2956" s="6">
        <v>2955</v>
      </c>
      <c r="B2956" s="191" t="s">
        <v>6324</v>
      </c>
      <c r="C2956" s="191" t="s">
        <v>6325</v>
      </c>
      <c r="D2956" s="191" t="s">
        <v>17318</v>
      </c>
      <c r="E2956" s="191" t="s">
        <v>161</v>
      </c>
      <c r="F2956" s="191" t="s">
        <v>161</v>
      </c>
      <c r="G2956" s="191" t="s">
        <v>11424</v>
      </c>
      <c r="H2956" s="191" t="s">
        <v>16919</v>
      </c>
      <c r="I2956" s="191" t="s">
        <v>17319</v>
      </c>
      <c r="J2956" s="191" t="s">
        <v>17320</v>
      </c>
      <c r="K2956" s="191" t="s">
        <v>10952</v>
      </c>
      <c r="L2956" s="99">
        <v>-0.55277699999999996</v>
      </c>
      <c r="M2956" s="99">
        <v>37.013221999999999</v>
      </c>
      <c r="N2956" s="191" t="s">
        <v>6967</v>
      </c>
      <c r="O2956" s="87">
        <v>45447</v>
      </c>
      <c r="P2956" s="87">
        <f t="shared" si="92"/>
        <v>45472</v>
      </c>
      <c r="Q2956" s="53">
        <f t="shared" si="93"/>
        <v>155</v>
      </c>
    </row>
    <row r="2957" spans="1:17" ht="16">
      <c r="A2957" s="6">
        <v>2956</v>
      </c>
      <c r="B2957" s="191" t="s">
        <v>6434</v>
      </c>
      <c r="C2957" s="191" t="s">
        <v>6435</v>
      </c>
      <c r="D2957" s="191" t="s">
        <v>17321</v>
      </c>
      <c r="E2957" s="191" t="s">
        <v>8015</v>
      </c>
      <c r="F2957" s="191" t="s">
        <v>8015</v>
      </c>
      <c r="G2957" s="191" t="s">
        <v>144</v>
      </c>
      <c r="H2957" s="191" t="s">
        <v>17322</v>
      </c>
      <c r="I2957" s="191" t="s">
        <v>17323</v>
      </c>
      <c r="J2957" s="191" t="s">
        <v>17324</v>
      </c>
      <c r="K2957" s="191" t="s">
        <v>7384</v>
      </c>
      <c r="L2957" s="99">
        <v>-0.44403300000000001</v>
      </c>
      <c r="M2957" s="99">
        <v>37.624208000000003</v>
      </c>
      <c r="N2957" s="191" t="s">
        <v>6967</v>
      </c>
      <c r="O2957" s="87">
        <v>45447</v>
      </c>
      <c r="P2957" s="87">
        <f t="shared" si="92"/>
        <v>45472</v>
      </c>
      <c r="Q2957" s="53">
        <f t="shared" si="93"/>
        <v>155</v>
      </c>
    </row>
    <row r="2958" spans="1:17" ht="16">
      <c r="A2958" s="6">
        <v>2957</v>
      </c>
      <c r="B2958" s="191" t="s">
        <v>6436</v>
      </c>
      <c r="C2958" s="191" t="s">
        <v>6437</v>
      </c>
      <c r="D2958" s="191" t="s">
        <v>17325</v>
      </c>
      <c r="E2958" s="191" t="s">
        <v>114</v>
      </c>
      <c r="F2958" s="191" t="s">
        <v>114</v>
      </c>
      <c r="G2958" s="191" t="s">
        <v>158</v>
      </c>
      <c r="H2958" s="191" t="s">
        <v>17326</v>
      </c>
      <c r="I2958" s="191" t="s">
        <v>11548</v>
      </c>
      <c r="J2958" s="191" t="s">
        <v>17327</v>
      </c>
      <c r="K2958" s="191" t="s">
        <v>15427</v>
      </c>
      <c r="L2958" s="99">
        <v>-0.77662500000000001</v>
      </c>
      <c r="M2958" s="99">
        <v>36.835507</v>
      </c>
      <c r="N2958" s="191" t="s">
        <v>6967</v>
      </c>
      <c r="O2958" s="87">
        <v>45447</v>
      </c>
      <c r="P2958" s="87">
        <f t="shared" si="92"/>
        <v>45472</v>
      </c>
      <c r="Q2958" s="53">
        <f t="shared" si="93"/>
        <v>155</v>
      </c>
    </row>
    <row r="2959" spans="1:17" ht="16">
      <c r="A2959" s="6">
        <v>2958</v>
      </c>
      <c r="B2959" s="191" t="s">
        <v>6563</v>
      </c>
      <c r="C2959" s="191" t="s">
        <v>6564</v>
      </c>
      <c r="D2959" s="191" t="s">
        <v>17328</v>
      </c>
      <c r="E2959" s="191" t="s">
        <v>108</v>
      </c>
      <c r="F2959" s="191" t="s">
        <v>108</v>
      </c>
      <c r="G2959" s="191" t="s">
        <v>108</v>
      </c>
      <c r="H2959" s="191" t="s">
        <v>16146</v>
      </c>
      <c r="I2959" s="191" t="s">
        <v>17329</v>
      </c>
      <c r="J2959" s="191" t="s">
        <v>17330</v>
      </c>
      <c r="K2959" s="191" t="s">
        <v>2840</v>
      </c>
      <c r="L2959" s="99">
        <v>-1.1651579999999999</v>
      </c>
      <c r="M2959" s="99">
        <v>36.807251999999998</v>
      </c>
      <c r="N2959" s="191" t="s">
        <v>6967</v>
      </c>
      <c r="O2959" s="87">
        <v>45447</v>
      </c>
      <c r="P2959" s="87">
        <f t="shared" si="92"/>
        <v>45472</v>
      </c>
      <c r="Q2959" s="53">
        <f t="shared" si="93"/>
        <v>155</v>
      </c>
    </row>
    <row r="2960" spans="1:17" ht="16">
      <c r="A2960" s="6">
        <v>2959</v>
      </c>
      <c r="B2960" s="191" t="s">
        <v>6585</v>
      </c>
      <c r="C2960" s="191" t="s">
        <v>6586</v>
      </c>
      <c r="D2960" s="191" t="s">
        <v>17331</v>
      </c>
      <c r="E2960" s="191" t="s">
        <v>108</v>
      </c>
      <c r="F2960" s="191" t="s">
        <v>108</v>
      </c>
      <c r="G2960" s="191" t="s">
        <v>109</v>
      </c>
      <c r="H2960" s="191" t="s">
        <v>11339</v>
      </c>
      <c r="I2960" s="191" t="s">
        <v>17332</v>
      </c>
      <c r="J2960" s="191" t="s">
        <v>17333</v>
      </c>
      <c r="K2960" s="191" t="s">
        <v>15636</v>
      </c>
      <c r="L2960" s="99">
        <v>-1.112473</v>
      </c>
      <c r="M2960" s="99">
        <v>36.804203000000001</v>
      </c>
      <c r="N2960" s="191" t="s">
        <v>6967</v>
      </c>
      <c r="O2960" s="87">
        <v>45447</v>
      </c>
      <c r="P2960" s="87">
        <f t="shared" si="92"/>
        <v>45472</v>
      </c>
      <c r="Q2960" s="53">
        <f t="shared" si="93"/>
        <v>155</v>
      </c>
    </row>
    <row r="2961" spans="1:17" ht="16">
      <c r="A2961" s="6">
        <v>2960</v>
      </c>
      <c r="B2961" s="191" t="s">
        <v>6627</v>
      </c>
      <c r="C2961" s="191" t="s">
        <v>6628</v>
      </c>
      <c r="D2961" s="191" t="s">
        <v>17334</v>
      </c>
      <c r="E2961" s="191" t="s">
        <v>151</v>
      </c>
      <c r="F2961" s="191" t="s">
        <v>151</v>
      </c>
      <c r="G2961" s="191" t="s">
        <v>222</v>
      </c>
      <c r="H2961" s="191" t="s">
        <v>16793</v>
      </c>
      <c r="I2961" s="191" t="s">
        <v>17335</v>
      </c>
      <c r="J2961" s="191" t="s">
        <v>17336</v>
      </c>
      <c r="K2961" s="191" t="s">
        <v>8847</v>
      </c>
      <c r="L2961" s="99">
        <v>-4.3299999999999998E-2</v>
      </c>
      <c r="M2961" s="99">
        <v>37.6708</v>
      </c>
      <c r="N2961" s="191" t="s">
        <v>6967</v>
      </c>
      <c r="O2961" s="87">
        <v>45447</v>
      </c>
      <c r="P2961" s="87">
        <f t="shared" si="92"/>
        <v>45472</v>
      </c>
      <c r="Q2961" s="53">
        <f t="shared" si="93"/>
        <v>155</v>
      </c>
    </row>
    <row r="2962" spans="1:17" ht="16">
      <c r="A2962" s="6">
        <v>2961</v>
      </c>
      <c r="B2962" s="191" t="s">
        <v>6676</v>
      </c>
      <c r="C2962" s="191" t="s">
        <v>6677</v>
      </c>
      <c r="D2962" s="191" t="s">
        <v>17337</v>
      </c>
      <c r="E2962" s="191" t="s">
        <v>151</v>
      </c>
      <c r="F2962" s="191" t="s">
        <v>151</v>
      </c>
      <c r="G2962" s="191" t="s">
        <v>222</v>
      </c>
      <c r="H2962" s="191" t="s">
        <v>16793</v>
      </c>
      <c r="I2962" s="191" t="s">
        <v>17338</v>
      </c>
      <c r="J2962" s="191" t="s">
        <v>17339</v>
      </c>
      <c r="K2962" s="191" t="s">
        <v>10554</v>
      </c>
      <c r="L2962" s="99">
        <v>-4.3499999999999997E-2</v>
      </c>
      <c r="M2962" s="99">
        <v>37.671100000000003</v>
      </c>
      <c r="N2962" s="191" t="s">
        <v>6967</v>
      </c>
      <c r="O2962" s="87">
        <v>45447</v>
      </c>
      <c r="P2962" s="87">
        <f t="shared" si="92"/>
        <v>45472</v>
      </c>
      <c r="Q2962" s="53">
        <f t="shared" si="93"/>
        <v>155</v>
      </c>
    </row>
    <row r="2963" spans="1:17" ht="16">
      <c r="A2963" s="6">
        <v>2962</v>
      </c>
      <c r="B2963" s="191" t="s">
        <v>5645</v>
      </c>
      <c r="C2963" s="191" t="s">
        <v>5646</v>
      </c>
      <c r="D2963" s="191" t="s">
        <v>17340</v>
      </c>
      <c r="E2963" s="191" t="s">
        <v>151</v>
      </c>
      <c r="F2963" s="191" t="s">
        <v>151</v>
      </c>
      <c r="G2963" s="191" t="s">
        <v>173</v>
      </c>
      <c r="H2963" s="191" t="s">
        <v>15349</v>
      </c>
      <c r="I2963" s="191" t="s">
        <v>17341</v>
      </c>
      <c r="J2963" s="191"/>
      <c r="K2963" s="191" t="s">
        <v>8847</v>
      </c>
      <c r="L2963" s="99">
        <v>2.257E-2</v>
      </c>
      <c r="M2963" s="99">
        <v>37.6205</v>
      </c>
      <c r="N2963" s="191" t="s">
        <v>6967</v>
      </c>
      <c r="O2963" s="87">
        <v>45448</v>
      </c>
      <c r="P2963" s="87">
        <f t="shared" si="92"/>
        <v>45473</v>
      </c>
      <c r="Q2963" s="53">
        <f t="shared" si="93"/>
        <v>154</v>
      </c>
    </row>
    <row r="2964" spans="1:17" ht="16">
      <c r="A2964" s="6">
        <v>2963</v>
      </c>
      <c r="B2964" s="191" t="s">
        <v>5690</v>
      </c>
      <c r="C2964" s="191" t="s">
        <v>5691</v>
      </c>
      <c r="D2964" s="191" t="s">
        <v>17342</v>
      </c>
      <c r="E2964" s="191" t="s">
        <v>114</v>
      </c>
      <c r="F2964" s="191" t="s">
        <v>114</v>
      </c>
      <c r="G2964" s="191" t="s">
        <v>158</v>
      </c>
      <c r="H2964" s="191" t="s">
        <v>17343</v>
      </c>
      <c r="I2964" s="191" t="s">
        <v>17344</v>
      </c>
      <c r="J2964" s="191" t="s">
        <v>17345</v>
      </c>
      <c r="K2964" s="191" t="s">
        <v>15427</v>
      </c>
      <c r="L2964" s="99">
        <v>-0.84735300000000002</v>
      </c>
      <c r="M2964" s="99">
        <v>37.112369999999999</v>
      </c>
      <c r="N2964" s="191" t="s">
        <v>6967</v>
      </c>
      <c r="O2964" s="87">
        <v>45448</v>
      </c>
      <c r="P2964" s="87">
        <f t="shared" si="92"/>
        <v>45473</v>
      </c>
      <c r="Q2964" s="53">
        <f t="shared" si="93"/>
        <v>154</v>
      </c>
    </row>
    <row r="2965" spans="1:17" ht="16">
      <c r="A2965" s="6">
        <v>2964</v>
      </c>
      <c r="B2965" s="191" t="s">
        <v>6144</v>
      </c>
      <c r="C2965" s="191" t="s">
        <v>6145</v>
      </c>
      <c r="D2965" s="191" t="s">
        <v>17346</v>
      </c>
      <c r="E2965" s="191" t="s">
        <v>108</v>
      </c>
      <c r="F2965" s="191" t="s">
        <v>108</v>
      </c>
      <c r="G2965" s="191" t="s">
        <v>175</v>
      </c>
      <c r="H2965" s="191" t="s">
        <v>7455</v>
      </c>
      <c r="I2965" s="191" t="s">
        <v>17347</v>
      </c>
      <c r="J2965" s="191"/>
      <c r="K2965" s="191" t="s">
        <v>2840</v>
      </c>
      <c r="L2965" s="99">
        <v>-1.2382139999999999</v>
      </c>
      <c r="M2965" s="99">
        <v>36.619627999999999</v>
      </c>
      <c r="N2965" s="191" t="s">
        <v>6967</v>
      </c>
      <c r="O2965" s="87">
        <v>45448</v>
      </c>
      <c r="P2965" s="87">
        <f t="shared" si="92"/>
        <v>45473</v>
      </c>
      <c r="Q2965" s="53">
        <f t="shared" si="93"/>
        <v>154</v>
      </c>
    </row>
    <row r="2966" spans="1:17" ht="16">
      <c r="A2966" s="6">
        <v>2965</v>
      </c>
      <c r="B2966" s="191" t="s">
        <v>6368</v>
      </c>
      <c r="C2966" s="191" t="s">
        <v>6369</v>
      </c>
      <c r="D2966" s="191" t="s">
        <v>17348</v>
      </c>
      <c r="E2966" s="191" t="s">
        <v>108</v>
      </c>
      <c r="F2966" s="191" t="s">
        <v>108</v>
      </c>
      <c r="G2966" s="191" t="s">
        <v>108</v>
      </c>
      <c r="H2966" s="191" t="s">
        <v>7045</v>
      </c>
      <c r="I2966" s="191" t="s">
        <v>17349</v>
      </c>
      <c r="J2966" s="191" t="s">
        <v>17350</v>
      </c>
      <c r="K2966" s="191" t="s">
        <v>15636</v>
      </c>
      <c r="L2966" s="99">
        <v>-1.1300380000000001</v>
      </c>
      <c r="M2966" s="99">
        <v>36.816125</v>
      </c>
      <c r="N2966" s="191" t="s">
        <v>6967</v>
      </c>
      <c r="O2966" s="87">
        <v>45448</v>
      </c>
      <c r="P2966" s="87">
        <f t="shared" si="92"/>
        <v>45473</v>
      </c>
      <c r="Q2966" s="53">
        <f t="shared" si="93"/>
        <v>154</v>
      </c>
    </row>
    <row r="2967" spans="1:17" ht="16">
      <c r="A2967" s="6">
        <v>2966</v>
      </c>
      <c r="B2967" s="191" t="s">
        <v>6467</v>
      </c>
      <c r="C2967" s="191" t="s">
        <v>6468</v>
      </c>
      <c r="D2967" s="191" t="s">
        <v>17351</v>
      </c>
      <c r="E2967" s="191" t="s">
        <v>8015</v>
      </c>
      <c r="F2967" s="191" t="s">
        <v>10898</v>
      </c>
      <c r="G2967" s="191" t="s">
        <v>1578</v>
      </c>
      <c r="H2967" s="191" t="s">
        <v>15265</v>
      </c>
      <c r="I2967" s="191" t="s">
        <v>17352</v>
      </c>
      <c r="J2967" s="191" t="s">
        <v>17353</v>
      </c>
      <c r="K2967" s="191" t="s">
        <v>11533</v>
      </c>
      <c r="L2967" s="99">
        <v>-0.27295999999999998</v>
      </c>
      <c r="M2967" s="99">
        <v>37.620154999999997</v>
      </c>
      <c r="N2967" s="191" t="s">
        <v>6967</v>
      </c>
      <c r="O2967" s="87">
        <v>45448</v>
      </c>
      <c r="P2967" s="87">
        <f t="shared" si="92"/>
        <v>45473</v>
      </c>
      <c r="Q2967" s="53">
        <f t="shared" si="93"/>
        <v>154</v>
      </c>
    </row>
    <row r="2968" spans="1:17" ht="16">
      <c r="A2968" s="6">
        <v>2967</v>
      </c>
      <c r="B2968" s="191" t="s">
        <v>6483</v>
      </c>
      <c r="C2968" s="191" t="s">
        <v>6484</v>
      </c>
      <c r="D2968" s="191" t="s">
        <v>17354</v>
      </c>
      <c r="E2968" s="191" t="s">
        <v>8015</v>
      </c>
      <c r="F2968" s="191" t="s">
        <v>2434</v>
      </c>
      <c r="G2968" s="191" t="s">
        <v>7481</v>
      </c>
      <c r="H2968" s="191" t="s">
        <v>17355</v>
      </c>
      <c r="I2968" s="191" t="s">
        <v>17356</v>
      </c>
      <c r="J2968" s="191" t="s">
        <v>17357</v>
      </c>
      <c r="K2968" s="191" t="s">
        <v>8335</v>
      </c>
      <c r="L2968" s="99">
        <v>-0.66451800000000005</v>
      </c>
      <c r="M2968" s="99">
        <v>37.232723</v>
      </c>
      <c r="N2968" s="191" t="s">
        <v>6967</v>
      </c>
      <c r="O2968" s="87">
        <v>45448</v>
      </c>
      <c r="P2968" s="87">
        <f t="shared" si="92"/>
        <v>45473</v>
      </c>
      <c r="Q2968" s="53">
        <f t="shared" si="93"/>
        <v>154</v>
      </c>
    </row>
    <row r="2969" spans="1:17" ht="16">
      <c r="A2969" s="6">
        <v>2968</v>
      </c>
      <c r="B2969" s="191" t="s">
        <v>6481</v>
      </c>
      <c r="C2969" s="191" t="s">
        <v>6482</v>
      </c>
      <c r="D2969" s="191" t="s">
        <v>17358</v>
      </c>
      <c r="E2969" s="191" t="s">
        <v>151</v>
      </c>
      <c r="F2969" s="191" t="s">
        <v>151</v>
      </c>
      <c r="G2969" s="191" t="s">
        <v>612</v>
      </c>
      <c r="H2969" s="191" t="s">
        <v>17359</v>
      </c>
      <c r="I2969" s="191" t="s">
        <v>17360</v>
      </c>
      <c r="J2969" s="191" t="s">
        <v>17361</v>
      </c>
      <c r="K2969" s="191" t="s">
        <v>10641</v>
      </c>
      <c r="L2969" s="99">
        <v>0.2097</v>
      </c>
      <c r="M2969" s="99">
        <v>37.7866</v>
      </c>
      <c r="N2969" s="191" t="s">
        <v>6967</v>
      </c>
      <c r="O2969" s="87">
        <v>45448</v>
      </c>
      <c r="P2969" s="87">
        <f t="shared" si="92"/>
        <v>45473</v>
      </c>
      <c r="Q2969" s="53">
        <f t="shared" si="93"/>
        <v>154</v>
      </c>
    </row>
    <row r="2970" spans="1:17" ht="16">
      <c r="A2970" s="6">
        <v>2969</v>
      </c>
      <c r="B2970" s="191" t="s">
        <v>6577</v>
      </c>
      <c r="C2970" s="191" t="s">
        <v>6578</v>
      </c>
      <c r="D2970" s="191" t="s">
        <v>17362</v>
      </c>
      <c r="E2970" s="191" t="s">
        <v>8015</v>
      </c>
      <c r="F2970" s="191" t="s">
        <v>8015</v>
      </c>
      <c r="G2970" s="191" t="s">
        <v>144</v>
      </c>
      <c r="H2970" s="191" t="s">
        <v>12657</v>
      </c>
      <c r="I2970" s="191" t="s">
        <v>17363</v>
      </c>
      <c r="J2970" s="191" t="s">
        <v>17364</v>
      </c>
      <c r="K2970" s="191" t="s">
        <v>7384</v>
      </c>
      <c r="L2970" s="99">
        <v>-0.41339999999999999</v>
      </c>
      <c r="M2970" s="99">
        <v>37.513199999999998</v>
      </c>
      <c r="N2970" s="191" t="s">
        <v>6967</v>
      </c>
      <c r="O2970" s="87">
        <v>45448</v>
      </c>
      <c r="P2970" s="87">
        <f t="shared" si="92"/>
        <v>45473</v>
      </c>
      <c r="Q2970" s="53">
        <f t="shared" si="93"/>
        <v>154</v>
      </c>
    </row>
    <row r="2971" spans="1:17" ht="16">
      <c r="A2971" s="6">
        <v>2970</v>
      </c>
      <c r="B2971" s="191" t="s">
        <v>6615</v>
      </c>
      <c r="C2971" s="191" t="s">
        <v>6616</v>
      </c>
      <c r="D2971" s="191" t="s">
        <v>17365</v>
      </c>
      <c r="E2971" s="191" t="s">
        <v>108</v>
      </c>
      <c r="F2971" s="191" t="s">
        <v>108</v>
      </c>
      <c r="G2971" s="191" t="s">
        <v>109</v>
      </c>
      <c r="H2971" s="191" t="s">
        <v>17366</v>
      </c>
      <c r="I2971" s="191" t="s">
        <v>17367</v>
      </c>
      <c r="J2971" s="191" t="s">
        <v>17368</v>
      </c>
      <c r="K2971" s="191" t="s">
        <v>6966</v>
      </c>
      <c r="L2971" s="99">
        <v>-1.064006</v>
      </c>
      <c r="M2971" s="99">
        <v>36.704836</v>
      </c>
      <c r="N2971" s="191" t="s">
        <v>6967</v>
      </c>
      <c r="O2971" s="87">
        <v>45448</v>
      </c>
      <c r="P2971" s="87">
        <f t="shared" si="92"/>
        <v>45473</v>
      </c>
      <c r="Q2971" s="53">
        <f t="shared" si="93"/>
        <v>154</v>
      </c>
    </row>
    <row r="2972" spans="1:17" ht="16">
      <c r="A2972" s="6">
        <v>2971</v>
      </c>
      <c r="B2972" s="191" t="s">
        <v>6619</v>
      </c>
      <c r="C2972" s="191" t="s">
        <v>6620</v>
      </c>
      <c r="D2972" s="191" t="s">
        <v>17369</v>
      </c>
      <c r="E2972" s="191" t="s">
        <v>108</v>
      </c>
      <c r="F2972" s="191" t="s">
        <v>108</v>
      </c>
      <c r="G2972" s="191" t="s">
        <v>111</v>
      </c>
      <c r="H2972" s="191" t="s">
        <v>2560</v>
      </c>
      <c r="I2972" s="191" t="s">
        <v>17370</v>
      </c>
      <c r="J2972" s="191"/>
      <c r="K2972" s="191" t="s">
        <v>6966</v>
      </c>
      <c r="L2972" s="99">
        <v>-1.0341100000000001</v>
      </c>
      <c r="M2972" s="99">
        <v>36.752310000000001</v>
      </c>
      <c r="N2972" s="191" t="s">
        <v>6967</v>
      </c>
      <c r="O2972" s="87">
        <v>45448</v>
      </c>
      <c r="P2972" s="87">
        <f t="shared" si="92"/>
        <v>45473</v>
      </c>
      <c r="Q2972" s="53">
        <f t="shared" si="93"/>
        <v>154</v>
      </c>
    </row>
    <row r="2973" spans="1:17" ht="16">
      <c r="A2973" s="6">
        <v>2972</v>
      </c>
      <c r="B2973" s="191" t="s">
        <v>6623</v>
      </c>
      <c r="C2973" s="191" t="s">
        <v>6624</v>
      </c>
      <c r="D2973" s="191" t="s">
        <v>17371</v>
      </c>
      <c r="E2973" s="191" t="s">
        <v>8015</v>
      </c>
      <c r="F2973" s="191" t="s">
        <v>2434</v>
      </c>
      <c r="G2973" s="191" t="s">
        <v>7481</v>
      </c>
      <c r="H2973" s="191" t="s">
        <v>17372</v>
      </c>
      <c r="I2973" s="191" t="s">
        <v>17373</v>
      </c>
      <c r="J2973" s="191" t="s">
        <v>17374</v>
      </c>
      <c r="K2973" s="191" t="s">
        <v>8335</v>
      </c>
      <c r="L2973" s="99">
        <v>-0.66638200000000003</v>
      </c>
      <c r="M2973" s="99">
        <v>37.214579999999998</v>
      </c>
      <c r="N2973" s="191" t="s">
        <v>6967</v>
      </c>
      <c r="O2973" s="87">
        <v>45448</v>
      </c>
      <c r="P2973" s="87">
        <f t="shared" si="92"/>
        <v>45473</v>
      </c>
      <c r="Q2973" s="53">
        <f t="shared" si="93"/>
        <v>154</v>
      </c>
    </row>
    <row r="2974" spans="1:17" ht="16">
      <c r="A2974" s="6">
        <v>2973</v>
      </c>
      <c r="B2974" s="191" t="s">
        <v>6631</v>
      </c>
      <c r="C2974" s="191" t="s">
        <v>6632</v>
      </c>
      <c r="D2974" s="191" t="s">
        <v>17375</v>
      </c>
      <c r="E2974" s="191" t="s">
        <v>161</v>
      </c>
      <c r="F2974" s="191" t="s">
        <v>161</v>
      </c>
      <c r="G2974" s="191" t="s">
        <v>1511</v>
      </c>
      <c r="H2974" s="191" t="s">
        <v>16485</v>
      </c>
      <c r="I2974" s="191" t="s">
        <v>17376</v>
      </c>
      <c r="J2974" s="191" t="s">
        <v>17377</v>
      </c>
      <c r="K2974" s="191" t="s">
        <v>16488</v>
      </c>
      <c r="L2974" s="99">
        <v>-0.26078800000000002</v>
      </c>
      <c r="M2974" s="99">
        <v>37.022263000000002</v>
      </c>
      <c r="N2974" s="191" t="s">
        <v>6967</v>
      </c>
      <c r="O2974" s="87">
        <v>45448</v>
      </c>
      <c r="P2974" s="87">
        <f t="shared" si="92"/>
        <v>45473</v>
      </c>
      <c r="Q2974" s="53">
        <f t="shared" si="93"/>
        <v>154</v>
      </c>
    </row>
    <row r="2975" spans="1:17" ht="16">
      <c r="A2975" s="6">
        <v>2974</v>
      </c>
      <c r="B2975" s="191" t="s">
        <v>6652</v>
      </c>
      <c r="C2975" s="191" t="s">
        <v>6653</v>
      </c>
      <c r="D2975" s="191" t="s">
        <v>17378</v>
      </c>
      <c r="E2975" s="191" t="s">
        <v>108</v>
      </c>
      <c r="F2975" s="191" t="s">
        <v>108</v>
      </c>
      <c r="G2975" s="191" t="s">
        <v>6972</v>
      </c>
      <c r="H2975" s="191" t="s">
        <v>17379</v>
      </c>
      <c r="I2975" s="191" t="s">
        <v>17380</v>
      </c>
      <c r="J2975" s="191" t="s">
        <v>17381</v>
      </c>
      <c r="K2975" s="191" t="s">
        <v>6975</v>
      </c>
      <c r="L2975" s="99">
        <v>-0.97526800000000002</v>
      </c>
      <c r="M2975" s="99">
        <v>36.886065000000002</v>
      </c>
      <c r="N2975" s="191" t="s">
        <v>6967</v>
      </c>
      <c r="O2975" s="87">
        <v>45448</v>
      </c>
      <c r="P2975" s="87">
        <f t="shared" si="92"/>
        <v>45473</v>
      </c>
      <c r="Q2975" s="53">
        <f t="shared" si="93"/>
        <v>154</v>
      </c>
    </row>
    <row r="2976" spans="1:17" ht="16">
      <c r="A2976" s="6">
        <v>2975</v>
      </c>
      <c r="B2976" s="191" t="s">
        <v>5736</v>
      </c>
      <c r="C2976" s="191" t="s">
        <v>5737</v>
      </c>
      <c r="D2976" s="191" t="s">
        <v>17382</v>
      </c>
      <c r="E2976" s="191" t="s">
        <v>114</v>
      </c>
      <c r="F2976" s="191" t="s">
        <v>114</v>
      </c>
      <c r="G2976" s="191" t="s">
        <v>156</v>
      </c>
      <c r="H2976" s="191" t="s">
        <v>14914</v>
      </c>
      <c r="I2976" s="191" t="s">
        <v>17383</v>
      </c>
      <c r="J2976" s="191"/>
      <c r="K2976" s="191" t="s">
        <v>11451</v>
      </c>
      <c r="L2976" s="99">
        <v>-0.88079700000000005</v>
      </c>
      <c r="M2976" s="99">
        <v>36.913961999999998</v>
      </c>
      <c r="N2976" s="191" t="s">
        <v>6967</v>
      </c>
      <c r="O2976" s="87">
        <v>45449</v>
      </c>
      <c r="P2976" s="87">
        <f t="shared" si="92"/>
        <v>45474</v>
      </c>
      <c r="Q2976" s="53">
        <f t="shared" si="93"/>
        <v>153</v>
      </c>
    </row>
    <row r="2977" spans="1:17" ht="16">
      <c r="A2977" s="6">
        <v>2976</v>
      </c>
      <c r="B2977" s="191" t="s">
        <v>6268</v>
      </c>
      <c r="C2977" s="191" t="s">
        <v>6269</v>
      </c>
      <c r="D2977" s="191" t="s">
        <v>17384</v>
      </c>
      <c r="E2977" s="191" t="s">
        <v>151</v>
      </c>
      <c r="F2977" s="191" t="s">
        <v>151</v>
      </c>
      <c r="G2977" s="191" t="s">
        <v>165</v>
      </c>
      <c r="H2977" s="191" t="s">
        <v>15847</v>
      </c>
      <c r="I2977" s="191" t="s">
        <v>17385</v>
      </c>
      <c r="J2977" s="191" t="s">
        <v>17386</v>
      </c>
      <c r="K2977" s="191" t="s">
        <v>8758</v>
      </c>
      <c r="L2977" s="99">
        <v>-9.9181000000000005E-2</v>
      </c>
      <c r="M2977" s="99">
        <v>37.702069000000002</v>
      </c>
      <c r="N2977" s="191" t="s">
        <v>6967</v>
      </c>
      <c r="O2977" s="87">
        <v>45449</v>
      </c>
      <c r="P2977" s="87">
        <f t="shared" si="92"/>
        <v>45474</v>
      </c>
      <c r="Q2977" s="53">
        <f t="shared" si="93"/>
        <v>153</v>
      </c>
    </row>
    <row r="2978" spans="1:17" ht="16">
      <c r="A2978" s="6">
        <v>2977</v>
      </c>
      <c r="B2978" s="191" t="s">
        <v>6338</v>
      </c>
      <c r="C2978" s="191" t="s">
        <v>6339</v>
      </c>
      <c r="D2978" s="191" t="s">
        <v>17387</v>
      </c>
      <c r="E2978" s="191" t="s">
        <v>114</v>
      </c>
      <c r="F2978" s="191" t="s">
        <v>114</v>
      </c>
      <c r="G2978" s="191" t="s">
        <v>158</v>
      </c>
      <c r="H2978" s="191" t="s">
        <v>12901</v>
      </c>
      <c r="I2978" s="191" t="s">
        <v>17388</v>
      </c>
      <c r="J2978" s="191" t="s">
        <v>17389</v>
      </c>
      <c r="K2978" s="191" t="s">
        <v>15427</v>
      </c>
      <c r="L2978" s="99">
        <v>-0.73749200000000004</v>
      </c>
      <c r="M2978" s="99">
        <v>36.832509999999999</v>
      </c>
      <c r="N2978" s="191" t="s">
        <v>6967</v>
      </c>
      <c r="O2978" s="87">
        <v>45449</v>
      </c>
      <c r="P2978" s="87">
        <f t="shared" si="92"/>
        <v>45474</v>
      </c>
      <c r="Q2978" s="53">
        <f t="shared" si="93"/>
        <v>153</v>
      </c>
    </row>
    <row r="2979" spans="1:17" ht="16">
      <c r="A2979" s="6">
        <v>2978</v>
      </c>
      <c r="B2979" s="191" t="s">
        <v>6410</v>
      </c>
      <c r="C2979" s="191" t="s">
        <v>6411</v>
      </c>
      <c r="D2979" s="191" t="s">
        <v>17390</v>
      </c>
      <c r="E2979" s="191" t="s">
        <v>161</v>
      </c>
      <c r="F2979" s="191" t="s">
        <v>161</v>
      </c>
      <c r="G2979" s="191" t="s">
        <v>12316</v>
      </c>
      <c r="H2979" s="191" t="s">
        <v>17391</v>
      </c>
      <c r="I2979" s="191" t="s">
        <v>17392</v>
      </c>
      <c r="J2979" s="191"/>
      <c r="K2979" s="191" t="s">
        <v>15695</v>
      </c>
      <c r="L2979" s="99">
        <v>-1.12381</v>
      </c>
      <c r="M2979" s="99">
        <v>36.809944999999999</v>
      </c>
      <c r="N2979" s="191" t="s">
        <v>6967</v>
      </c>
      <c r="O2979" s="87">
        <v>45449</v>
      </c>
      <c r="P2979" s="87">
        <f t="shared" si="92"/>
        <v>45474</v>
      </c>
      <c r="Q2979" s="53">
        <f t="shared" si="93"/>
        <v>153</v>
      </c>
    </row>
    <row r="2980" spans="1:17" ht="16">
      <c r="A2980" s="6">
        <v>2979</v>
      </c>
      <c r="B2980" s="191" t="s">
        <v>6430</v>
      </c>
      <c r="C2980" s="191" t="s">
        <v>6431</v>
      </c>
      <c r="D2980" s="191" t="s">
        <v>17393</v>
      </c>
      <c r="E2980" s="191" t="s">
        <v>8015</v>
      </c>
      <c r="F2980" s="191" t="s">
        <v>8015</v>
      </c>
      <c r="G2980" s="191" t="s">
        <v>142</v>
      </c>
      <c r="H2980" s="191" t="s">
        <v>17394</v>
      </c>
      <c r="I2980" s="191" t="s">
        <v>17395</v>
      </c>
      <c r="J2980" s="191" t="s">
        <v>17396</v>
      </c>
      <c r="K2980" s="191" t="s">
        <v>8856</v>
      </c>
      <c r="L2980" s="99">
        <v>-0.43690000000000001</v>
      </c>
      <c r="M2980" s="99">
        <v>37.481999999999999</v>
      </c>
      <c r="N2980" s="191" t="s">
        <v>6967</v>
      </c>
      <c r="O2980" s="87">
        <v>45449</v>
      </c>
      <c r="P2980" s="87">
        <f t="shared" si="92"/>
        <v>45474</v>
      </c>
      <c r="Q2980" s="53">
        <f t="shared" si="93"/>
        <v>153</v>
      </c>
    </row>
    <row r="2981" spans="1:17" ht="16">
      <c r="A2981" s="6">
        <v>2980</v>
      </c>
      <c r="B2981" s="191" t="s">
        <v>6443</v>
      </c>
      <c r="C2981" s="191" t="s">
        <v>6444</v>
      </c>
      <c r="D2981" s="191" t="s">
        <v>17397</v>
      </c>
      <c r="E2981" s="191" t="s">
        <v>114</v>
      </c>
      <c r="F2981" s="191" t="s">
        <v>114</v>
      </c>
      <c r="G2981" s="191" t="s">
        <v>156</v>
      </c>
      <c r="H2981" s="191" t="s">
        <v>11810</v>
      </c>
      <c r="I2981" s="191" t="s">
        <v>17398</v>
      </c>
      <c r="J2981" s="191" t="s">
        <v>17399</v>
      </c>
      <c r="K2981" s="191" t="s">
        <v>11451</v>
      </c>
      <c r="L2981" s="99">
        <v>-0.794713</v>
      </c>
      <c r="M2981" s="99">
        <v>36.795422000000002</v>
      </c>
      <c r="N2981" s="191" t="s">
        <v>6967</v>
      </c>
      <c r="O2981" s="87">
        <v>45449</v>
      </c>
      <c r="P2981" s="87">
        <f t="shared" si="92"/>
        <v>45474</v>
      </c>
      <c r="Q2981" s="53">
        <f t="shared" si="93"/>
        <v>153</v>
      </c>
    </row>
    <row r="2982" spans="1:17" ht="16">
      <c r="A2982" s="6">
        <v>2981</v>
      </c>
      <c r="B2982" s="191" t="s">
        <v>6650</v>
      </c>
      <c r="C2982" s="191" t="s">
        <v>6651</v>
      </c>
      <c r="D2982" s="191" t="s">
        <v>17400</v>
      </c>
      <c r="E2982" s="191" t="s">
        <v>108</v>
      </c>
      <c r="F2982" s="191" t="s">
        <v>108</v>
      </c>
      <c r="G2982" s="191" t="s">
        <v>7201</v>
      </c>
      <c r="H2982" s="191" t="s">
        <v>11628</v>
      </c>
      <c r="I2982" s="191" t="s">
        <v>17401</v>
      </c>
      <c r="J2982" s="191" t="s">
        <v>17402</v>
      </c>
      <c r="K2982" s="191" t="s">
        <v>6975</v>
      </c>
      <c r="L2982" s="99">
        <v>-1.121157</v>
      </c>
      <c r="M2982" s="99">
        <v>36.956932999999999</v>
      </c>
      <c r="N2982" s="191" t="s">
        <v>6967</v>
      </c>
      <c r="O2982" s="87">
        <v>45449</v>
      </c>
      <c r="P2982" s="87">
        <f t="shared" si="92"/>
        <v>45474</v>
      </c>
      <c r="Q2982" s="53">
        <f t="shared" si="93"/>
        <v>153</v>
      </c>
    </row>
    <row r="2983" spans="1:17" ht="16">
      <c r="A2983" s="6">
        <v>2982</v>
      </c>
      <c r="B2983" s="191" t="s">
        <v>6658</v>
      </c>
      <c r="C2983" s="191" t="s">
        <v>6659</v>
      </c>
      <c r="D2983" s="191" t="s">
        <v>17403</v>
      </c>
      <c r="E2983" s="191" t="s">
        <v>16089</v>
      </c>
      <c r="F2983" s="191" t="s">
        <v>16090</v>
      </c>
      <c r="G2983" s="191" t="s">
        <v>16091</v>
      </c>
      <c r="H2983" s="191" t="s">
        <v>17404</v>
      </c>
      <c r="I2983" s="191" t="s">
        <v>17405</v>
      </c>
      <c r="J2983" s="191" t="s">
        <v>17406</v>
      </c>
      <c r="K2983" s="191" t="s">
        <v>16652</v>
      </c>
      <c r="L2983" s="99">
        <v>-0.58268200000000003</v>
      </c>
      <c r="M2983" s="99">
        <v>36.620776999999997</v>
      </c>
      <c r="N2983" s="191" t="s">
        <v>6967</v>
      </c>
      <c r="O2983" s="87">
        <v>45449</v>
      </c>
      <c r="P2983" s="87">
        <f t="shared" si="92"/>
        <v>45474</v>
      </c>
      <c r="Q2983" s="53">
        <f t="shared" si="93"/>
        <v>153</v>
      </c>
    </row>
    <row r="2984" spans="1:17" ht="16">
      <c r="A2984" s="6">
        <v>2983</v>
      </c>
      <c r="B2984" s="191" t="s">
        <v>5858</v>
      </c>
      <c r="C2984" s="191" t="s">
        <v>5859</v>
      </c>
      <c r="D2984" s="191" t="s">
        <v>17407</v>
      </c>
      <c r="E2984" s="191" t="s">
        <v>16089</v>
      </c>
      <c r="F2984" s="191" t="s">
        <v>16090</v>
      </c>
      <c r="G2984" s="191" t="s">
        <v>16091</v>
      </c>
      <c r="H2984" s="191" t="s">
        <v>17408</v>
      </c>
      <c r="I2984" s="191" t="s">
        <v>17409</v>
      </c>
      <c r="J2984" s="191" t="s">
        <v>17410</v>
      </c>
      <c r="K2984" s="191" t="s">
        <v>6975</v>
      </c>
      <c r="L2984" s="99">
        <v>-0.71706999999999999</v>
      </c>
      <c r="M2984" s="99">
        <v>36.657690000000002</v>
      </c>
      <c r="N2984" s="191" t="s">
        <v>6967</v>
      </c>
      <c r="O2984" s="87">
        <v>45450</v>
      </c>
      <c r="P2984" s="87">
        <f t="shared" si="92"/>
        <v>45475</v>
      </c>
      <c r="Q2984" s="53">
        <f t="shared" si="93"/>
        <v>152</v>
      </c>
    </row>
    <row r="2985" spans="1:17" ht="16">
      <c r="A2985" s="6">
        <v>2984</v>
      </c>
      <c r="B2985" s="191" t="s">
        <v>2695</v>
      </c>
      <c r="C2985" s="191" t="s">
        <v>2696</v>
      </c>
      <c r="D2985" s="191" t="s">
        <v>17411</v>
      </c>
      <c r="E2985" s="191" t="s">
        <v>151</v>
      </c>
      <c r="F2985" s="191" t="s">
        <v>151</v>
      </c>
      <c r="G2985" s="191" t="s">
        <v>152</v>
      </c>
      <c r="H2985" s="191" t="s">
        <v>17412</v>
      </c>
      <c r="I2985" s="191" t="s">
        <v>17413</v>
      </c>
      <c r="J2985" s="191" t="s">
        <v>17414</v>
      </c>
      <c r="K2985" s="191" t="s">
        <v>10554</v>
      </c>
      <c r="L2985" s="99">
        <v>0.13411100000000001</v>
      </c>
      <c r="M2985" s="99">
        <v>37.355305999999999</v>
      </c>
      <c r="N2985" s="191" t="s">
        <v>6967</v>
      </c>
      <c r="O2985" s="87">
        <v>45450</v>
      </c>
      <c r="P2985" s="87">
        <f t="shared" si="92"/>
        <v>45475</v>
      </c>
      <c r="Q2985" s="53">
        <f t="shared" si="93"/>
        <v>152</v>
      </c>
    </row>
    <row r="2986" spans="1:17" ht="16">
      <c r="A2986" s="6">
        <v>2985</v>
      </c>
      <c r="B2986" s="191" t="s">
        <v>6264</v>
      </c>
      <c r="C2986" s="191" t="s">
        <v>6265</v>
      </c>
      <c r="D2986" s="191" t="s">
        <v>17415</v>
      </c>
      <c r="E2986" s="191" t="s">
        <v>8015</v>
      </c>
      <c r="F2986" s="191" t="s">
        <v>2434</v>
      </c>
      <c r="G2986" s="191" t="s">
        <v>9255</v>
      </c>
      <c r="H2986" s="191" t="s">
        <v>17416</v>
      </c>
      <c r="I2986" s="191" t="s">
        <v>17417</v>
      </c>
      <c r="J2986" s="191"/>
      <c r="K2986" s="191" t="s">
        <v>8335</v>
      </c>
      <c r="L2986" s="99">
        <v>-0.50740099999999999</v>
      </c>
      <c r="M2986" s="99">
        <v>37.413352000000003</v>
      </c>
      <c r="N2986" s="191" t="s">
        <v>6967</v>
      </c>
      <c r="O2986" s="87">
        <v>45450</v>
      </c>
      <c r="P2986" s="87">
        <f t="shared" si="92"/>
        <v>45475</v>
      </c>
      <c r="Q2986" s="53">
        <f t="shared" si="93"/>
        <v>152</v>
      </c>
    </row>
    <row r="2987" spans="1:17" ht="16">
      <c r="A2987" s="6">
        <v>2986</v>
      </c>
      <c r="B2987" s="191" t="s">
        <v>6308</v>
      </c>
      <c r="C2987" s="191" t="s">
        <v>6309</v>
      </c>
      <c r="D2987" s="191" t="s">
        <v>17418</v>
      </c>
      <c r="E2987" s="191" t="s">
        <v>8015</v>
      </c>
      <c r="F2987" s="191" t="s">
        <v>151</v>
      </c>
      <c r="G2987" s="191" t="s">
        <v>165</v>
      </c>
      <c r="H2987" s="191" t="s">
        <v>17419</v>
      </c>
      <c r="I2987" s="191" t="s">
        <v>17420</v>
      </c>
      <c r="J2987" s="191" t="s">
        <v>17421</v>
      </c>
      <c r="K2987" s="191" t="s">
        <v>11533</v>
      </c>
      <c r="L2987" s="99">
        <v>-0.14629200000000001</v>
      </c>
      <c r="M2987" s="99">
        <v>37.581623</v>
      </c>
      <c r="N2987" s="191" t="s">
        <v>6967</v>
      </c>
      <c r="O2987" s="87">
        <v>45450</v>
      </c>
      <c r="P2987" s="87">
        <f t="shared" si="92"/>
        <v>45475</v>
      </c>
      <c r="Q2987" s="53">
        <f t="shared" si="93"/>
        <v>152</v>
      </c>
    </row>
    <row r="2988" spans="1:17" ht="16">
      <c r="A2988" s="6">
        <v>2987</v>
      </c>
      <c r="B2988" s="191" t="s">
        <v>6440</v>
      </c>
      <c r="C2988" s="191" t="s">
        <v>6441</v>
      </c>
      <c r="D2988" s="191" t="s">
        <v>17422</v>
      </c>
      <c r="E2988" s="191" t="s">
        <v>151</v>
      </c>
      <c r="F2988" s="191" t="s">
        <v>151</v>
      </c>
      <c r="G2988" s="191" t="s">
        <v>165</v>
      </c>
      <c r="H2988" s="191" t="s">
        <v>17423</v>
      </c>
      <c r="I2988" s="191" t="s">
        <v>17424</v>
      </c>
      <c r="J2988" s="191" t="s">
        <v>17425</v>
      </c>
      <c r="K2988" s="191" t="s">
        <v>16531</v>
      </c>
      <c r="L2988" s="99">
        <v>-0.16497700000000001</v>
      </c>
      <c r="M2988" s="99">
        <v>37.660997999999999</v>
      </c>
      <c r="N2988" s="191" t="s">
        <v>6967</v>
      </c>
      <c r="O2988" s="87">
        <v>45450</v>
      </c>
      <c r="P2988" s="87">
        <f t="shared" si="92"/>
        <v>45475</v>
      </c>
      <c r="Q2988" s="53">
        <f t="shared" si="93"/>
        <v>152</v>
      </c>
    </row>
    <row r="2989" spans="1:17" ht="16">
      <c r="A2989" s="6">
        <v>2988</v>
      </c>
      <c r="B2989" s="191" t="s">
        <v>6686</v>
      </c>
      <c r="C2989" s="191" t="s">
        <v>6687</v>
      </c>
      <c r="D2989" s="191" t="s">
        <v>17426</v>
      </c>
      <c r="E2989" s="191" t="s">
        <v>151</v>
      </c>
      <c r="F2989" s="191" t="s">
        <v>151</v>
      </c>
      <c r="G2989" s="191" t="s">
        <v>10866</v>
      </c>
      <c r="H2989" s="191" t="s">
        <v>13837</v>
      </c>
      <c r="I2989" s="191" t="s">
        <v>17427</v>
      </c>
      <c r="J2989" s="191" t="s">
        <v>17428</v>
      </c>
      <c r="K2989" s="191" t="s">
        <v>10641</v>
      </c>
      <c r="L2989" s="99">
        <v>8.4099999999999994E-2</v>
      </c>
      <c r="M2989" s="99">
        <v>37.814599999999999</v>
      </c>
      <c r="N2989" s="191" t="s">
        <v>6967</v>
      </c>
      <c r="O2989" s="87">
        <v>45450</v>
      </c>
      <c r="P2989" s="87">
        <f t="shared" si="92"/>
        <v>45475</v>
      </c>
      <c r="Q2989" s="53">
        <f t="shared" si="93"/>
        <v>152</v>
      </c>
    </row>
    <row r="2990" spans="1:17" ht="16">
      <c r="A2990" s="6">
        <v>2989</v>
      </c>
      <c r="B2990" s="191" t="s">
        <v>6712</v>
      </c>
      <c r="C2990" s="191" t="s">
        <v>6713</v>
      </c>
      <c r="D2990" s="191" t="s">
        <v>17429</v>
      </c>
      <c r="E2990" s="191" t="s">
        <v>8015</v>
      </c>
      <c r="F2990" s="191" t="s">
        <v>8015</v>
      </c>
      <c r="G2990" s="191" t="s">
        <v>144</v>
      </c>
      <c r="H2990" s="191" t="s">
        <v>17430</v>
      </c>
      <c r="I2990" s="191" t="s">
        <v>17431</v>
      </c>
      <c r="J2990" s="191" t="s">
        <v>17432</v>
      </c>
      <c r="K2990" s="191" t="s">
        <v>7384</v>
      </c>
      <c r="L2990" s="99">
        <v>-0.45989999999999998</v>
      </c>
      <c r="M2990" s="99">
        <v>37.566200000000002</v>
      </c>
      <c r="N2990" s="191" t="s">
        <v>6967</v>
      </c>
      <c r="O2990" s="87">
        <v>45450</v>
      </c>
      <c r="P2990" s="87">
        <f t="shared" si="92"/>
        <v>45475</v>
      </c>
      <c r="Q2990" s="53">
        <f t="shared" si="93"/>
        <v>152</v>
      </c>
    </row>
    <row r="2991" spans="1:17" ht="16">
      <c r="A2991" s="6">
        <v>2990</v>
      </c>
      <c r="B2991" s="191" t="s">
        <v>6318</v>
      </c>
      <c r="C2991" s="191" t="s">
        <v>6319</v>
      </c>
      <c r="D2991" s="191" t="s">
        <v>17433</v>
      </c>
      <c r="E2991" s="191" t="s">
        <v>8015</v>
      </c>
      <c r="F2991" s="191" t="s">
        <v>8015</v>
      </c>
      <c r="G2991" s="191" t="s">
        <v>144</v>
      </c>
      <c r="H2991" s="191" t="s">
        <v>17434</v>
      </c>
      <c r="I2991" s="191" t="s">
        <v>17435</v>
      </c>
      <c r="J2991" s="191" t="s">
        <v>17436</v>
      </c>
      <c r="K2991" s="191" t="s">
        <v>7384</v>
      </c>
      <c r="L2991" s="99">
        <v>-0.38225799999999999</v>
      </c>
      <c r="M2991" s="99">
        <v>37.516689999999997</v>
      </c>
      <c r="N2991" s="191" t="s">
        <v>6967</v>
      </c>
      <c r="O2991" s="87">
        <v>45451</v>
      </c>
      <c r="P2991" s="87">
        <f t="shared" si="92"/>
        <v>45476</v>
      </c>
      <c r="Q2991" s="53">
        <f t="shared" si="93"/>
        <v>151</v>
      </c>
    </row>
    <row r="2992" spans="1:17" ht="16">
      <c r="A2992" s="6">
        <v>2991</v>
      </c>
      <c r="B2992" s="191" t="s">
        <v>6714</v>
      </c>
      <c r="C2992" s="191" t="s">
        <v>6715</v>
      </c>
      <c r="D2992" s="191" t="s">
        <v>17437</v>
      </c>
      <c r="E2992" s="191" t="s">
        <v>16089</v>
      </c>
      <c r="F2992" s="191" t="s">
        <v>16090</v>
      </c>
      <c r="G2992" s="191" t="s">
        <v>16091</v>
      </c>
      <c r="H2992" s="191" t="s">
        <v>17169</v>
      </c>
      <c r="I2992" s="191" t="s">
        <v>17438</v>
      </c>
      <c r="J2992" s="191" t="s">
        <v>17439</v>
      </c>
      <c r="K2992" s="191" t="s">
        <v>16652</v>
      </c>
      <c r="L2992" s="99">
        <v>-0.45337499999999997</v>
      </c>
      <c r="M2992" s="99">
        <v>36.471372000000002</v>
      </c>
      <c r="N2992" s="191" t="s">
        <v>6967</v>
      </c>
      <c r="O2992" s="87">
        <v>45451</v>
      </c>
      <c r="P2992" s="87">
        <f t="shared" si="92"/>
        <v>45476</v>
      </c>
      <c r="Q2992" s="53">
        <f t="shared" si="93"/>
        <v>151</v>
      </c>
    </row>
    <row r="2993" spans="1:17" ht="16">
      <c r="A2993" s="6">
        <v>2992</v>
      </c>
      <c r="B2993" s="191" t="s">
        <v>6732</v>
      </c>
      <c r="C2993" s="191" t="s">
        <v>6733</v>
      </c>
      <c r="D2993" s="191" t="s">
        <v>17440</v>
      </c>
      <c r="E2993" s="191" t="s">
        <v>8015</v>
      </c>
      <c r="F2993" s="191" t="s">
        <v>8015</v>
      </c>
      <c r="G2993" s="191" t="s">
        <v>144</v>
      </c>
      <c r="H2993" s="191" t="s">
        <v>12087</v>
      </c>
      <c r="I2993" s="191" t="s">
        <v>17441</v>
      </c>
      <c r="J2993" s="191" t="s">
        <v>17442</v>
      </c>
      <c r="K2993" s="191" t="s">
        <v>7384</v>
      </c>
      <c r="L2993" s="99">
        <v>-0.47910000000000003</v>
      </c>
      <c r="M2993" s="99">
        <v>37.624299999999998</v>
      </c>
      <c r="N2993" s="191" t="s">
        <v>6967</v>
      </c>
      <c r="O2993" s="87">
        <v>45451</v>
      </c>
      <c r="P2993" s="87">
        <f t="shared" si="92"/>
        <v>45476</v>
      </c>
      <c r="Q2993" s="53">
        <f t="shared" si="93"/>
        <v>151</v>
      </c>
    </row>
    <row r="2994" spans="1:17" ht="16">
      <c r="A2994" s="6">
        <v>2993</v>
      </c>
      <c r="B2994" s="191" t="s">
        <v>6493</v>
      </c>
      <c r="C2994" s="191" t="s">
        <v>6494</v>
      </c>
      <c r="D2994" s="191" t="s">
        <v>17443</v>
      </c>
      <c r="E2994" s="191" t="s">
        <v>161</v>
      </c>
      <c r="F2994" s="191" t="s">
        <v>161</v>
      </c>
      <c r="G2994" s="191" t="s">
        <v>1511</v>
      </c>
      <c r="H2994" s="191" t="s">
        <v>16485</v>
      </c>
      <c r="I2994" s="191" t="s">
        <v>17444</v>
      </c>
      <c r="J2994" s="191" t="s">
        <v>17445</v>
      </c>
      <c r="K2994" s="191" t="s">
        <v>16488</v>
      </c>
      <c r="L2994" s="99">
        <v>-1.1238049999999999</v>
      </c>
      <c r="M2994" s="99">
        <v>36.809944000000002</v>
      </c>
      <c r="N2994" s="191" t="s">
        <v>6967</v>
      </c>
      <c r="O2994" s="87">
        <v>45453</v>
      </c>
      <c r="P2994" s="87">
        <f t="shared" si="92"/>
        <v>45478</v>
      </c>
      <c r="Q2994" s="53">
        <f t="shared" si="93"/>
        <v>149</v>
      </c>
    </row>
    <row r="2995" spans="1:17" ht="16">
      <c r="A2995" s="6">
        <v>2994</v>
      </c>
      <c r="B2995" s="191" t="s">
        <v>6541</v>
      </c>
      <c r="C2995" s="191" t="s">
        <v>6542</v>
      </c>
      <c r="D2995" s="191" t="s">
        <v>17446</v>
      </c>
      <c r="E2995" s="191" t="s">
        <v>8015</v>
      </c>
      <c r="F2995" s="191" t="s">
        <v>2434</v>
      </c>
      <c r="G2995" s="191" t="s">
        <v>9255</v>
      </c>
      <c r="H2995" s="191" t="s">
        <v>17447</v>
      </c>
      <c r="I2995" s="191" t="s">
        <v>17448</v>
      </c>
      <c r="J2995" s="191" t="s">
        <v>17449</v>
      </c>
      <c r="K2995" s="191" t="s">
        <v>8335</v>
      </c>
      <c r="L2995" s="99">
        <v>-0.47275200000000001</v>
      </c>
      <c r="M2995" s="99">
        <v>37.321156999999999</v>
      </c>
      <c r="N2995" s="191" t="s">
        <v>6967</v>
      </c>
      <c r="O2995" s="87">
        <v>45453</v>
      </c>
      <c r="P2995" s="87">
        <f t="shared" si="92"/>
        <v>45478</v>
      </c>
      <c r="Q2995" s="53">
        <f t="shared" si="93"/>
        <v>149</v>
      </c>
    </row>
    <row r="2996" spans="1:17" ht="16">
      <c r="A2996" s="6">
        <v>2995</v>
      </c>
      <c r="B2996" s="191" t="s">
        <v>17450</v>
      </c>
      <c r="C2996" s="191" t="s">
        <v>6635</v>
      </c>
      <c r="D2996" s="191" t="s">
        <v>17451</v>
      </c>
      <c r="E2996" s="191" t="s">
        <v>108</v>
      </c>
      <c r="F2996" s="191" t="s">
        <v>108</v>
      </c>
      <c r="G2996" s="191" t="s">
        <v>7023</v>
      </c>
      <c r="H2996" s="191" t="s">
        <v>7772</v>
      </c>
      <c r="I2996" s="191" t="s">
        <v>17452</v>
      </c>
      <c r="J2996" s="191" t="s">
        <v>17453</v>
      </c>
      <c r="K2996" s="191" t="s">
        <v>7449</v>
      </c>
      <c r="L2996" s="99">
        <v>-1.1969320000000001</v>
      </c>
      <c r="M2996" s="99">
        <v>36.599649999999997</v>
      </c>
      <c r="N2996" s="191" t="s">
        <v>6967</v>
      </c>
      <c r="O2996" s="87">
        <v>45454</v>
      </c>
      <c r="P2996" s="87">
        <f t="shared" si="92"/>
        <v>45479</v>
      </c>
      <c r="Q2996" s="53">
        <f t="shared" si="93"/>
        <v>148</v>
      </c>
    </row>
    <row r="2997" spans="1:17" ht="32">
      <c r="A2997" s="6">
        <v>2996</v>
      </c>
      <c r="B2997" s="191" t="s">
        <v>6779</v>
      </c>
      <c r="C2997" s="191" t="s">
        <v>6780</v>
      </c>
      <c r="D2997" s="191" t="s">
        <v>17454</v>
      </c>
      <c r="E2997" s="191" t="s">
        <v>161</v>
      </c>
      <c r="F2997" s="191" t="s">
        <v>161</v>
      </c>
      <c r="G2997" s="191" t="s">
        <v>11424</v>
      </c>
      <c r="H2997" s="191" t="s">
        <v>17455</v>
      </c>
      <c r="I2997" s="191" t="s">
        <v>17456</v>
      </c>
      <c r="J2997" s="191"/>
      <c r="K2997" s="191" t="s">
        <v>10952</v>
      </c>
      <c r="L2997" s="99">
        <v>-0.57438</v>
      </c>
      <c r="M2997" s="99">
        <v>37.016527000000004</v>
      </c>
      <c r="N2997" s="191" t="s">
        <v>6967</v>
      </c>
      <c r="O2997" s="87">
        <v>45456</v>
      </c>
      <c r="P2997" s="87">
        <f t="shared" si="92"/>
        <v>45481</v>
      </c>
      <c r="Q2997" s="53">
        <f t="shared" si="93"/>
        <v>146</v>
      </c>
    </row>
    <row r="2998" spans="1:17" ht="16">
      <c r="A2998" s="6">
        <v>2997</v>
      </c>
      <c r="B2998" s="191" t="s">
        <v>2715</v>
      </c>
      <c r="C2998" s="191" t="s">
        <v>2716</v>
      </c>
      <c r="D2998" s="191" t="s">
        <v>17457</v>
      </c>
      <c r="E2998" s="191" t="s">
        <v>108</v>
      </c>
      <c r="F2998" s="191" t="s">
        <v>108</v>
      </c>
      <c r="G2998" s="191" t="s">
        <v>109</v>
      </c>
      <c r="H2998" s="191" t="s">
        <v>17458</v>
      </c>
      <c r="I2998" s="191" t="s">
        <v>17459</v>
      </c>
      <c r="J2998" s="191" t="s">
        <v>17460</v>
      </c>
      <c r="K2998" s="191" t="s">
        <v>6966</v>
      </c>
      <c r="L2998" s="99">
        <v>-1.1063400000000001</v>
      </c>
      <c r="M2998" s="99">
        <v>36.805129999999998</v>
      </c>
      <c r="N2998" s="191" t="s">
        <v>6967</v>
      </c>
      <c r="O2998" s="87">
        <v>45457</v>
      </c>
      <c r="P2998" s="87">
        <f t="shared" si="92"/>
        <v>45482</v>
      </c>
      <c r="Q2998" s="53">
        <f t="shared" si="93"/>
        <v>145</v>
      </c>
    </row>
    <row r="2999" spans="1:17" ht="16">
      <c r="A2999" s="6">
        <v>2998</v>
      </c>
      <c r="B2999" s="191" t="s">
        <v>6063</v>
      </c>
      <c r="C2999" s="191" t="s">
        <v>6064</v>
      </c>
      <c r="D2999" s="191" t="s">
        <v>17461</v>
      </c>
      <c r="E2999" s="191" t="s">
        <v>108</v>
      </c>
      <c r="F2999" s="191" t="s">
        <v>108</v>
      </c>
      <c r="G2999" s="191" t="s">
        <v>6972</v>
      </c>
      <c r="H2999" s="191" t="s">
        <v>9323</v>
      </c>
      <c r="I2999" s="191" t="s">
        <v>17462</v>
      </c>
      <c r="J2999" s="191" t="s">
        <v>17463</v>
      </c>
      <c r="K2999" s="191" t="s">
        <v>16652</v>
      </c>
      <c r="L2999" s="99">
        <v>-0.95840499999999995</v>
      </c>
      <c r="M2999" s="99">
        <v>36.836067999999997</v>
      </c>
      <c r="N2999" s="191" t="s">
        <v>6967</v>
      </c>
      <c r="O2999" s="87">
        <v>45461</v>
      </c>
      <c r="P2999" s="87">
        <f t="shared" si="92"/>
        <v>45486</v>
      </c>
      <c r="Q2999" s="53">
        <f t="shared" si="93"/>
        <v>141</v>
      </c>
    </row>
    <row r="3000" spans="1:17" ht="16">
      <c r="A3000" s="6">
        <v>2999</v>
      </c>
      <c r="B3000" s="191" t="s">
        <v>6170</v>
      </c>
      <c r="C3000" s="191" t="s">
        <v>6171</v>
      </c>
      <c r="D3000" s="191" t="s">
        <v>17464</v>
      </c>
      <c r="E3000" s="191" t="s">
        <v>114</v>
      </c>
      <c r="F3000" s="191" t="s">
        <v>114</v>
      </c>
      <c r="G3000" s="191" t="s">
        <v>168</v>
      </c>
      <c r="H3000" s="191" t="s">
        <v>17465</v>
      </c>
      <c r="I3000" s="191" t="s">
        <v>17466</v>
      </c>
      <c r="J3000" s="191" t="s">
        <v>12683</v>
      </c>
      <c r="K3000" s="191" t="s">
        <v>11330</v>
      </c>
      <c r="L3000" s="99">
        <v>-0.90753700000000004</v>
      </c>
      <c r="M3000" s="99">
        <v>37.117148</v>
      </c>
      <c r="N3000" s="191" t="s">
        <v>6967</v>
      </c>
      <c r="O3000" s="87">
        <v>45461</v>
      </c>
      <c r="P3000" s="87">
        <f t="shared" si="92"/>
        <v>45486</v>
      </c>
      <c r="Q3000" s="53">
        <f t="shared" si="93"/>
        <v>141</v>
      </c>
    </row>
    <row r="3001" spans="1:17" ht="16">
      <c r="A3001" s="6">
        <v>3000</v>
      </c>
      <c r="B3001" s="191" t="s">
        <v>6210</v>
      </c>
      <c r="C3001" s="191" t="s">
        <v>6211</v>
      </c>
      <c r="D3001" s="191" t="s">
        <v>17467</v>
      </c>
      <c r="E3001" s="191" t="s">
        <v>151</v>
      </c>
      <c r="F3001" s="191" t="s">
        <v>10898</v>
      </c>
      <c r="G3001" s="191" t="s">
        <v>1578</v>
      </c>
      <c r="H3001" s="191" t="s">
        <v>17468</v>
      </c>
      <c r="I3001" s="191" t="s">
        <v>17469</v>
      </c>
      <c r="J3001" s="191" t="s">
        <v>17470</v>
      </c>
      <c r="K3001" s="191" t="s">
        <v>16531</v>
      </c>
      <c r="L3001" s="99">
        <v>-0.242172</v>
      </c>
      <c r="M3001" s="99">
        <v>37.643033000000003</v>
      </c>
      <c r="N3001" s="191" t="s">
        <v>6967</v>
      </c>
      <c r="O3001" s="87">
        <v>45462</v>
      </c>
      <c r="P3001" s="87">
        <f t="shared" si="92"/>
        <v>45487</v>
      </c>
      <c r="Q3001" s="53">
        <f t="shared" si="93"/>
        <v>140</v>
      </c>
    </row>
    <row r="3002" spans="1:17" ht="16">
      <c r="A3002" s="6">
        <v>3001</v>
      </c>
      <c r="B3002" s="191" t="s">
        <v>6749</v>
      </c>
      <c r="C3002" s="191" t="s">
        <v>6750</v>
      </c>
      <c r="D3002" s="191" t="s">
        <v>17471</v>
      </c>
      <c r="E3002" s="191" t="s">
        <v>108</v>
      </c>
      <c r="F3002" s="191" t="s">
        <v>108</v>
      </c>
      <c r="G3002" s="191" t="s">
        <v>109</v>
      </c>
      <c r="H3002" s="191" t="s">
        <v>12345</v>
      </c>
      <c r="I3002" s="191" t="s">
        <v>17472</v>
      </c>
      <c r="J3002" s="191"/>
      <c r="K3002" s="191" t="s">
        <v>15636</v>
      </c>
      <c r="L3002" s="99">
        <v>-1.0807020000000001</v>
      </c>
      <c r="M3002" s="99">
        <v>36.870848000000002</v>
      </c>
      <c r="N3002" s="191" t="s">
        <v>6967</v>
      </c>
      <c r="O3002" s="87">
        <v>45462</v>
      </c>
      <c r="P3002" s="87">
        <f t="shared" si="92"/>
        <v>45487</v>
      </c>
      <c r="Q3002" s="53">
        <f t="shared" si="93"/>
        <v>140</v>
      </c>
    </row>
    <row r="3003" spans="1:17" ht="16">
      <c r="A3003" s="6">
        <v>3002</v>
      </c>
      <c r="B3003" s="191" t="s">
        <v>6551</v>
      </c>
      <c r="C3003" s="191" t="s">
        <v>6552</v>
      </c>
      <c r="D3003" s="191" t="s">
        <v>17473</v>
      </c>
      <c r="E3003" s="191" t="s">
        <v>151</v>
      </c>
      <c r="F3003" s="191" t="s">
        <v>151</v>
      </c>
      <c r="G3003" s="191" t="s">
        <v>165</v>
      </c>
      <c r="H3003" s="191" t="s">
        <v>17474</v>
      </c>
      <c r="I3003" s="191" t="s">
        <v>17475</v>
      </c>
      <c r="J3003" s="191"/>
      <c r="K3003" s="191" t="s">
        <v>8758</v>
      </c>
      <c r="L3003" s="99">
        <v>-0.121947</v>
      </c>
      <c r="M3003" s="99">
        <v>37.789468999999997</v>
      </c>
      <c r="N3003" s="191" t="s">
        <v>6967</v>
      </c>
      <c r="O3003" s="87">
        <v>45467</v>
      </c>
      <c r="P3003" s="87">
        <f t="shared" si="92"/>
        <v>45492</v>
      </c>
      <c r="Q3003" s="53">
        <f t="shared" si="93"/>
        <v>135</v>
      </c>
    </row>
    <row r="3004" spans="1:17" ht="16">
      <c r="A3004" s="6">
        <v>3003</v>
      </c>
      <c r="B3004" s="191" t="s">
        <v>6730</v>
      </c>
      <c r="C3004" s="191" t="s">
        <v>6731</v>
      </c>
      <c r="D3004" s="191" t="s">
        <v>17476</v>
      </c>
      <c r="E3004" s="191" t="s">
        <v>8015</v>
      </c>
      <c r="F3004" s="191" t="s">
        <v>8015</v>
      </c>
      <c r="G3004" s="191" t="s">
        <v>142</v>
      </c>
      <c r="H3004" s="191" t="s">
        <v>17477</v>
      </c>
      <c r="I3004" s="191" t="s">
        <v>17478</v>
      </c>
      <c r="J3004" s="191" t="s">
        <v>17479</v>
      </c>
      <c r="K3004" s="191" t="s">
        <v>8856</v>
      </c>
      <c r="L3004" s="99">
        <v>-0.38579999999999998</v>
      </c>
      <c r="M3004" s="99">
        <v>37.485799999999998</v>
      </c>
      <c r="N3004" s="191" t="s">
        <v>6967</v>
      </c>
      <c r="O3004" s="87">
        <v>45467</v>
      </c>
      <c r="P3004" s="87">
        <f t="shared" si="92"/>
        <v>45492</v>
      </c>
      <c r="Q3004" s="53">
        <f t="shared" si="93"/>
        <v>135</v>
      </c>
    </row>
    <row r="3005" spans="1:17" ht="16">
      <c r="A3005" s="6">
        <v>3004</v>
      </c>
      <c r="B3005" s="191" t="s">
        <v>6310</v>
      </c>
      <c r="C3005" s="191" t="s">
        <v>6311</v>
      </c>
      <c r="D3005" s="191" t="s">
        <v>17480</v>
      </c>
      <c r="E3005" s="191" t="s">
        <v>8015</v>
      </c>
      <c r="F3005" s="191" t="s">
        <v>10898</v>
      </c>
      <c r="G3005" s="191" t="s">
        <v>1578</v>
      </c>
      <c r="H3005" s="191" t="s">
        <v>17481</v>
      </c>
      <c r="I3005" s="191" t="s">
        <v>17482</v>
      </c>
      <c r="J3005" s="191"/>
      <c r="K3005" s="191" t="s">
        <v>11533</v>
      </c>
      <c r="L3005" s="99">
        <v>-0.27696700000000002</v>
      </c>
      <c r="M3005" s="99">
        <v>37.607875</v>
      </c>
      <c r="N3005" s="191" t="s">
        <v>6967</v>
      </c>
      <c r="O3005" s="87">
        <v>45468</v>
      </c>
      <c r="P3005" s="87">
        <f t="shared" si="92"/>
        <v>45493</v>
      </c>
      <c r="Q3005" s="53">
        <f t="shared" si="93"/>
        <v>134</v>
      </c>
    </row>
    <row r="3006" spans="1:17" ht="16">
      <c r="A3006" s="6">
        <v>3005</v>
      </c>
      <c r="B3006" s="191" t="s">
        <v>6398</v>
      </c>
      <c r="C3006" s="191" t="s">
        <v>6399</v>
      </c>
      <c r="D3006" s="191" t="s">
        <v>17483</v>
      </c>
      <c r="E3006" s="191" t="s">
        <v>8015</v>
      </c>
      <c r="F3006" s="191" t="s">
        <v>8015</v>
      </c>
      <c r="G3006" s="191" t="s">
        <v>144</v>
      </c>
      <c r="H3006" s="191" t="s">
        <v>13133</v>
      </c>
      <c r="I3006" s="191" t="s">
        <v>17484</v>
      </c>
      <c r="J3006" s="191" t="s">
        <v>17485</v>
      </c>
      <c r="K3006" s="191" t="s">
        <v>7384</v>
      </c>
      <c r="L3006" s="99">
        <v>-0.51259999999999994</v>
      </c>
      <c r="M3006" s="99">
        <v>37.634700000000002</v>
      </c>
      <c r="N3006" s="191" t="s">
        <v>6967</v>
      </c>
      <c r="O3006" s="87">
        <v>45468</v>
      </c>
      <c r="P3006" s="87">
        <f t="shared" si="92"/>
        <v>45493</v>
      </c>
      <c r="Q3006" s="53">
        <f t="shared" si="93"/>
        <v>134</v>
      </c>
    </row>
    <row r="3007" spans="1:17" ht="16">
      <c r="A3007" s="6">
        <v>3006</v>
      </c>
      <c r="B3007" s="191" t="s">
        <v>6093</v>
      </c>
      <c r="C3007" s="191" t="s">
        <v>6094</v>
      </c>
      <c r="D3007" s="191" t="s">
        <v>17486</v>
      </c>
      <c r="E3007" s="191" t="s">
        <v>151</v>
      </c>
      <c r="F3007" s="191" t="s">
        <v>151</v>
      </c>
      <c r="G3007" s="191" t="s">
        <v>165</v>
      </c>
      <c r="H3007" s="191" t="s">
        <v>17487</v>
      </c>
      <c r="I3007" s="191" t="s">
        <v>17488</v>
      </c>
      <c r="J3007" s="191" t="s">
        <v>17489</v>
      </c>
      <c r="K3007" s="191" t="s">
        <v>16531</v>
      </c>
      <c r="L3007" s="99">
        <v>-0.19</v>
      </c>
      <c r="M3007" s="99">
        <v>37.5991</v>
      </c>
      <c r="N3007" s="191" t="s">
        <v>6967</v>
      </c>
      <c r="O3007" s="87">
        <v>45469</v>
      </c>
      <c r="P3007" s="87">
        <f t="shared" si="92"/>
        <v>45494</v>
      </c>
      <c r="Q3007" s="53">
        <f t="shared" si="93"/>
        <v>133</v>
      </c>
    </row>
    <row r="3008" spans="1:17" ht="16">
      <c r="A3008" s="6">
        <v>3007</v>
      </c>
      <c r="B3008" s="191" t="s">
        <v>6469</v>
      </c>
      <c r="C3008" s="191" t="s">
        <v>6470</v>
      </c>
      <c r="D3008" s="191" t="s">
        <v>17490</v>
      </c>
      <c r="E3008" s="191" t="s">
        <v>8015</v>
      </c>
      <c r="F3008" s="191" t="s">
        <v>10898</v>
      </c>
      <c r="G3008" s="191" t="s">
        <v>1578</v>
      </c>
      <c r="H3008" s="191" t="s">
        <v>17491</v>
      </c>
      <c r="I3008" s="191" t="s">
        <v>17492</v>
      </c>
      <c r="J3008" s="191" t="s">
        <v>17493</v>
      </c>
      <c r="K3008" s="191" t="s">
        <v>11533</v>
      </c>
      <c r="L3008" s="99">
        <v>-0.26138800000000001</v>
      </c>
      <c r="M3008" s="99">
        <v>37.629821999999997</v>
      </c>
      <c r="N3008" s="191" t="s">
        <v>6967</v>
      </c>
      <c r="O3008" s="87">
        <v>45474</v>
      </c>
      <c r="P3008" s="87">
        <f t="shared" si="92"/>
        <v>45499</v>
      </c>
      <c r="Q3008" s="53">
        <f t="shared" si="93"/>
        <v>128</v>
      </c>
    </row>
    <row r="3009" spans="1:17" ht="16">
      <c r="A3009" s="6">
        <v>3008</v>
      </c>
      <c r="B3009" s="191" t="s">
        <v>6543</v>
      </c>
      <c r="C3009" s="191" t="s">
        <v>6544</v>
      </c>
      <c r="D3009" s="191" t="s">
        <v>17494</v>
      </c>
      <c r="E3009" s="191" t="s">
        <v>8015</v>
      </c>
      <c r="F3009" s="191" t="s">
        <v>10898</v>
      </c>
      <c r="G3009" s="191" t="s">
        <v>1578</v>
      </c>
      <c r="H3009" s="191" t="s">
        <v>17287</v>
      </c>
      <c r="I3009" s="191" t="s">
        <v>17495</v>
      </c>
      <c r="J3009" s="191" t="s">
        <v>17496</v>
      </c>
      <c r="K3009" s="191" t="s">
        <v>11533</v>
      </c>
      <c r="L3009" s="99">
        <v>-0.26147900000000002</v>
      </c>
      <c r="M3009" s="99">
        <v>37.629390999999998</v>
      </c>
      <c r="N3009" s="191" t="s">
        <v>6967</v>
      </c>
      <c r="O3009" s="87">
        <v>45474</v>
      </c>
      <c r="P3009" s="87">
        <f t="shared" si="92"/>
        <v>45499</v>
      </c>
      <c r="Q3009" s="53">
        <f t="shared" si="93"/>
        <v>128</v>
      </c>
    </row>
    <row r="3010" spans="1:17" ht="16">
      <c r="A3010" s="6">
        <v>3009</v>
      </c>
      <c r="B3010" s="191" t="s">
        <v>6757</v>
      </c>
      <c r="C3010" s="191" t="s">
        <v>6758</v>
      </c>
      <c r="D3010" s="191" t="s">
        <v>17497</v>
      </c>
      <c r="E3010" s="191" t="s">
        <v>108</v>
      </c>
      <c r="F3010" s="191" t="s">
        <v>108</v>
      </c>
      <c r="G3010" s="191" t="s">
        <v>109</v>
      </c>
      <c r="H3010" s="191" t="s">
        <v>13262</v>
      </c>
      <c r="I3010" s="191" t="s">
        <v>17498</v>
      </c>
      <c r="J3010" s="191" t="s">
        <v>17499</v>
      </c>
      <c r="K3010" s="191" t="s">
        <v>15636</v>
      </c>
      <c r="L3010" s="99">
        <v>-1.084028</v>
      </c>
      <c r="M3010" s="99">
        <v>36.790166999999997</v>
      </c>
      <c r="N3010" s="191" t="s">
        <v>6967</v>
      </c>
      <c r="O3010" s="87">
        <v>45476</v>
      </c>
      <c r="P3010" s="87">
        <f t="shared" si="92"/>
        <v>45501</v>
      </c>
      <c r="Q3010" s="53">
        <f t="shared" si="93"/>
        <v>126</v>
      </c>
    </row>
    <row r="3011" spans="1:17" ht="16">
      <c r="A3011" s="6">
        <v>3010</v>
      </c>
      <c r="B3011" s="191" t="s">
        <v>6694</v>
      </c>
      <c r="C3011" s="191" t="s">
        <v>6695</v>
      </c>
      <c r="D3011" s="191" t="s">
        <v>17500</v>
      </c>
      <c r="E3011" s="191" t="s">
        <v>151</v>
      </c>
      <c r="F3011" s="191" t="s">
        <v>151</v>
      </c>
      <c r="G3011" s="191" t="s">
        <v>222</v>
      </c>
      <c r="H3011" s="191" t="s">
        <v>17501</v>
      </c>
      <c r="I3011" s="191" t="s">
        <v>17502</v>
      </c>
      <c r="J3011" s="191" t="s">
        <v>17503</v>
      </c>
      <c r="K3011" s="191" t="s">
        <v>8758</v>
      </c>
      <c r="L3011" s="99">
        <v>-1.41E-2</v>
      </c>
      <c r="M3011" s="99">
        <v>37.663699999999999</v>
      </c>
      <c r="N3011" s="191" t="s">
        <v>6967</v>
      </c>
      <c r="O3011" s="87">
        <v>45478</v>
      </c>
      <c r="P3011" s="87">
        <f t="shared" ref="P3011:P3074" si="94">O3011+25</f>
        <v>45503</v>
      </c>
      <c r="Q3011" s="53">
        <f t="shared" ref="Q3011:Q3074" si="95">IF(P3011&lt;$T$2,$V$2,$U$2-P3011+1)</f>
        <v>124</v>
      </c>
    </row>
    <row r="3012" spans="1:17" ht="16">
      <c r="A3012" s="6">
        <v>3011</v>
      </c>
      <c r="B3012" s="191" t="s">
        <v>6708</v>
      </c>
      <c r="C3012" s="191" t="s">
        <v>6709</v>
      </c>
      <c r="D3012" s="191" t="s">
        <v>17504</v>
      </c>
      <c r="E3012" s="191" t="s">
        <v>114</v>
      </c>
      <c r="F3012" s="191" t="s">
        <v>114</v>
      </c>
      <c r="G3012" s="191" t="s">
        <v>168</v>
      </c>
      <c r="H3012" s="191" t="s">
        <v>17505</v>
      </c>
      <c r="I3012" s="191" t="s">
        <v>17506</v>
      </c>
      <c r="J3012" s="191" t="s">
        <v>17507</v>
      </c>
      <c r="K3012" s="191" t="s">
        <v>11330</v>
      </c>
      <c r="L3012" s="99">
        <v>-0.864209</v>
      </c>
      <c r="M3012" s="99">
        <v>36.961663000000001</v>
      </c>
      <c r="N3012" s="191" t="s">
        <v>6967</v>
      </c>
      <c r="O3012" s="87">
        <v>45478</v>
      </c>
      <c r="P3012" s="87">
        <f t="shared" si="94"/>
        <v>45503</v>
      </c>
      <c r="Q3012" s="53">
        <f t="shared" si="95"/>
        <v>124</v>
      </c>
    </row>
    <row r="3013" spans="1:17" ht="16">
      <c r="A3013" s="6">
        <v>3012</v>
      </c>
      <c r="B3013" s="191" t="s">
        <v>6759</v>
      </c>
      <c r="C3013" s="191" t="s">
        <v>6760</v>
      </c>
      <c r="D3013" s="191" t="s">
        <v>17508</v>
      </c>
      <c r="E3013" s="191" t="s">
        <v>108</v>
      </c>
      <c r="F3013" s="191" t="s">
        <v>108</v>
      </c>
      <c r="G3013" s="191" t="s">
        <v>109</v>
      </c>
      <c r="H3013" s="191" t="s">
        <v>13262</v>
      </c>
      <c r="I3013" s="191" t="s">
        <v>17509</v>
      </c>
      <c r="J3013" s="191" t="s">
        <v>17510</v>
      </c>
      <c r="K3013" s="191" t="s">
        <v>15636</v>
      </c>
      <c r="L3013" s="99">
        <v>-1.0833699999999999</v>
      </c>
      <c r="M3013" s="99">
        <v>36.790545000000002</v>
      </c>
      <c r="N3013" s="191" t="s">
        <v>6967</v>
      </c>
      <c r="O3013" s="87">
        <v>45481</v>
      </c>
      <c r="P3013" s="87">
        <f t="shared" si="94"/>
        <v>45506</v>
      </c>
      <c r="Q3013" s="53">
        <f t="shared" si="95"/>
        <v>121</v>
      </c>
    </row>
    <row r="3014" spans="1:17" ht="16">
      <c r="A3014" s="6">
        <v>3013</v>
      </c>
      <c r="B3014" s="191" t="s">
        <v>6747</v>
      </c>
      <c r="C3014" s="191" t="s">
        <v>6748</v>
      </c>
      <c r="D3014" s="191" t="s">
        <v>17511</v>
      </c>
      <c r="E3014" s="191" t="s">
        <v>108</v>
      </c>
      <c r="F3014" s="191" t="s">
        <v>108</v>
      </c>
      <c r="G3014" s="191" t="s">
        <v>109</v>
      </c>
      <c r="H3014" s="191" t="s">
        <v>16849</v>
      </c>
      <c r="I3014" s="191" t="s">
        <v>17512</v>
      </c>
      <c r="J3014" s="191"/>
      <c r="K3014" s="191" t="s">
        <v>15636</v>
      </c>
      <c r="L3014" s="99">
        <v>-1.014923</v>
      </c>
      <c r="M3014" s="99">
        <v>36.802945000000001</v>
      </c>
      <c r="N3014" s="191" t="s">
        <v>6967</v>
      </c>
      <c r="O3014" s="87">
        <v>45483</v>
      </c>
      <c r="P3014" s="87">
        <f t="shared" si="94"/>
        <v>45508</v>
      </c>
      <c r="Q3014" s="53">
        <f t="shared" si="95"/>
        <v>119</v>
      </c>
    </row>
    <row r="3015" spans="1:17" ht="16">
      <c r="A3015" s="6">
        <v>3014</v>
      </c>
      <c r="B3015" s="191" t="s">
        <v>6793</v>
      </c>
      <c r="C3015" s="191" t="s">
        <v>6794</v>
      </c>
      <c r="D3015" s="191" t="s">
        <v>17513</v>
      </c>
      <c r="E3015" s="191" t="s">
        <v>114</v>
      </c>
      <c r="F3015" s="191" t="s">
        <v>114</v>
      </c>
      <c r="G3015" s="191" t="s">
        <v>168</v>
      </c>
      <c r="H3015" s="191" t="s">
        <v>17514</v>
      </c>
      <c r="I3015" s="191" t="s">
        <v>17515</v>
      </c>
      <c r="J3015" s="191" t="s">
        <v>17516</v>
      </c>
      <c r="K3015" s="191" t="s">
        <v>11330</v>
      </c>
      <c r="L3015" s="99">
        <v>-1.1234120000000001</v>
      </c>
      <c r="M3015" s="99">
        <v>36.809911999999997</v>
      </c>
      <c r="N3015" s="191" t="s">
        <v>6967</v>
      </c>
      <c r="O3015" s="87">
        <v>45483</v>
      </c>
      <c r="P3015" s="87">
        <f t="shared" si="94"/>
        <v>45508</v>
      </c>
      <c r="Q3015" s="53">
        <f t="shared" si="95"/>
        <v>119</v>
      </c>
    </row>
    <row r="3016" spans="1:17" ht="16">
      <c r="A3016" s="6">
        <v>3015</v>
      </c>
      <c r="B3016" s="191" t="s">
        <v>6769</v>
      </c>
      <c r="C3016" s="191" t="s">
        <v>6770</v>
      </c>
      <c r="D3016" s="191" t="s">
        <v>17517</v>
      </c>
      <c r="E3016" s="191" t="s">
        <v>151</v>
      </c>
      <c r="F3016" s="191" t="s">
        <v>151</v>
      </c>
      <c r="G3016" s="191" t="s">
        <v>222</v>
      </c>
      <c r="H3016" s="191" t="s">
        <v>17518</v>
      </c>
      <c r="I3016" s="191" t="s">
        <v>17519</v>
      </c>
      <c r="J3016" s="191" t="s">
        <v>14864</v>
      </c>
      <c r="K3016" s="191" t="s">
        <v>10106</v>
      </c>
      <c r="L3016" s="99">
        <v>8.6999999999999994E-3</v>
      </c>
      <c r="M3016" s="99">
        <v>37.600200000000001</v>
      </c>
      <c r="N3016" s="191" t="s">
        <v>6967</v>
      </c>
      <c r="O3016" s="87">
        <v>45485</v>
      </c>
      <c r="P3016" s="87">
        <f t="shared" si="94"/>
        <v>45510</v>
      </c>
      <c r="Q3016" s="53">
        <f t="shared" si="95"/>
        <v>117</v>
      </c>
    </row>
    <row r="3017" spans="1:17" ht="16">
      <c r="A3017" s="6">
        <v>3016</v>
      </c>
      <c r="B3017" s="191" t="s">
        <v>6113</v>
      </c>
      <c r="C3017" s="191" t="s">
        <v>6114</v>
      </c>
      <c r="D3017" s="191" t="s">
        <v>17520</v>
      </c>
      <c r="E3017" s="191" t="s">
        <v>161</v>
      </c>
      <c r="F3017" s="191" t="s">
        <v>161</v>
      </c>
      <c r="G3017" s="191" t="s">
        <v>1511</v>
      </c>
      <c r="H3017" s="191" t="s">
        <v>17521</v>
      </c>
      <c r="I3017" s="191" t="s">
        <v>17522</v>
      </c>
      <c r="J3017" s="191" t="s">
        <v>17523</v>
      </c>
      <c r="K3017" s="191" t="s">
        <v>10952</v>
      </c>
      <c r="L3017" s="99">
        <v>-0.23439199999999999</v>
      </c>
      <c r="M3017" s="99">
        <v>36.820123000000002</v>
      </c>
      <c r="N3017" s="191" t="s">
        <v>6967</v>
      </c>
      <c r="O3017" s="87">
        <v>45488</v>
      </c>
      <c r="P3017" s="87">
        <f t="shared" si="94"/>
        <v>45513</v>
      </c>
      <c r="Q3017" s="53">
        <f t="shared" si="95"/>
        <v>114</v>
      </c>
    </row>
    <row r="3018" spans="1:17" ht="16">
      <c r="A3018" s="6">
        <v>3017</v>
      </c>
      <c r="B3018" s="191" t="s">
        <v>6755</v>
      </c>
      <c r="C3018" s="191" t="s">
        <v>6756</v>
      </c>
      <c r="D3018" s="191" t="s">
        <v>17524</v>
      </c>
      <c r="E3018" s="191" t="s">
        <v>151</v>
      </c>
      <c r="F3018" s="191" t="s">
        <v>151</v>
      </c>
      <c r="G3018" s="191" t="s">
        <v>165</v>
      </c>
      <c r="H3018" s="191" t="s">
        <v>17525</v>
      </c>
      <c r="I3018" s="191" t="s">
        <v>17526</v>
      </c>
      <c r="J3018" s="191" t="s">
        <v>17527</v>
      </c>
      <c r="K3018" s="191" t="s">
        <v>16531</v>
      </c>
      <c r="L3018" s="99">
        <v>-0.17660000000000001</v>
      </c>
      <c r="M3018" s="99">
        <v>37.594999999999999</v>
      </c>
      <c r="N3018" s="191" t="s">
        <v>6967</v>
      </c>
      <c r="O3018" s="87">
        <v>45488</v>
      </c>
      <c r="P3018" s="87">
        <f t="shared" si="94"/>
        <v>45513</v>
      </c>
      <c r="Q3018" s="53">
        <f t="shared" si="95"/>
        <v>114</v>
      </c>
    </row>
    <row r="3019" spans="1:17" ht="16">
      <c r="A3019" s="6">
        <v>3018</v>
      </c>
      <c r="B3019" s="191" t="s">
        <v>6402</v>
      </c>
      <c r="C3019" s="191" t="s">
        <v>6403</v>
      </c>
      <c r="D3019" s="191" t="s">
        <v>17528</v>
      </c>
      <c r="E3019" s="191" t="s">
        <v>8015</v>
      </c>
      <c r="F3019" s="191" t="s">
        <v>10898</v>
      </c>
      <c r="G3019" s="191" t="s">
        <v>12503</v>
      </c>
      <c r="H3019" s="191" t="s">
        <v>17529</v>
      </c>
      <c r="I3019" s="191" t="s">
        <v>17530</v>
      </c>
      <c r="J3019" s="191" t="s">
        <v>17531</v>
      </c>
      <c r="K3019" s="191" t="s">
        <v>11533</v>
      </c>
      <c r="L3019" s="99">
        <v>-0.35370099999999999</v>
      </c>
      <c r="M3019" s="99">
        <v>37.662125000000003</v>
      </c>
      <c r="N3019" s="191" t="s">
        <v>6967</v>
      </c>
      <c r="O3019" s="87">
        <v>45489</v>
      </c>
      <c r="P3019" s="87">
        <f t="shared" si="94"/>
        <v>45514</v>
      </c>
      <c r="Q3019" s="53">
        <f t="shared" si="95"/>
        <v>113</v>
      </c>
    </row>
    <row r="3020" spans="1:17" ht="16">
      <c r="A3020" s="6">
        <v>3019</v>
      </c>
      <c r="B3020" s="191" t="s">
        <v>6621</v>
      </c>
      <c r="C3020" s="191" t="s">
        <v>6622</v>
      </c>
      <c r="D3020" s="191" t="s">
        <v>17532</v>
      </c>
      <c r="E3020" s="191" t="s">
        <v>16089</v>
      </c>
      <c r="F3020" s="191" t="s">
        <v>16090</v>
      </c>
      <c r="G3020" s="191" t="s">
        <v>16091</v>
      </c>
      <c r="H3020" s="191" t="s">
        <v>17533</v>
      </c>
      <c r="I3020" s="191" t="s">
        <v>17534</v>
      </c>
      <c r="J3020" s="191" t="s">
        <v>17535</v>
      </c>
      <c r="K3020" s="191" t="s">
        <v>16652</v>
      </c>
      <c r="L3020" s="99">
        <v>-0.57978300000000005</v>
      </c>
      <c r="M3020" s="99">
        <v>36.455889999999997</v>
      </c>
      <c r="N3020" s="191" t="s">
        <v>6967</v>
      </c>
      <c r="O3020" s="87">
        <v>45491</v>
      </c>
      <c r="P3020" s="87">
        <f t="shared" si="94"/>
        <v>45516</v>
      </c>
      <c r="Q3020" s="53">
        <f t="shared" si="95"/>
        <v>111</v>
      </c>
    </row>
    <row r="3021" spans="1:17" ht="16">
      <c r="A3021" s="6">
        <v>3020</v>
      </c>
      <c r="B3021" s="191" t="s">
        <v>6892</v>
      </c>
      <c r="C3021" s="191" t="s">
        <v>6893</v>
      </c>
      <c r="D3021" s="191" t="s">
        <v>17536</v>
      </c>
      <c r="E3021" s="191" t="s">
        <v>151</v>
      </c>
      <c r="F3021" s="191" t="s">
        <v>151</v>
      </c>
      <c r="G3021" s="191" t="s">
        <v>152</v>
      </c>
      <c r="H3021" s="191" t="s">
        <v>12617</v>
      </c>
      <c r="I3021" s="191" t="s">
        <v>17537</v>
      </c>
      <c r="J3021" s="191" t="s">
        <v>17538</v>
      </c>
      <c r="K3021" s="191" t="s">
        <v>10641</v>
      </c>
      <c r="L3021" s="99">
        <v>9.1507000000000005E-2</v>
      </c>
      <c r="M3021" s="99">
        <v>37.597619999999999</v>
      </c>
      <c r="N3021" s="191" t="s">
        <v>6967</v>
      </c>
      <c r="O3021" s="87">
        <v>45492</v>
      </c>
      <c r="P3021" s="87">
        <f t="shared" si="94"/>
        <v>45517</v>
      </c>
      <c r="Q3021" s="53">
        <f t="shared" si="95"/>
        <v>110</v>
      </c>
    </row>
    <row r="3022" spans="1:17" ht="16">
      <c r="A3022" s="6">
        <v>3021</v>
      </c>
      <c r="B3022" s="191" t="s">
        <v>6555</v>
      </c>
      <c r="C3022" s="191" t="s">
        <v>6556</v>
      </c>
      <c r="D3022" s="191" t="s">
        <v>17539</v>
      </c>
      <c r="E3022" s="191" t="s">
        <v>151</v>
      </c>
      <c r="F3022" s="191" t="s">
        <v>151</v>
      </c>
      <c r="G3022" s="191" t="s">
        <v>165</v>
      </c>
      <c r="H3022" s="191" t="s">
        <v>17540</v>
      </c>
      <c r="I3022" s="191" t="s">
        <v>17541</v>
      </c>
      <c r="J3022" s="191" t="s">
        <v>17542</v>
      </c>
      <c r="K3022" s="191" t="s">
        <v>10106</v>
      </c>
      <c r="L3022" s="99">
        <v>-7.6647000000000007E-2</v>
      </c>
      <c r="M3022" s="99">
        <v>37.656654000000003</v>
      </c>
      <c r="N3022" s="191" t="s">
        <v>6967</v>
      </c>
      <c r="O3022" s="87">
        <v>45505</v>
      </c>
      <c r="P3022" s="87">
        <f t="shared" si="94"/>
        <v>45530</v>
      </c>
      <c r="Q3022" s="53">
        <f t="shared" si="95"/>
        <v>97</v>
      </c>
    </row>
    <row r="3023" spans="1:17" ht="16">
      <c r="A3023" s="6">
        <v>3022</v>
      </c>
      <c r="B3023" s="191" t="s">
        <v>6811</v>
      </c>
      <c r="C3023" s="191" t="s">
        <v>6812</v>
      </c>
      <c r="D3023" s="191" t="s">
        <v>17543</v>
      </c>
      <c r="E3023" s="191" t="s">
        <v>8015</v>
      </c>
      <c r="F3023" s="191" t="s">
        <v>8015</v>
      </c>
      <c r="G3023" s="191" t="s">
        <v>142</v>
      </c>
      <c r="H3023" s="191" t="s">
        <v>17544</v>
      </c>
      <c r="I3023" s="191" t="s">
        <v>17545</v>
      </c>
      <c r="J3023" s="191" t="s">
        <v>17546</v>
      </c>
      <c r="K3023" s="191" t="s">
        <v>8856</v>
      </c>
      <c r="L3023" s="99">
        <v>-0.46697</v>
      </c>
      <c r="M3023" s="99">
        <v>37.448359000000004</v>
      </c>
      <c r="N3023" s="191" t="s">
        <v>6967</v>
      </c>
      <c r="O3023" s="87">
        <v>45505</v>
      </c>
      <c r="P3023" s="87">
        <f t="shared" si="94"/>
        <v>45530</v>
      </c>
      <c r="Q3023" s="53">
        <f t="shared" si="95"/>
        <v>97</v>
      </c>
    </row>
    <row r="3024" spans="1:17" ht="16">
      <c r="A3024" s="6">
        <v>3023</v>
      </c>
      <c r="B3024" s="191" t="s">
        <v>6807</v>
      </c>
      <c r="C3024" s="191" t="s">
        <v>6808</v>
      </c>
      <c r="D3024" s="191" t="s">
        <v>17547</v>
      </c>
      <c r="E3024" s="191" t="s">
        <v>108</v>
      </c>
      <c r="F3024" s="191" t="s">
        <v>108</v>
      </c>
      <c r="G3024" s="191" t="s">
        <v>7081</v>
      </c>
      <c r="H3024" s="191" t="s">
        <v>17548</v>
      </c>
      <c r="I3024" s="191" t="s">
        <v>17549</v>
      </c>
      <c r="J3024" s="191" t="s">
        <v>17550</v>
      </c>
      <c r="K3024" s="191" t="s">
        <v>16140</v>
      </c>
      <c r="L3024" s="99">
        <v>-0.97275999999999996</v>
      </c>
      <c r="M3024" s="99">
        <v>36.919396999999996</v>
      </c>
      <c r="N3024" s="191" t="s">
        <v>6967</v>
      </c>
      <c r="O3024" s="87">
        <v>45513</v>
      </c>
      <c r="P3024" s="87">
        <f t="shared" si="94"/>
        <v>45538</v>
      </c>
      <c r="Q3024" s="53">
        <f t="shared" si="95"/>
        <v>89</v>
      </c>
    </row>
    <row r="3025" spans="1:17" ht="16">
      <c r="A3025" s="6">
        <v>3024</v>
      </c>
      <c r="B3025" s="191" t="s">
        <v>5874</v>
      </c>
      <c r="C3025" s="191" t="s">
        <v>5875</v>
      </c>
      <c r="D3025" s="191" t="s">
        <v>17551</v>
      </c>
      <c r="E3025" s="191" t="s">
        <v>151</v>
      </c>
      <c r="F3025" s="191" t="s">
        <v>151</v>
      </c>
      <c r="G3025" s="191" t="s">
        <v>10866</v>
      </c>
      <c r="H3025" s="191" t="s">
        <v>17552</v>
      </c>
      <c r="I3025" s="191" t="s">
        <v>17553</v>
      </c>
      <c r="J3025" s="191" t="s">
        <v>17554</v>
      </c>
      <c r="K3025" s="191" t="s">
        <v>10641</v>
      </c>
      <c r="L3025" s="99">
        <v>0.15559999999999999</v>
      </c>
      <c r="M3025" s="99">
        <v>37.777769999999997</v>
      </c>
      <c r="N3025" s="191" t="s">
        <v>6967</v>
      </c>
      <c r="O3025" s="87">
        <v>45516</v>
      </c>
      <c r="P3025" s="87">
        <f t="shared" si="94"/>
        <v>45541</v>
      </c>
      <c r="Q3025" s="53">
        <f t="shared" si="95"/>
        <v>86</v>
      </c>
    </row>
    <row r="3026" spans="1:17" ht="16">
      <c r="A3026" s="6">
        <v>3025</v>
      </c>
      <c r="B3026" s="191" t="s">
        <v>6061</v>
      </c>
      <c r="C3026" s="191" t="s">
        <v>6062</v>
      </c>
      <c r="D3026" s="191" t="s">
        <v>17555</v>
      </c>
      <c r="E3026" s="191" t="s">
        <v>108</v>
      </c>
      <c r="F3026" s="191" t="s">
        <v>108</v>
      </c>
      <c r="G3026" s="191" t="s">
        <v>175</v>
      </c>
      <c r="H3026" s="191" t="s">
        <v>14015</v>
      </c>
      <c r="I3026" s="191" t="s">
        <v>17556</v>
      </c>
      <c r="J3026" s="191" t="s">
        <v>17557</v>
      </c>
      <c r="K3026" s="191" t="s">
        <v>2840</v>
      </c>
      <c r="L3026" s="99">
        <v>-1.2798579999999999</v>
      </c>
      <c r="M3026" s="99">
        <v>36.684832</v>
      </c>
      <c r="N3026" s="191" t="s">
        <v>6967</v>
      </c>
      <c r="O3026" s="87">
        <v>45516</v>
      </c>
      <c r="P3026" s="87">
        <f t="shared" si="94"/>
        <v>45541</v>
      </c>
      <c r="Q3026" s="53">
        <f t="shared" si="95"/>
        <v>86</v>
      </c>
    </row>
    <row r="3027" spans="1:17" ht="16">
      <c r="A3027" s="6">
        <v>3026</v>
      </c>
      <c r="B3027" s="191" t="s">
        <v>6053</v>
      </c>
      <c r="C3027" s="191" t="s">
        <v>6054</v>
      </c>
      <c r="D3027" s="191" t="s">
        <v>17558</v>
      </c>
      <c r="E3027" s="191" t="s">
        <v>108</v>
      </c>
      <c r="F3027" s="191" t="s">
        <v>108</v>
      </c>
      <c r="G3027" s="191" t="s">
        <v>7201</v>
      </c>
      <c r="H3027" s="191" t="s">
        <v>11628</v>
      </c>
      <c r="I3027" s="191" t="s">
        <v>17559</v>
      </c>
      <c r="J3027" s="191" t="s">
        <v>17560</v>
      </c>
      <c r="K3027" s="191" t="s">
        <v>6975</v>
      </c>
      <c r="L3027" s="99">
        <v>-1.1184529999999999</v>
      </c>
      <c r="M3027" s="99">
        <v>36.955243000000003</v>
      </c>
      <c r="N3027" s="191" t="s">
        <v>6967</v>
      </c>
      <c r="O3027" s="87">
        <v>45516</v>
      </c>
      <c r="P3027" s="87">
        <f t="shared" si="94"/>
        <v>45541</v>
      </c>
      <c r="Q3027" s="53">
        <f t="shared" si="95"/>
        <v>86</v>
      </c>
    </row>
    <row r="3028" spans="1:17" ht="16">
      <c r="A3028" s="6">
        <v>3027</v>
      </c>
      <c r="B3028" s="191" t="s">
        <v>6097</v>
      </c>
      <c r="C3028" s="191" t="s">
        <v>6098</v>
      </c>
      <c r="D3028" s="191" t="s">
        <v>17561</v>
      </c>
      <c r="E3028" s="191" t="s">
        <v>8015</v>
      </c>
      <c r="F3028" s="191" t="s">
        <v>8015</v>
      </c>
      <c r="G3028" s="191" t="s">
        <v>144</v>
      </c>
      <c r="H3028" s="191" t="s">
        <v>17562</v>
      </c>
      <c r="I3028" s="191" t="s">
        <v>17563</v>
      </c>
      <c r="J3028" s="191"/>
      <c r="K3028" s="191" t="s">
        <v>7384</v>
      </c>
      <c r="L3028" s="99">
        <v>-0.40068799999999999</v>
      </c>
      <c r="M3028" s="99">
        <v>37.492463000000001</v>
      </c>
      <c r="N3028" s="191" t="s">
        <v>6967</v>
      </c>
      <c r="O3028" s="87">
        <v>45516</v>
      </c>
      <c r="P3028" s="87">
        <f t="shared" si="94"/>
        <v>45541</v>
      </c>
      <c r="Q3028" s="53">
        <f t="shared" si="95"/>
        <v>86</v>
      </c>
    </row>
    <row r="3029" spans="1:17" ht="16">
      <c r="A3029" s="6">
        <v>3028</v>
      </c>
      <c r="B3029" s="191" t="s">
        <v>6140</v>
      </c>
      <c r="C3029" s="191" t="s">
        <v>6141</v>
      </c>
      <c r="D3029" s="191" t="s">
        <v>17564</v>
      </c>
      <c r="E3029" s="191" t="s">
        <v>114</v>
      </c>
      <c r="F3029" s="191" t="s">
        <v>114</v>
      </c>
      <c r="G3029" s="191" t="s">
        <v>158</v>
      </c>
      <c r="H3029" s="191" t="s">
        <v>7038</v>
      </c>
      <c r="I3029" s="191" t="s">
        <v>17565</v>
      </c>
      <c r="J3029" s="191" t="s">
        <v>17566</v>
      </c>
      <c r="K3029" s="191" t="s">
        <v>15427</v>
      </c>
      <c r="L3029" s="99">
        <v>-0.75748199999999999</v>
      </c>
      <c r="M3029" s="99">
        <v>36.849891999999997</v>
      </c>
      <c r="N3029" s="191" t="s">
        <v>6967</v>
      </c>
      <c r="O3029" s="87">
        <v>45516</v>
      </c>
      <c r="P3029" s="87">
        <f t="shared" si="94"/>
        <v>45541</v>
      </c>
      <c r="Q3029" s="53">
        <f t="shared" si="95"/>
        <v>86</v>
      </c>
    </row>
    <row r="3030" spans="1:17" ht="16">
      <c r="A3030" s="6">
        <v>3029</v>
      </c>
      <c r="B3030" s="191" t="s">
        <v>6154</v>
      </c>
      <c r="C3030" s="191" t="s">
        <v>6155</v>
      </c>
      <c r="D3030" s="191" t="s">
        <v>17567</v>
      </c>
      <c r="E3030" s="191" t="s">
        <v>151</v>
      </c>
      <c r="F3030" s="191" t="s">
        <v>151</v>
      </c>
      <c r="G3030" s="191" t="s">
        <v>152</v>
      </c>
      <c r="H3030" s="191" t="s">
        <v>17568</v>
      </c>
      <c r="I3030" s="191" t="s">
        <v>17569</v>
      </c>
      <c r="J3030" s="191" t="s">
        <v>17570</v>
      </c>
      <c r="K3030" s="191" t="s">
        <v>10554</v>
      </c>
      <c r="L3030" s="99">
        <v>0.1081</v>
      </c>
      <c r="M3030" s="99">
        <v>37.544699999999999</v>
      </c>
      <c r="N3030" s="191" t="s">
        <v>6967</v>
      </c>
      <c r="O3030" s="87">
        <v>45516</v>
      </c>
      <c r="P3030" s="87">
        <f t="shared" si="94"/>
        <v>45541</v>
      </c>
      <c r="Q3030" s="53">
        <f t="shared" si="95"/>
        <v>86</v>
      </c>
    </row>
    <row r="3031" spans="1:17" ht="16">
      <c r="A3031" s="6">
        <v>3030</v>
      </c>
      <c r="B3031" s="191" t="s">
        <v>6200</v>
      </c>
      <c r="C3031" s="191" t="s">
        <v>6201</v>
      </c>
      <c r="D3031" s="191" t="s">
        <v>17571</v>
      </c>
      <c r="E3031" s="191" t="s">
        <v>151</v>
      </c>
      <c r="F3031" s="191" t="s">
        <v>151</v>
      </c>
      <c r="G3031" s="191" t="s">
        <v>152</v>
      </c>
      <c r="H3031" s="191" t="s">
        <v>17572</v>
      </c>
      <c r="I3031" s="191" t="s">
        <v>17573</v>
      </c>
      <c r="J3031" s="191" t="s">
        <v>17574</v>
      </c>
      <c r="K3031" s="191" t="s">
        <v>10554</v>
      </c>
      <c r="L3031" s="99">
        <v>0.121707</v>
      </c>
      <c r="M3031" s="99">
        <v>37.550139000000001</v>
      </c>
      <c r="N3031" s="191" t="s">
        <v>6967</v>
      </c>
      <c r="O3031" s="87">
        <v>45516</v>
      </c>
      <c r="P3031" s="87">
        <f t="shared" si="94"/>
        <v>45541</v>
      </c>
      <c r="Q3031" s="53">
        <f t="shared" si="95"/>
        <v>86</v>
      </c>
    </row>
    <row r="3032" spans="1:17" ht="16">
      <c r="A3032" s="6">
        <v>3031</v>
      </c>
      <c r="B3032" s="191" t="s">
        <v>6218</v>
      </c>
      <c r="C3032" s="191" t="s">
        <v>6219</v>
      </c>
      <c r="D3032" s="191" t="s">
        <v>17575</v>
      </c>
      <c r="E3032" s="191" t="s">
        <v>8015</v>
      </c>
      <c r="F3032" s="191" t="s">
        <v>2434</v>
      </c>
      <c r="G3032" s="191" t="s">
        <v>9255</v>
      </c>
      <c r="H3032" s="191" t="s">
        <v>17576</v>
      </c>
      <c r="I3032" s="191" t="s">
        <v>17577</v>
      </c>
      <c r="J3032" s="191" t="s">
        <v>17578</v>
      </c>
      <c r="K3032" s="191" t="s">
        <v>8335</v>
      </c>
      <c r="L3032" s="99">
        <v>-0.42780000000000001</v>
      </c>
      <c r="M3032" s="99">
        <v>37.410400000000003</v>
      </c>
      <c r="N3032" s="191" t="s">
        <v>6967</v>
      </c>
      <c r="O3032" s="87">
        <v>45516</v>
      </c>
      <c r="P3032" s="87">
        <f t="shared" si="94"/>
        <v>45541</v>
      </c>
      <c r="Q3032" s="53">
        <f t="shared" si="95"/>
        <v>86</v>
      </c>
    </row>
    <row r="3033" spans="1:17" ht="16">
      <c r="A3033" s="6">
        <v>3032</v>
      </c>
      <c r="B3033" s="191" t="s">
        <v>6234</v>
      </c>
      <c r="C3033" s="191" t="s">
        <v>6235</v>
      </c>
      <c r="D3033" s="191" t="s">
        <v>17579</v>
      </c>
      <c r="E3033" s="191" t="s">
        <v>8015</v>
      </c>
      <c r="F3033" s="191" t="s">
        <v>2434</v>
      </c>
      <c r="G3033" s="191" t="s">
        <v>9255</v>
      </c>
      <c r="H3033" s="191" t="s">
        <v>17576</v>
      </c>
      <c r="I3033" s="191" t="s">
        <v>17580</v>
      </c>
      <c r="J3033" s="191" t="s">
        <v>17581</v>
      </c>
      <c r="K3033" s="191" t="s">
        <v>8335</v>
      </c>
      <c r="L3033" s="99">
        <v>-0.42730000000000001</v>
      </c>
      <c r="M3033" s="99">
        <v>37.410600000000002</v>
      </c>
      <c r="N3033" s="191" t="s">
        <v>6967</v>
      </c>
      <c r="O3033" s="87">
        <v>45516</v>
      </c>
      <c r="P3033" s="87">
        <f t="shared" si="94"/>
        <v>45541</v>
      </c>
      <c r="Q3033" s="53">
        <f t="shared" si="95"/>
        <v>86</v>
      </c>
    </row>
    <row r="3034" spans="1:17" ht="16">
      <c r="A3034" s="6">
        <v>3033</v>
      </c>
      <c r="B3034" s="191" t="s">
        <v>6292</v>
      </c>
      <c r="C3034" s="191" t="s">
        <v>6293</v>
      </c>
      <c r="D3034" s="191" t="s">
        <v>17582</v>
      </c>
      <c r="E3034" s="191" t="s">
        <v>151</v>
      </c>
      <c r="F3034" s="191" t="s">
        <v>151</v>
      </c>
      <c r="G3034" s="191" t="s">
        <v>152</v>
      </c>
      <c r="H3034" s="191" t="s">
        <v>13706</v>
      </c>
      <c r="I3034" s="191" t="s">
        <v>17583</v>
      </c>
      <c r="J3034" s="191" t="s">
        <v>17584</v>
      </c>
      <c r="K3034" s="191" t="s">
        <v>10554</v>
      </c>
      <c r="L3034" s="99">
        <v>7.6471999999999998E-2</v>
      </c>
      <c r="M3034" s="99">
        <v>37.484133999999997</v>
      </c>
      <c r="N3034" s="191" t="s">
        <v>6967</v>
      </c>
      <c r="O3034" s="87">
        <v>45516</v>
      </c>
      <c r="P3034" s="87">
        <f t="shared" si="94"/>
        <v>45541</v>
      </c>
      <c r="Q3034" s="53">
        <f t="shared" si="95"/>
        <v>86</v>
      </c>
    </row>
    <row r="3035" spans="1:17" ht="16">
      <c r="A3035" s="6">
        <v>3034</v>
      </c>
      <c r="B3035" s="191" t="s">
        <v>6294</v>
      </c>
      <c r="C3035" s="191" t="s">
        <v>6295</v>
      </c>
      <c r="D3035" s="191" t="s">
        <v>17585</v>
      </c>
      <c r="E3035" s="191" t="s">
        <v>161</v>
      </c>
      <c r="F3035" s="191" t="s">
        <v>161</v>
      </c>
      <c r="G3035" s="191" t="s">
        <v>11424</v>
      </c>
      <c r="H3035" s="191" t="s">
        <v>17586</v>
      </c>
      <c r="I3035" s="191" t="s">
        <v>17587</v>
      </c>
      <c r="J3035" s="191"/>
      <c r="K3035" s="191" t="s">
        <v>10952</v>
      </c>
      <c r="L3035" s="99">
        <v>-0.577102</v>
      </c>
      <c r="M3035" s="99">
        <v>37.024192999999997</v>
      </c>
      <c r="N3035" s="191" t="s">
        <v>6967</v>
      </c>
      <c r="O3035" s="87">
        <v>45516</v>
      </c>
      <c r="P3035" s="87">
        <f t="shared" si="94"/>
        <v>45541</v>
      </c>
      <c r="Q3035" s="53">
        <f t="shared" si="95"/>
        <v>86</v>
      </c>
    </row>
    <row r="3036" spans="1:17" ht="16">
      <c r="A3036" s="6">
        <v>3035</v>
      </c>
      <c r="B3036" s="191" t="s">
        <v>6304</v>
      </c>
      <c r="C3036" s="191" t="s">
        <v>6305</v>
      </c>
      <c r="D3036" s="191" t="s">
        <v>17588</v>
      </c>
      <c r="E3036" s="191" t="s">
        <v>161</v>
      </c>
      <c r="F3036" s="191" t="s">
        <v>161</v>
      </c>
      <c r="G3036" s="191" t="s">
        <v>11424</v>
      </c>
      <c r="H3036" s="191" t="s">
        <v>16919</v>
      </c>
      <c r="I3036" s="191" t="s">
        <v>17589</v>
      </c>
      <c r="J3036" s="191" t="s">
        <v>17590</v>
      </c>
      <c r="K3036" s="191" t="s">
        <v>10952</v>
      </c>
      <c r="L3036" s="99">
        <v>-0.54890000000000005</v>
      </c>
      <c r="M3036" s="99">
        <v>37.011299999999999</v>
      </c>
      <c r="N3036" s="191" t="s">
        <v>6967</v>
      </c>
      <c r="O3036" s="87">
        <v>45516</v>
      </c>
      <c r="P3036" s="87">
        <f t="shared" si="94"/>
        <v>45541</v>
      </c>
      <c r="Q3036" s="53">
        <f t="shared" si="95"/>
        <v>86</v>
      </c>
    </row>
    <row r="3037" spans="1:17" ht="32">
      <c r="A3037" s="6">
        <v>3036</v>
      </c>
      <c r="B3037" s="191" t="s">
        <v>6326</v>
      </c>
      <c r="C3037" s="191" t="s">
        <v>6327</v>
      </c>
      <c r="D3037" s="191" t="s">
        <v>17591</v>
      </c>
      <c r="E3037" s="191" t="s">
        <v>114</v>
      </c>
      <c r="F3037" s="191" t="s">
        <v>114</v>
      </c>
      <c r="G3037" s="191" t="s">
        <v>10224</v>
      </c>
      <c r="H3037" s="191" t="s">
        <v>15612</v>
      </c>
      <c r="I3037" s="191" t="s">
        <v>17592</v>
      </c>
      <c r="J3037" s="191" t="s">
        <v>17593</v>
      </c>
      <c r="K3037" s="191" t="s">
        <v>10197</v>
      </c>
      <c r="L3037" s="99">
        <v>-0.69536299999999995</v>
      </c>
      <c r="M3037" s="99">
        <v>36.978388000000002</v>
      </c>
      <c r="N3037" s="191" t="s">
        <v>6967</v>
      </c>
      <c r="O3037" s="87">
        <v>45516</v>
      </c>
      <c r="P3037" s="87">
        <f t="shared" si="94"/>
        <v>45541</v>
      </c>
      <c r="Q3037" s="53">
        <f t="shared" si="95"/>
        <v>86</v>
      </c>
    </row>
    <row r="3038" spans="1:17" ht="16">
      <c r="A3038" s="6">
        <v>3037</v>
      </c>
      <c r="B3038" s="191" t="s">
        <v>6408</v>
      </c>
      <c r="C3038" s="191" t="s">
        <v>6409</v>
      </c>
      <c r="D3038" s="191" t="s">
        <v>17594</v>
      </c>
      <c r="E3038" s="191" t="s">
        <v>108</v>
      </c>
      <c r="F3038" s="191" t="s">
        <v>108</v>
      </c>
      <c r="G3038" s="191" t="s">
        <v>111</v>
      </c>
      <c r="H3038" s="191" t="s">
        <v>17595</v>
      </c>
      <c r="I3038" s="191" t="s">
        <v>17596</v>
      </c>
      <c r="J3038" s="191" t="s">
        <v>17597</v>
      </c>
      <c r="K3038" s="191" t="s">
        <v>6966</v>
      </c>
      <c r="L3038" s="99">
        <v>-1.0003949999999999</v>
      </c>
      <c r="M3038" s="99">
        <v>36.624453000000003</v>
      </c>
      <c r="N3038" s="191" t="s">
        <v>6967</v>
      </c>
      <c r="O3038" s="87">
        <v>45516</v>
      </c>
      <c r="P3038" s="87">
        <f t="shared" si="94"/>
        <v>45541</v>
      </c>
      <c r="Q3038" s="53">
        <f t="shared" si="95"/>
        <v>86</v>
      </c>
    </row>
    <row r="3039" spans="1:17" ht="16">
      <c r="A3039" s="6">
        <v>3038</v>
      </c>
      <c r="B3039" s="191" t="s">
        <v>6438</v>
      </c>
      <c r="C3039" s="191" t="s">
        <v>6439</v>
      </c>
      <c r="D3039" s="191" t="s">
        <v>17598</v>
      </c>
      <c r="E3039" s="191" t="s">
        <v>114</v>
      </c>
      <c r="F3039" s="191" t="s">
        <v>114</v>
      </c>
      <c r="G3039" s="191" t="s">
        <v>158</v>
      </c>
      <c r="H3039" s="191" t="s">
        <v>17599</v>
      </c>
      <c r="I3039" s="191" t="s">
        <v>17600</v>
      </c>
      <c r="J3039" s="191" t="s">
        <v>17601</v>
      </c>
      <c r="K3039" s="191" t="s">
        <v>15427</v>
      </c>
      <c r="L3039" s="99">
        <v>-0.77919300000000002</v>
      </c>
      <c r="M3039" s="99">
        <v>36.844135000000001</v>
      </c>
      <c r="N3039" s="191" t="s">
        <v>6967</v>
      </c>
      <c r="O3039" s="87">
        <v>45516</v>
      </c>
      <c r="P3039" s="87">
        <f t="shared" si="94"/>
        <v>45541</v>
      </c>
      <c r="Q3039" s="53">
        <f t="shared" si="95"/>
        <v>86</v>
      </c>
    </row>
    <row r="3040" spans="1:17" ht="16">
      <c r="A3040" s="6">
        <v>3039</v>
      </c>
      <c r="B3040" s="191" t="s">
        <v>6465</v>
      </c>
      <c r="C3040" s="191" t="s">
        <v>6466</v>
      </c>
      <c r="D3040" s="191" t="s">
        <v>17602</v>
      </c>
      <c r="E3040" s="191" t="s">
        <v>151</v>
      </c>
      <c r="F3040" s="191" t="s">
        <v>151</v>
      </c>
      <c r="G3040" s="191" t="s">
        <v>10204</v>
      </c>
      <c r="H3040" s="191" t="s">
        <v>17603</v>
      </c>
      <c r="I3040" s="191" t="s">
        <v>17604</v>
      </c>
      <c r="J3040" s="191" t="s">
        <v>17605</v>
      </c>
      <c r="K3040" s="191" t="s">
        <v>10641</v>
      </c>
      <c r="L3040" s="99">
        <v>0.2631</v>
      </c>
      <c r="M3040" s="99">
        <v>37.865400000000001</v>
      </c>
      <c r="N3040" s="191" t="s">
        <v>6967</v>
      </c>
      <c r="O3040" s="87">
        <v>45516</v>
      </c>
      <c r="P3040" s="87">
        <f t="shared" si="94"/>
        <v>45541</v>
      </c>
      <c r="Q3040" s="53">
        <f t="shared" si="95"/>
        <v>86</v>
      </c>
    </row>
    <row r="3041" spans="1:17" ht="16">
      <c r="A3041" s="6">
        <v>3040</v>
      </c>
      <c r="B3041" s="191" t="s">
        <v>6561</v>
      </c>
      <c r="C3041" s="191" t="s">
        <v>6562</v>
      </c>
      <c r="D3041" s="191" t="s">
        <v>17606</v>
      </c>
      <c r="E3041" s="191" t="s">
        <v>108</v>
      </c>
      <c r="F3041" s="191" t="s">
        <v>108</v>
      </c>
      <c r="G3041" s="191" t="s">
        <v>175</v>
      </c>
      <c r="H3041" s="191" t="s">
        <v>14929</v>
      </c>
      <c r="I3041" s="191" t="s">
        <v>17607</v>
      </c>
      <c r="J3041" s="191" t="s">
        <v>17608</v>
      </c>
      <c r="K3041" s="191" t="s">
        <v>2840</v>
      </c>
      <c r="L3041" s="99">
        <v>-1.2413130000000001</v>
      </c>
      <c r="M3041" s="99">
        <v>36.624107000000002</v>
      </c>
      <c r="N3041" s="191" t="s">
        <v>6967</v>
      </c>
      <c r="O3041" s="87">
        <v>45516</v>
      </c>
      <c r="P3041" s="87">
        <f t="shared" si="94"/>
        <v>45541</v>
      </c>
      <c r="Q3041" s="53">
        <f t="shared" si="95"/>
        <v>86</v>
      </c>
    </row>
    <row r="3042" spans="1:17" ht="16">
      <c r="A3042" s="6">
        <v>3041</v>
      </c>
      <c r="B3042" s="191" t="s">
        <v>6698</v>
      </c>
      <c r="C3042" s="191" t="s">
        <v>6699</v>
      </c>
      <c r="D3042" s="191" t="s">
        <v>17609</v>
      </c>
      <c r="E3042" s="191" t="s">
        <v>108</v>
      </c>
      <c r="F3042" s="191" t="s">
        <v>108</v>
      </c>
      <c r="G3042" s="191" t="s">
        <v>7201</v>
      </c>
      <c r="H3042" s="191" t="s">
        <v>17610</v>
      </c>
      <c r="I3042" s="191" t="s">
        <v>17611</v>
      </c>
      <c r="J3042" s="191" t="s">
        <v>17612</v>
      </c>
      <c r="K3042" s="191" t="s">
        <v>6975</v>
      </c>
      <c r="L3042" s="99">
        <v>-1.166185</v>
      </c>
      <c r="M3042" s="99">
        <v>37.068517</v>
      </c>
      <c r="N3042" s="191" t="s">
        <v>6967</v>
      </c>
      <c r="O3042" s="87">
        <v>45516</v>
      </c>
      <c r="P3042" s="87">
        <f t="shared" si="94"/>
        <v>45541</v>
      </c>
      <c r="Q3042" s="53">
        <f t="shared" si="95"/>
        <v>86</v>
      </c>
    </row>
    <row r="3043" spans="1:17" ht="16">
      <c r="A3043" s="6">
        <v>3042</v>
      </c>
      <c r="B3043" s="191" t="s">
        <v>6722</v>
      </c>
      <c r="C3043" s="191" t="s">
        <v>6723</v>
      </c>
      <c r="D3043" s="191" t="s">
        <v>17613</v>
      </c>
      <c r="E3043" s="191" t="s">
        <v>151</v>
      </c>
      <c r="F3043" s="191" t="s">
        <v>151</v>
      </c>
      <c r="G3043" s="191" t="s">
        <v>152</v>
      </c>
      <c r="H3043" s="191" t="s">
        <v>10423</v>
      </c>
      <c r="I3043" s="191" t="s">
        <v>17614</v>
      </c>
      <c r="J3043" s="191"/>
      <c r="K3043" s="191" t="s">
        <v>8847</v>
      </c>
      <c r="L3043" s="99">
        <v>0.106507</v>
      </c>
      <c r="M3043" s="99">
        <v>37.597799999999999</v>
      </c>
      <c r="N3043" s="191" t="s">
        <v>6967</v>
      </c>
      <c r="O3043" s="87">
        <v>45516</v>
      </c>
      <c r="P3043" s="87">
        <f t="shared" si="94"/>
        <v>45541</v>
      </c>
      <c r="Q3043" s="53">
        <f t="shared" si="95"/>
        <v>86</v>
      </c>
    </row>
    <row r="3044" spans="1:17" ht="32">
      <c r="A3044" s="6">
        <v>3043</v>
      </c>
      <c r="B3044" s="191" t="s">
        <v>17615</v>
      </c>
      <c r="C3044" s="191" t="s">
        <v>6734</v>
      </c>
      <c r="D3044" s="191" t="s">
        <v>17616</v>
      </c>
      <c r="E3044" s="191" t="s">
        <v>8015</v>
      </c>
      <c r="F3044" s="191" t="s">
        <v>8015</v>
      </c>
      <c r="G3044" s="191" t="s">
        <v>144</v>
      </c>
      <c r="H3044" s="191" t="s">
        <v>17617</v>
      </c>
      <c r="I3044" s="191" t="s">
        <v>17618</v>
      </c>
      <c r="J3044" s="191" t="s">
        <v>17619</v>
      </c>
      <c r="K3044" s="191" t="s">
        <v>7384</v>
      </c>
      <c r="L3044" s="99">
        <v>-0.40429999999999999</v>
      </c>
      <c r="M3044" s="99">
        <v>37.523600000000002</v>
      </c>
      <c r="N3044" s="191" t="s">
        <v>6967</v>
      </c>
      <c r="O3044" s="87">
        <v>45516</v>
      </c>
      <c r="P3044" s="87">
        <f t="shared" si="94"/>
        <v>45541</v>
      </c>
      <c r="Q3044" s="53">
        <f t="shared" si="95"/>
        <v>86</v>
      </c>
    </row>
    <row r="3045" spans="1:17" ht="16">
      <c r="A3045" s="6">
        <v>3044</v>
      </c>
      <c r="B3045" s="191" t="s">
        <v>6815</v>
      </c>
      <c r="C3045" s="191" t="s">
        <v>6816</v>
      </c>
      <c r="D3045" s="191" t="s">
        <v>17620</v>
      </c>
      <c r="E3045" s="191" t="s">
        <v>108</v>
      </c>
      <c r="F3045" s="191" t="s">
        <v>108</v>
      </c>
      <c r="G3045" s="191" t="s">
        <v>109</v>
      </c>
      <c r="H3045" s="191" t="s">
        <v>17621</v>
      </c>
      <c r="I3045" s="191" t="s">
        <v>17622</v>
      </c>
      <c r="J3045" s="191" t="s">
        <v>17623</v>
      </c>
      <c r="K3045" s="191" t="s">
        <v>15636</v>
      </c>
      <c r="L3045" s="99">
        <v>-1.01525</v>
      </c>
      <c r="M3045" s="99">
        <v>36.80274</v>
      </c>
      <c r="N3045" s="191" t="s">
        <v>6967</v>
      </c>
      <c r="O3045" s="87">
        <v>45516</v>
      </c>
      <c r="P3045" s="87">
        <f t="shared" si="94"/>
        <v>45541</v>
      </c>
      <c r="Q3045" s="53">
        <f t="shared" si="95"/>
        <v>86</v>
      </c>
    </row>
    <row r="3046" spans="1:17" ht="16">
      <c r="A3046" s="6">
        <v>3045</v>
      </c>
      <c r="B3046" s="191" t="s">
        <v>6012</v>
      </c>
      <c r="C3046" s="191" t="s">
        <v>6013</v>
      </c>
      <c r="D3046" s="191" t="s">
        <v>17624</v>
      </c>
      <c r="E3046" s="191" t="s">
        <v>8015</v>
      </c>
      <c r="F3046" s="191" t="s">
        <v>2434</v>
      </c>
      <c r="G3046" s="191" t="s">
        <v>9255</v>
      </c>
      <c r="H3046" s="191" t="s">
        <v>17625</v>
      </c>
      <c r="I3046" s="191" t="s">
        <v>17626</v>
      </c>
      <c r="J3046" s="191" t="s">
        <v>17627</v>
      </c>
      <c r="K3046" s="191" t="s">
        <v>8335</v>
      </c>
      <c r="L3046" s="99">
        <v>-0.51600000000000001</v>
      </c>
      <c r="M3046" s="99">
        <v>37.35</v>
      </c>
      <c r="N3046" s="191" t="s">
        <v>6967</v>
      </c>
      <c r="O3046" s="87">
        <v>45517</v>
      </c>
      <c r="P3046" s="87">
        <f t="shared" si="94"/>
        <v>45542</v>
      </c>
      <c r="Q3046" s="53">
        <f t="shared" si="95"/>
        <v>85</v>
      </c>
    </row>
    <row r="3047" spans="1:17" ht="16">
      <c r="A3047" s="6">
        <v>3046</v>
      </c>
      <c r="B3047" s="191" t="s">
        <v>6039</v>
      </c>
      <c r="C3047" s="191" t="s">
        <v>6040</v>
      </c>
      <c r="D3047" s="191" t="s">
        <v>17628</v>
      </c>
      <c r="E3047" s="191" t="s">
        <v>8015</v>
      </c>
      <c r="F3047" s="191" t="s">
        <v>2434</v>
      </c>
      <c r="G3047" s="191" t="s">
        <v>9255</v>
      </c>
      <c r="H3047" s="191" t="s">
        <v>14969</v>
      </c>
      <c r="I3047" s="191" t="s">
        <v>17629</v>
      </c>
      <c r="J3047" s="191" t="s">
        <v>17630</v>
      </c>
      <c r="K3047" s="191" t="s">
        <v>8335</v>
      </c>
      <c r="L3047" s="99">
        <v>-0.50212100000000004</v>
      </c>
      <c r="M3047" s="99">
        <v>37.400489999999998</v>
      </c>
      <c r="N3047" s="191" t="s">
        <v>6967</v>
      </c>
      <c r="O3047" s="87">
        <v>45517</v>
      </c>
      <c r="P3047" s="87">
        <f t="shared" si="94"/>
        <v>45542</v>
      </c>
      <c r="Q3047" s="53">
        <f t="shared" si="95"/>
        <v>85</v>
      </c>
    </row>
    <row r="3048" spans="1:17" ht="16">
      <c r="A3048" s="6">
        <v>3047</v>
      </c>
      <c r="B3048" s="191" t="s">
        <v>6089</v>
      </c>
      <c r="C3048" s="191" t="s">
        <v>6090</v>
      </c>
      <c r="D3048" s="191" t="s">
        <v>17631</v>
      </c>
      <c r="E3048" s="191" t="s">
        <v>161</v>
      </c>
      <c r="F3048" s="191" t="s">
        <v>161</v>
      </c>
      <c r="G3048" s="191" t="s">
        <v>10948</v>
      </c>
      <c r="H3048" s="191" t="s">
        <v>17632</v>
      </c>
      <c r="I3048" s="191" t="s">
        <v>17633</v>
      </c>
      <c r="J3048" s="191" t="s">
        <v>17634</v>
      </c>
      <c r="K3048" s="191" t="s">
        <v>16451</v>
      </c>
      <c r="L3048" s="99">
        <v>-0.492948</v>
      </c>
      <c r="M3048" s="99">
        <v>37.095472999999998</v>
      </c>
      <c r="N3048" s="191" t="s">
        <v>6967</v>
      </c>
      <c r="O3048" s="87">
        <v>45517</v>
      </c>
      <c r="P3048" s="87">
        <f t="shared" si="94"/>
        <v>45542</v>
      </c>
      <c r="Q3048" s="53">
        <f t="shared" si="95"/>
        <v>85</v>
      </c>
    </row>
    <row r="3049" spans="1:17" ht="16">
      <c r="A3049" s="6">
        <v>3048</v>
      </c>
      <c r="B3049" s="191" t="s">
        <v>6190</v>
      </c>
      <c r="C3049" s="191" t="s">
        <v>6191</v>
      </c>
      <c r="D3049" s="191" t="s">
        <v>17635</v>
      </c>
      <c r="E3049" s="191" t="s">
        <v>8015</v>
      </c>
      <c r="F3049" s="191" t="s">
        <v>2434</v>
      </c>
      <c r="G3049" s="191" t="s">
        <v>8679</v>
      </c>
      <c r="H3049" s="191" t="s">
        <v>17636</v>
      </c>
      <c r="I3049" s="191"/>
      <c r="J3049" s="191" t="s">
        <v>17637</v>
      </c>
      <c r="K3049" s="191" t="s">
        <v>16631</v>
      </c>
      <c r="L3049" s="99">
        <v>-0.56851499999999999</v>
      </c>
      <c r="M3049" s="99">
        <v>37.179949999999998</v>
      </c>
      <c r="N3049" s="191" t="s">
        <v>6967</v>
      </c>
      <c r="O3049" s="87">
        <v>45517</v>
      </c>
      <c r="P3049" s="87">
        <f t="shared" si="94"/>
        <v>45542</v>
      </c>
      <c r="Q3049" s="53">
        <f t="shared" si="95"/>
        <v>85</v>
      </c>
    </row>
    <row r="3050" spans="1:17" ht="16">
      <c r="A3050" s="6">
        <v>3049</v>
      </c>
      <c r="B3050" s="191" t="s">
        <v>6192</v>
      </c>
      <c r="C3050" s="191" t="s">
        <v>6193</v>
      </c>
      <c r="D3050" s="191" t="s">
        <v>17638</v>
      </c>
      <c r="E3050" s="191" t="s">
        <v>8015</v>
      </c>
      <c r="F3050" s="191" t="s">
        <v>2434</v>
      </c>
      <c r="G3050" s="191" t="s">
        <v>8679</v>
      </c>
      <c r="H3050" s="191" t="s">
        <v>16102</v>
      </c>
      <c r="I3050" s="191" t="s">
        <v>17639</v>
      </c>
      <c r="J3050" s="191" t="s">
        <v>17639</v>
      </c>
      <c r="K3050" s="191" t="s">
        <v>16631</v>
      </c>
      <c r="L3050" s="99">
        <v>-0.51690000000000003</v>
      </c>
      <c r="M3050" s="99">
        <v>37.175800000000002</v>
      </c>
      <c r="N3050" s="191" t="s">
        <v>6967</v>
      </c>
      <c r="O3050" s="87">
        <v>45517</v>
      </c>
      <c r="P3050" s="87">
        <f t="shared" si="94"/>
        <v>45542</v>
      </c>
      <c r="Q3050" s="53">
        <f t="shared" si="95"/>
        <v>85</v>
      </c>
    </row>
    <row r="3051" spans="1:17" ht="16">
      <c r="A3051" s="6">
        <v>3050</v>
      </c>
      <c r="B3051" s="191" t="s">
        <v>6342</v>
      </c>
      <c r="C3051" s="191" t="s">
        <v>6343</v>
      </c>
      <c r="D3051" s="191" t="s">
        <v>17640</v>
      </c>
      <c r="E3051" s="191" t="s">
        <v>114</v>
      </c>
      <c r="F3051" s="191" t="s">
        <v>114</v>
      </c>
      <c r="G3051" s="191" t="s">
        <v>158</v>
      </c>
      <c r="H3051" s="191" t="s">
        <v>14537</v>
      </c>
      <c r="I3051" s="191" t="s">
        <v>17641</v>
      </c>
      <c r="J3051" s="191" t="s">
        <v>17642</v>
      </c>
      <c r="K3051" s="191" t="s">
        <v>15427</v>
      </c>
      <c r="L3051" s="99">
        <v>-0.75164500000000001</v>
      </c>
      <c r="M3051" s="99">
        <v>36.826155</v>
      </c>
      <c r="N3051" s="191" t="s">
        <v>6967</v>
      </c>
      <c r="O3051" s="87">
        <v>45517</v>
      </c>
      <c r="P3051" s="87">
        <f t="shared" si="94"/>
        <v>45542</v>
      </c>
      <c r="Q3051" s="53">
        <f t="shared" si="95"/>
        <v>85</v>
      </c>
    </row>
    <row r="3052" spans="1:17" ht="16">
      <c r="A3052" s="6">
        <v>3051</v>
      </c>
      <c r="B3052" s="191" t="s">
        <v>6340</v>
      </c>
      <c r="C3052" s="191" t="s">
        <v>6341</v>
      </c>
      <c r="D3052" s="191" t="s">
        <v>17643</v>
      </c>
      <c r="E3052" s="191" t="s">
        <v>114</v>
      </c>
      <c r="F3052" s="191" t="s">
        <v>114</v>
      </c>
      <c r="G3052" s="191" t="s">
        <v>10224</v>
      </c>
      <c r="H3052" s="191" t="s">
        <v>17644</v>
      </c>
      <c r="I3052" s="191" t="s">
        <v>17645</v>
      </c>
      <c r="J3052" s="191" t="s">
        <v>17646</v>
      </c>
      <c r="K3052" s="191" t="s">
        <v>10197</v>
      </c>
      <c r="L3052" s="99">
        <v>-0.69636600000000004</v>
      </c>
      <c r="M3052" s="99">
        <v>36.966363999999999</v>
      </c>
      <c r="N3052" s="191" t="s">
        <v>6967</v>
      </c>
      <c r="O3052" s="87">
        <v>45517</v>
      </c>
      <c r="P3052" s="87">
        <f t="shared" si="94"/>
        <v>45542</v>
      </c>
      <c r="Q3052" s="53">
        <f t="shared" si="95"/>
        <v>85</v>
      </c>
    </row>
    <row r="3053" spans="1:17" ht="16">
      <c r="A3053" s="6">
        <v>3052</v>
      </c>
      <c r="B3053" s="191" t="s">
        <v>6362</v>
      </c>
      <c r="C3053" s="191" t="s">
        <v>6363</v>
      </c>
      <c r="D3053" s="191" t="s">
        <v>17647</v>
      </c>
      <c r="E3053" s="191" t="s">
        <v>108</v>
      </c>
      <c r="F3053" s="191" t="s">
        <v>9568</v>
      </c>
      <c r="G3053" s="191" t="s">
        <v>11145</v>
      </c>
      <c r="H3053" s="191" t="s">
        <v>17190</v>
      </c>
      <c r="I3053" s="191" t="s">
        <v>17648</v>
      </c>
      <c r="J3053" s="191" t="s">
        <v>17649</v>
      </c>
      <c r="K3053" s="191" t="s">
        <v>2840</v>
      </c>
      <c r="L3053" s="99">
        <v>-1.456488</v>
      </c>
      <c r="M3053" s="99">
        <v>36.665104999999997</v>
      </c>
      <c r="N3053" s="191" t="s">
        <v>6967</v>
      </c>
      <c r="O3053" s="87">
        <v>45517</v>
      </c>
      <c r="P3053" s="87">
        <f t="shared" si="94"/>
        <v>45542</v>
      </c>
      <c r="Q3053" s="53">
        <f t="shared" si="95"/>
        <v>85</v>
      </c>
    </row>
    <row r="3054" spans="1:17" ht="16">
      <c r="A3054" s="6">
        <v>3053</v>
      </c>
      <c r="B3054" s="191" t="s">
        <v>6374</v>
      </c>
      <c r="C3054" s="191" t="s">
        <v>6375</v>
      </c>
      <c r="D3054" s="191" t="s">
        <v>17650</v>
      </c>
      <c r="E3054" s="191" t="s">
        <v>114</v>
      </c>
      <c r="F3054" s="191" t="s">
        <v>114</v>
      </c>
      <c r="G3054" s="191" t="s">
        <v>158</v>
      </c>
      <c r="H3054" s="191" t="s">
        <v>17651</v>
      </c>
      <c r="I3054" s="191" t="s">
        <v>17652</v>
      </c>
      <c r="J3054" s="191" t="s">
        <v>17653</v>
      </c>
      <c r="K3054" s="191" t="s">
        <v>15427</v>
      </c>
      <c r="L3054" s="99">
        <v>-0.80813699999999999</v>
      </c>
      <c r="M3054" s="99">
        <v>36.978518000000001</v>
      </c>
      <c r="N3054" s="191" t="s">
        <v>6967</v>
      </c>
      <c r="O3054" s="87">
        <v>45517</v>
      </c>
      <c r="P3054" s="87">
        <f t="shared" si="94"/>
        <v>45542</v>
      </c>
      <c r="Q3054" s="53">
        <f t="shared" si="95"/>
        <v>85</v>
      </c>
    </row>
    <row r="3055" spans="1:17" ht="16">
      <c r="A3055" s="6">
        <v>3054</v>
      </c>
      <c r="B3055" s="191" t="s">
        <v>6515</v>
      </c>
      <c r="C3055" s="191" t="s">
        <v>6516</v>
      </c>
      <c r="D3055" s="191" t="s">
        <v>17654</v>
      </c>
      <c r="E3055" s="191" t="s">
        <v>151</v>
      </c>
      <c r="F3055" s="191" t="s">
        <v>10898</v>
      </c>
      <c r="G3055" s="191" t="s">
        <v>1578</v>
      </c>
      <c r="H3055" s="191" t="s">
        <v>17655</v>
      </c>
      <c r="I3055" s="191" t="s">
        <v>17656</v>
      </c>
      <c r="J3055" s="191" t="s">
        <v>17657</v>
      </c>
      <c r="K3055" s="191" t="s">
        <v>16531</v>
      </c>
      <c r="L3055" s="99">
        <v>-0.23117199999999999</v>
      </c>
      <c r="M3055" s="99">
        <v>37.652234999999997</v>
      </c>
      <c r="N3055" s="191" t="s">
        <v>6967</v>
      </c>
      <c r="O3055" s="87">
        <v>45517</v>
      </c>
      <c r="P3055" s="87">
        <f t="shared" si="94"/>
        <v>45542</v>
      </c>
      <c r="Q3055" s="53">
        <f t="shared" si="95"/>
        <v>85</v>
      </c>
    </row>
    <row r="3056" spans="1:17" ht="16">
      <c r="A3056" s="6">
        <v>3055</v>
      </c>
      <c r="B3056" s="191" t="s">
        <v>6521</v>
      </c>
      <c r="C3056" s="191" t="s">
        <v>6522</v>
      </c>
      <c r="D3056" s="191" t="s">
        <v>17658</v>
      </c>
      <c r="E3056" s="191" t="s">
        <v>108</v>
      </c>
      <c r="F3056" s="191" t="s">
        <v>108</v>
      </c>
      <c r="G3056" s="191" t="s">
        <v>175</v>
      </c>
      <c r="H3056" s="191" t="s">
        <v>13032</v>
      </c>
      <c r="I3056" s="191" t="s">
        <v>17659</v>
      </c>
      <c r="J3056" s="191" t="s">
        <v>17660</v>
      </c>
      <c r="K3056" s="191" t="s">
        <v>2840</v>
      </c>
      <c r="L3056" s="99">
        <v>-1.1759729999999999</v>
      </c>
      <c r="M3056" s="99">
        <v>36.614579999999997</v>
      </c>
      <c r="N3056" s="191" t="s">
        <v>6967</v>
      </c>
      <c r="O3056" s="87">
        <v>45517</v>
      </c>
      <c r="P3056" s="87">
        <f t="shared" si="94"/>
        <v>45542</v>
      </c>
      <c r="Q3056" s="53">
        <f t="shared" si="95"/>
        <v>85</v>
      </c>
    </row>
    <row r="3057" spans="1:17" ht="16">
      <c r="A3057" s="6">
        <v>3056</v>
      </c>
      <c r="B3057" s="191" t="s">
        <v>6525</v>
      </c>
      <c r="C3057" s="191" t="s">
        <v>6526</v>
      </c>
      <c r="D3057" s="191" t="s">
        <v>17661</v>
      </c>
      <c r="E3057" s="191" t="s">
        <v>8015</v>
      </c>
      <c r="F3057" s="191" t="s">
        <v>10898</v>
      </c>
      <c r="G3057" s="191" t="s">
        <v>1578</v>
      </c>
      <c r="H3057" s="191" t="s">
        <v>17662</v>
      </c>
      <c r="I3057" s="191" t="s">
        <v>17663</v>
      </c>
      <c r="J3057" s="191"/>
      <c r="K3057" s="191" t="s">
        <v>11533</v>
      </c>
      <c r="L3057" s="99">
        <v>-0.24107799999999999</v>
      </c>
      <c r="M3057" s="99">
        <v>37.636904999999999</v>
      </c>
      <c r="N3057" s="191" t="s">
        <v>6967</v>
      </c>
      <c r="O3057" s="87">
        <v>45517</v>
      </c>
      <c r="P3057" s="87">
        <f t="shared" si="94"/>
        <v>45542</v>
      </c>
      <c r="Q3057" s="53">
        <f t="shared" si="95"/>
        <v>85</v>
      </c>
    </row>
    <row r="3058" spans="1:17" ht="16">
      <c r="A3058" s="6">
        <v>3057</v>
      </c>
      <c r="B3058" s="191" t="s">
        <v>6549</v>
      </c>
      <c r="C3058" s="191" t="s">
        <v>6550</v>
      </c>
      <c r="D3058" s="191" t="s">
        <v>17664</v>
      </c>
      <c r="E3058" s="191" t="s">
        <v>151</v>
      </c>
      <c r="F3058" s="191" t="s">
        <v>151</v>
      </c>
      <c r="G3058" s="191" t="s">
        <v>165</v>
      </c>
      <c r="H3058" s="191" t="s">
        <v>17423</v>
      </c>
      <c r="I3058" s="191" t="s">
        <v>17665</v>
      </c>
      <c r="J3058" s="191" t="s">
        <v>17666</v>
      </c>
      <c r="K3058" s="191" t="s">
        <v>16531</v>
      </c>
      <c r="L3058" s="99">
        <v>-0.16074099999999999</v>
      </c>
      <c r="M3058" s="99">
        <v>37.662877000000002</v>
      </c>
      <c r="N3058" s="191" t="s">
        <v>6967</v>
      </c>
      <c r="O3058" s="87">
        <v>45517</v>
      </c>
      <c r="P3058" s="87">
        <f t="shared" si="94"/>
        <v>45542</v>
      </c>
      <c r="Q3058" s="53">
        <f t="shared" si="95"/>
        <v>85</v>
      </c>
    </row>
    <row r="3059" spans="1:17" ht="16">
      <c r="A3059" s="6">
        <v>3058</v>
      </c>
      <c r="B3059" s="191" t="s">
        <v>6575</v>
      </c>
      <c r="C3059" s="191" t="s">
        <v>6576</v>
      </c>
      <c r="D3059" s="191" t="s">
        <v>17667</v>
      </c>
      <c r="E3059" s="191" t="s">
        <v>151</v>
      </c>
      <c r="F3059" s="191" t="s">
        <v>151</v>
      </c>
      <c r="G3059" s="191" t="s">
        <v>152</v>
      </c>
      <c r="H3059" s="191" t="s">
        <v>15511</v>
      </c>
      <c r="I3059" s="191" t="s">
        <v>17668</v>
      </c>
      <c r="J3059" s="191" t="s">
        <v>17669</v>
      </c>
      <c r="K3059" s="191" t="s">
        <v>10554</v>
      </c>
      <c r="L3059" s="99">
        <v>6.4899999999999999E-2</v>
      </c>
      <c r="M3059" s="99">
        <v>37.469000000000001</v>
      </c>
      <c r="N3059" s="191" t="s">
        <v>6967</v>
      </c>
      <c r="O3059" s="87">
        <v>45517</v>
      </c>
      <c r="P3059" s="87">
        <f t="shared" si="94"/>
        <v>45542</v>
      </c>
      <c r="Q3059" s="53">
        <f t="shared" si="95"/>
        <v>85</v>
      </c>
    </row>
    <row r="3060" spans="1:17" ht="16">
      <c r="A3060" s="6">
        <v>3059</v>
      </c>
      <c r="B3060" s="191" t="s">
        <v>6591</v>
      </c>
      <c r="C3060" s="191" t="s">
        <v>6592</v>
      </c>
      <c r="D3060" s="191" t="s">
        <v>17670</v>
      </c>
      <c r="E3060" s="191" t="s">
        <v>151</v>
      </c>
      <c r="F3060" s="191" t="s">
        <v>151</v>
      </c>
      <c r="G3060" s="191" t="s">
        <v>165</v>
      </c>
      <c r="H3060" s="191" t="s">
        <v>17671</v>
      </c>
      <c r="I3060" s="191" t="s">
        <v>17672</v>
      </c>
      <c r="J3060" s="191" t="s">
        <v>17673</v>
      </c>
      <c r="K3060" s="191" t="s">
        <v>16531</v>
      </c>
      <c r="L3060" s="99">
        <v>-0.18609700000000001</v>
      </c>
      <c r="M3060" s="99">
        <v>37.596367000000001</v>
      </c>
      <c r="N3060" s="191" t="s">
        <v>6967</v>
      </c>
      <c r="O3060" s="87">
        <v>45517</v>
      </c>
      <c r="P3060" s="87">
        <f t="shared" si="94"/>
        <v>45542</v>
      </c>
      <c r="Q3060" s="53">
        <f t="shared" si="95"/>
        <v>85</v>
      </c>
    </row>
    <row r="3061" spans="1:17" ht="16">
      <c r="A3061" s="6">
        <v>3060</v>
      </c>
      <c r="B3061" s="191" t="s">
        <v>6646</v>
      </c>
      <c r="C3061" s="191" t="s">
        <v>6647</v>
      </c>
      <c r="D3061" s="191" t="s">
        <v>17674</v>
      </c>
      <c r="E3061" s="191" t="s">
        <v>108</v>
      </c>
      <c r="F3061" s="191" t="s">
        <v>108</v>
      </c>
      <c r="G3061" s="191" t="s">
        <v>6972</v>
      </c>
      <c r="H3061" s="191" t="s">
        <v>17675</v>
      </c>
      <c r="I3061" s="191" t="s">
        <v>17676</v>
      </c>
      <c r="J3061" s="191" t="s">
        <v>17677</v>
      </c>
      <c r="K3061" s="191" t="s">
        <v>6975</v>
      </c>
      <c r="L3061" s="99">
        <v>-0.94016</v>
      </c>
      <c r="M3061" s="99">
        <v>36.818472999999997</v>
      </c>
      <c r="N3061" s="191" t="s">
        <v>6967</v>
      </c>
      <c r="O3061" s="87">
        <v>45517</v>
      </c>
      <c r="P3061" s="87">
        <f t="shared" si="94"/>
        <v>45542</v>
      </c>
      <c r="Q3061" s="53">
        <f t="shared" si="95"/>
        <v>85</v>
      </c>
    </row>
    <row r="3062" spans="1:17" ht="16">
      <c r="A3062" s="6">
        <v>3061</v>
      </c>
      <c r="B3062" s="191" t="s">
        <v>6664</v>
      </c>
      <c r="C3062" s="191" t="s">
        <v>6665</v>
      </c>
      <c r="D3062" s="191" t="s">
        <v>17678</v>
      </c>
      <c r="E3062" s="191" t="s">
        <v>151</v>
      </c>
      <c r="F3062" s="191" t="s">
        <v>151</v>
      </c>
      <c r="G3062" s="191" t="s">
        <v>152</v>
      </c>
      <c r="H3062" s="191" t="s">
        <v>17572</v>
      </c>
      <c r="I3062" s="191" t="s">
        <v>17679</v>
      </c>
      <c r="J3062" s="191" t="s">
        <v>17680</v>
      </c>
      <c r="K3062" s="191" t="s">
        <v>10641</v>
      </c>
      <c r="L3062" s="99">
        <v>0.126</v>
      </c>
      <c r="M3062" s="99">
        <v>37.5533</v>
      </c>
      <c r="N3062" s="191" t="s">
        <v>6967</v>
      </c>
      <c r="O3062" s="87">
        <v>45517</v>
      </c>
      <c r="P3062" s="87">
        <f t="shared" si="94"/>
        <v>45542</v>
      </c>
      <c r="Q3062" s="53">
        <f t="shared" si="95"/>
        <v>85</v>
      </c>
    </row>
    <row r="3063" spans="1:17" ht="32">
      <c r="A3063" s="6">
        <v>3062</v>
      </c>
      <c r="B3063" s="191" t="s">
        <v>6684</v>
      </c>
      <c r="C3063" s="191" t="s">
        <v>6685</v>
      </c>
      <c r="D3063" s="191" t="s">
        <v>17681</v>
      </c>
      <c r="E3063" s="191" t="s">
        <v>108</v>
      </c>
      <c r="F3063" s="191" t="s">
        <v>108</v>
      </c>
      <c r="G3063" s="191" t="s">
        <v>111</v>
      </c>
      <c r="H3063" s="191" t="s">
        <v>6989</v>
      </c>
      <c r="I3063" s="191" t="s">
        <v>17682</v>
      </c>
      <c r="J3063" s="191" t="s">
        <v>17683</v>
      </c>
      <c r="K3063" s="191" t="s">
        <v>6966</v>
      </c>
      <c r="L3063" s="99">
        <v>-1.020615</v>
      </c>
      <c r="M3063" s="99">
        <v>36.760581999999999</v>
      </c>
      <c r="N3063" s="191" t="s">
        <v>6967</v>
      </c>
      <c r="O3063" s="87">
        <v>45517</v>
      </c>
      <c r="P3063" s="87">
        <f t="shared" si="94"/>
        <v>45542</v>
      </c>
      <c r="Q3063" s="53">
        <f t="shared" si="95"/>
        <v>85</v>
      </c>
    </row>
    <row r="3064" spans="1:17" ht="16">
      <c r="A3064" s="6">
        <v>3063</v>
      </c>
      <c r="B3064" s="191" t="s">
        <v>6745</v>
      </c>
      <c r="C3064" s="191" t="s">
        <v>6746</v>
      </c>
      <c r="D3064" s="191" t="s">
        <v>17684</v>
      </c>
      <c r="E3064" s="191" t="s">
        <v>108</v>
      </c>
      <c r="F3064" s="191" t="s">
        <v>108</v>
      </c>
      <c r="G3064" s="191" t="s">
        <v>109</v>
      </c>
      <c r="H3064" s="191" t="s">
        <v>16849</v>
      </c>
      <c r="I3064" s="191" t="s">
        <v>17685</v>
      </c>
      <c r="J3064" s="191"/>
      <c r="K3064" s="191" t="s">
        <v>15636</v>
      </c>
      <c r="L3064" s="99">
        <v>-1.014375</v>
      </c>
      <c r="M3064" s="99">
        <v>36.801670000000001</v>
      </c>
      <c r="N3064" s="191" t="s">
        <v>6967</v>
      </c>
      <c r="O3064" s="87">
        <v>45517</v>
      </c>
      <c r="P3064" s="87">
        <f t="shared" si="94"/>
        <v>45542</v>
      </c>
      <c r="Q3064" s="53">
        <f t="shared" si="95"/>
        <v>85</v>
      </c>
    </row>
    <row r="3065" spans="1:17" ht="16">
      <c r="A3065" s="6">
        <v>3064</v>
      </c>
      <c r="B3065" s="191" t="s">
        <v>6825</v>
      </c>
      <c r="C3065" s="191" t="s">
        <v>6826</v>
      </c>
      <c r="D3065" s="191" t="s">
        <v>17686</v>
      </c>
      <c r="E3065" s="191" t="s">
        <v>114</v>
      </c>
      <c r="F3065" s="191" t="s">
        <v>114</v>
      </c>
      <c r="G3065" s="191" t="s">
        <v>10224</v>
      </c>
      <c r="H3065" s="191" t="s">
        <v>17687</v>
      </c>
      <c r="I3065" s="191" t="s">
        <v>17688</v>
      </c>
      <c r="J3065" s="191" t="s">
        <v>17689</v>
      </c>
      <c r="K3065" s="191" t="s">
        <v>10197</v>
      </c>
      <c r="L3065" s="99">
        <v>-0.65587200000000001</v>
      </c>
      <c r="M3065" s="99">
        <v>36.886724999999998</v>
      </c>
      <c r="N3065" s="191" t="s">
        <v>6967</v>
      </c>
      <c r="O3065" s="87">
        <v>45517</v>
      </c>
      <c r="P3065" s="87">
        <f t="shared" si="94"/>
        <v>45542</v>
      </c>
      <c r="Q3065" s="53">
        <f t="shared" si="95"/>
        <v>85</v>
      </c>
    </row>
    <row r="3066" spans="1:17" ht="16">
      <c r="A3066" s="6">
        <v>3065</v>
      </c>
      <c r="B3066" s="191" t="s">
        <v>6873</v>
      </c>
      <c r="C3066" s="191" t="s">
        <v>6874</v>
      </c>
      <c r="D3066" s="191" t="s">
        <v>17690</v>
      </c>
      <c r="E3066" s="191" t="s">
        <v>108</v>
      </c>
      <c r="F3066" s="191" t="s">
        <v>108</v>
      </c>
      <c r="G3066" s="191" t="s">
        <v>109</v>
      </c>
      <c r="H3066" s="191" t="s">
        <v>17691</v>
      </c>
      <c r="I3066" s="191" t="s">
        <v>17692</v>
      </c>
      <c r="J3066" s="191"/>
      <c r="K3066" s="191" t="s">
        <v>15636</v>
      </c>
      <c r="L3066" s="99">
        <v>-1.0806880000000001</v>
      </c>
      <c r="M3066" s="99">
        <v>36.834764999999997</v>
      </c>
      <c r="N3066" s="191" t="s">
        <v>6967</v>
      </c>
      <c r="O3066" s="87">
        <v>45517</v>
      </c>
      <c r="P3066" s="87">
        <f t="shared" si="94"/>
        <v>45542</v>
      </c>
      <c r="Q3066" s="53">
        <f t="shared" si="95"/>
        <v>85</v>
      </c>
    </row>
    <row r="3067" spans="1:17" ht="16">
      <c r="A3067" s="6">
        <v>3066</v>
      </c>
      <c r="B3067" s="191" t="s">
        <v>6045</v>
      </c>
      <c r="C3067" s="191" t="s">
        <v>6046</v>
      </c>
      <c r="D3067" s="191" t="s">
        <v>17693</v>
      </c>
      <c r="E3067" s="191" t="s">
        <v>114</v>
      </c>
      <c r="F3067" s="191" t="s">
        <v>114</v>
      </c>
      <c r="G3067" s="191" t="s">
        <v>8764</v>
      </c>
      <c r="H3067" s="191" t="s">
        <v>12415</v>
      </c>
      <c r="I3067" s="191" t="s">
        <v>17694</v>
      </c>
      <c r="J3067" s="191" t="s">
        <v>17695</v>
      </c>
      <c r="K3067" s="191" t="s">
        <v>11451</v>
      </c>
      <c r="L3067" s="99">
        <v>-0.91244199999999998</v>
      </c>
      <c r="M3067" s="99">
        <v>37.200254999999999</v>
      </c>
      <c r="N3067" s="191" t="s">
        <v>6967</v>
      </c>
      <c r="O3067" s="87">
        <v>45518</v>
      </c>
      <c r="P3067" s="87">
        <f t="shared" si="94"/>
        <v>45543</v>
      </c>
      <c r="Q3067" s="53">
        <f t="shared" si="95"/>
        <v>84</v>
      </c>
    </row>
    <row r="3068" spans="1:17" ht="16">
      <c r="A3068" s="6">
        <v>3067</v>
      </c>
      <c r="B3068" s="191" t="s">
        <v>6181</v>
      </c>
      <c r="C3068" s="191" t="s">
        <v>6182</v>
      </c>
      <c r="D3068" s="191" t="s">
        <v>17696</v>
      </c>
      <c r="E3068" s="191" t="s">
        <v>151</v>
      </c>
      <c r="F3068" s="191" t="s">
        <v>151</v>
      </c>
      <c r="G3068" s="191" t="s">
        <v>165</v>
      </c>
      <c r="H3068" s="191" t="s">
        <v>11420</v>
      </c>
      <c r="I3068" s="191" t="s">
        <v>17697</v>
      </c>
      <c r="J3068" s="191"/>
      <c r="K3068" s="191" t="s">
        <v>16531</v>
      </c>
      <c r="L3068" s="99">
        <v>-4.9036999999999997E-2</v>
      </c>
      <c r="M3068" s="99">
        <v>37.608020000000003</v>
      </c>
      <c r="N3068" s="191" t="s">
        <v>6967</v>
      </c>
      <c r="O3068" s="87">
        <v>45518</v>
      </c>
      <c r="P3068" s="87">
        <f t="shared" si="94"/>
        <v>45543</v>
      </c>
      <c r="Q3068" s="53">
        <f t="shared" si="95"/>
        <v>84</v>
      </c>
    </row>
    <row r="3069" spans="1:17" ht="16">
      <c r="A3069" s="6">
        <v>3068</v>
      </c>
      <c r="B3069" s="191" t="s">
        <v>6240</v>
      </c>
      <c r="C3069" s="191" t="s">
        <v>6241</v>
      </c>
      <c r="D3069" s="191" t="s">
        <v>17698</v>
      </c>
      <c r="E3069" s="191" t="s">
        <v>8015</v>
      </c>
      <c r="F3069" s="191" t="s">
        <v>8015</v>
      </c>
      <c r="G3069" s="191" t="s">
        <v>144</v>
      </c>
      <c r="H3069" s="191" t="s">
        <v>17434</v>
      </c>
      <c r="I3069" s="191" t="s">
        <v>17699</v>
      </c>
      <c r="J3069" s="191" t="s">
        <v>17700</v>
      </c>
      <c r="K3069" s="191" t="s">
        <v>7384</v>
      </c>
      <c r="L3069" s="99">
        <v>-0.385768</v>
      </c>
      <c r="M3069" s="99">
        <v>37.521030000000003</v>
      </c>
      <c r="N3069" s="191" t="s">
        <v>6967</v>
      </c>
      <c r="O3069" s="87">
        <v>45518</v>
      </c>
      <c r="P3069" s="87">
        <f t="shared" si="94"/>
        <v>45543</v>
      </c>
      <c r="Q3069" s="53">
        <f t="shared" si="95"/>
        <v>84</v>
      </c>
    </row>
    <row r="3070" spans="1:17" ht="16">
      <c r="A3070" s="6">
        <v>3069</v>
      </c>
      <c r="B3070" s="191" t="s">
        <v>6286</v>
      </c>
      <c r="C3070" s="191" t="s">
        <v>6287</v>
      </c>
      <c r="D3070" s="191" t="s">
        <v>17701</v>
      </c>
      <c r="E3070" s="191" t="s">
        <v>114</v>
      </c>
      <c r="F3070" s="191" t="s">
        <v>114</v>
      </c>
      <c r="G3070" s="191" t="s">
        <v>156</v>
      </c>
      <c r="H3070" s="191" t="s">
        <v>17702</v>
      </c>
      <c r="I3070" s="191" t="s">
        <v>17703</v>
      </c>
      <c r="J3070" s="191" t="s">
        <v>17704</v>
      </c>
      <c r="K3070" s="191" t="s">
        <v>11451</v>
      </c>
      <c r="L3070" s="99">
        <v>-0.81799999999999995</v>
      </c>
      <c r="M3070" s="99">
        <v>36.876899999999999</v>
      </c>
      <c r="N3070" s="191" t="s">
        <v>6967</v>
      </c>
      <c r="O3070" s="87">
        <v>45518</v>
      </c>
      <c r="P3070" s="87">
        <f t="shared" si="94"/>
        <v>45543</v>
      </c>
      <c r="Q3070" s="53">
        <f t="shared" si="95"/>
        <v>84</v>
      </c>
    </row>
    <row r="3071" spans="1:17" ht="16">
      <c r="A3071" s="6">
        <v>3070</v>
      </c>
      <c r="B3071" s="191" t="s">
        <v>6300</v>
      </c>
      <c r="C3071" s="191" t="s">
        <v>6301</v>
      </c>
      <c r="D3071" s="191" t="s">
        <v>17705</v>
      </c>
      <c r="E3071" s="191" t="s">
        <v>161</v>
      </c>
      <c r="F3071" s="191" t="s">
        <v>161</v>
      </c>
      <c r="G3071" s="191" t="s">
        <v>12316</v>
      </c>
      <c r="H3071" s="191" t="s">
        <v>17706</v>
      </c>
      <c r="I3071" s="191" t="s">
        <v>17707</v>
      </c>
      <c r="J3071" s="191"/>
      <c r="K3071" s="191" t="s">
        <v>15695</v>
      </c>
      <c r="L3071" s="99">
        <v>-0.59431999999999996</v>
      </c>
      <c r="M3071" s="99">
        <v>36.914988000000001</v>
      </c>
      <c r="N3071" s="191" t="s">
        <v>6967</v>
      </c>
      <c r="O3071" s="87">
        <v>45518</v>
      </c>
      <c r="P3071" s="87">
        <f t="shared" si="94"/>
        <v>45543</v>
      </c>
      <c r="Q3071" s="53">
        <f t="shared" si="95"/>
        <v>84</v>
      </c>
    </row>
    <row r="3072" spans="1:17" ht="16">
      <c r="A3072" s="6">
        <v>3071</v>
      </c>
      <c r="B3072" s="191" t="s">
        <v>6302</v>
      </c>
      <c r="C3072" s="191" t="s">
        <v>6303</v>
      </c>
      <c r="D3072" s="191" t="s">
        <v>17708</v>
      </c>
      <c r="E3072" s="191" t="s">
        <v>161</v>
      </c>
      <c r="F3072" s="191" t="s">
        <v>161</v>
      </c>
      <c r="G3072" s="191" t="s">
        <v>12316</v>
      </c>
      <c r="H3072" s="191" t="s">
        <v>17709</v>
      </c>
      <c r="I3072" s="191" t="s">
        <v>17710</v>
      </c>
      <c r="J3072" s="191"/>
      <c r="K3072" s="191" t="s">
        <v>15695</v>
      </c>
      <c r="L3072" s="99">
        <v>-1.1237980000000001</v>
      </c>
      <c r="M3072" s="99">
        <v>36.809925999999997</v>
      </c>
      <c r="N3072" s="191" t="s">
        <v>6967</v>
      </c>
      <c r="O3072" s="87">
        <v>45518</v>
      </c>
      <c r="P3072" s="87">
        <f t="shared" si="94"/>
        <v>45543</v>
      </c>
      <c r="Q3072" s="53">
        <f t="shared" si="95"/>
        <v>84</v>
      </c>
    </row>
    <row r="3073" spans="1:17" ht="16">
      <c r="A3073" s="6">
        <v>3072</v>
      </c>
      <c r="B3073" s="191" t="s">
        <v>6352</v>
      </c>
      <c r="C3073" s="191" t="s">
        <v>6353</v>
      </c>
      <c r="D3073" s="191" t="s">
        <v>17711</v>
      </c>
      <c r="E3073" s="191" t="s">
        <v>151</v>
      </c>
      <c r="F3073" s="191" t="s">
        <v>151</v>
      </c>
      <c r="G3073" s="191" t="s">
        <v>165</v>
      </c>
      <c r="H3073" s="191" t="s">
        <v>17712</v>
      </c>
      <c r="I3073" s="191" t="s">
        <v>17713</v>
      </c>
      <c r="J3073" s="191" t="s">
        <v>17714</v>
      </c>
      <c r="K3073" s="191" t="s">
        <v>16531</v>
      </c>
      <c r="L3073" s="99">
        <v>-0.16883100000000001</v>
      </c>
      <c r="M3073" s="99">
        <v>37.668934999999998</v>
      </c>
      <c r="N3073" s="191" t="s">
        <v>6967</v>
      </c>
      <c r="O3073" s="87">
        <v>45518</v>
      </c>
      <c r="P3073" s="87">
        <f t="shared" si="94"/>
        <v>45543</v>
      </c>
      <c r="Q3073" s="53">
        <f t="shared" si="95"/>
        <v>84</v>
      </c>
    </row>
    <row r="3074" spans="1:17" ht="16">
      <c r="A3074" s="6">
        <v>3073</v>
      </c>
      <c r="B3074" s="191" t="s">
        <v>6400</v>
      </c>
      <c r="C3074" s="191" t="s">
        <v>6401</v>
      </c>
      <c r="D3074" s="191" t="s">
        <v>17715</v>
      </c>
      <c r="E3074" s="191" t="s">
        <v>8015</v>
      </c>
      <c r="F3074" s="191" t="s">
        <v>8015</v>
      </c>
      <c r="G3074" s="191" t="s">
        <v>142</v>
      </c>
      <c r="H3074" s="191" t="s">
        <v>17716</v>
      </c>
      <c r="I3074" s="191" t="s">
        <v>17717</v>
      </c>
      <c r="J3074" s="191" t="s">
        <v>17718</v>
      </c>
      <c r="K3074" s="191" t="s">
        <v>8856</v>
      </c>
      <c r="L3074" s="99">
        <v>-0.42970000000000003</v>
      </c>
      <c r="M3074" s="99">
        <v>37.454500000000003</v>
      </c>
      <c r="N3074" s="191" t="s">
        <v>6967</v>
      </c>
      <c r="O3074" s="87">
        <v>45518</v>
      </c>
      <c r="P3074" s="87">
        <f t="shared" si="94"/>
        <v>45543</v>
      </c>
      <c r="Q3074" s="53">
        <f t="shared" si="95"/>
        <v>84</v>
      </c>
    </row>
    <row r="3075" spans="1:17" ht="16">
      <c r="A3075" s="6">
        <v>3074</v>
      </c>
      <c r="B3075" s="191" t="s">
        <v>6447</v>
      </c>
      <c r="C3075" s="191" t="s">
        <v>6448</v>
      </c>
      <c r="D3075" s="191" t="s">
        <v>17719</v>
      </c>
      <c r="E3075" s="191" t="s">
        <v>8015</v>
      </c>
      <c r="F3075" s="191" t="s">
        <v>8015</v>
      </c>
      <c r="G3075" s="191" t="s">
        <v>142</v>
      </c>
      <c r="H3075" s="191" t="s">
        <v>10831</v>
      </c>
      <c r="I3075" s="191" t="s">
        <v>17720</v>
      </c>
      <c r="J3075" s="191" t="s">
        <v>17721</v>
      </c>
      <c r="K3075" s="191" t="s">
        <v>8856</v>
      </c>
      <c r="L3075" s="99">
        <v>-0.41220000000000001</v>
      </c>
      <c r="M3075" s="99">
        <v>37.489199999999997</v>
      </c>
      <c r="N3075" s="191" t="s">
        <v>6967</v>
      </c>
      <c r="O3075" s="87">
        <v>45518</v>
      </c>
      <c r="P3075" s="87">
        <f t="shared" ref="P3075:P3138" si="96">O3075+25</f>
        <v>45543</v>
      </c>
      <c r="Q3075" s="53">
        <f t="shared" ref="Q3075:Q3138" si="97">IF(P3075&lt;$T$2,$V$2,$U$2-P3075+1)</f>
        <v>84</v>
      </c>
    </row>
    <row r="3076" spans="1:17" ht="16">
      <c r="A3076" s="6">
        <v>3075</v>
      </c>
      <c r="B3076" s="191" t="s">
        <v>6579</v>
      </c>
      <c r="C3076" s="191" t="s">
        <v>6580</v>
      </c>
      <c r="D3076" s="191" t="s">
        <v>17722</v>
      </c>
      <c r="E3076" s="191" t="s">
        <v>151</v>
      </c>
      <c r="F3076" s="191" t="s">
        <v>151</v>
      </c>
      <c r="G3076" s="191" t="s">
        <v>152</v>
      </c>
      <c r="H3076" s="191" t="s">
        <v>11268</v>
      </c>
      <c r="I3076" s="191" t="s">
        <v>17723</v>
      </c>
      <c r="J3076" s="191" t="s">
        <v>17724</v>
      </c>
      <c r="K3076" s="191" t="s">
        <v>10554</v>
      </c>
      <c r="L3076" s="99">
        <v>0.120361</v>
      </c>
      <c r="M3076" s="99">
        <v>37.572218999999997</v>
      </c>
      <c r="N3076" s="191" t="s">
        <v>6967</v>
      </c>
      <c r="O3076" s="87">
        <v>45518</v>
      </c>
      <c r="P3076" s="87">
        <f t="shared" si="96"/>
        <v>45543</v>
      </c>
      <c r="Q3076" s="53">
        <f t="shared" si="97"/>
        <v>84</v>
      </c>
    </row>
    <row r="3077" spans="1:17" ht="16">
      <c r="A3077" s="6">
        <v>3076</v>
      </c>
      <c r="B3077" s="191" t="s">
        <v>6599</v>
      </c>
      <c r="C3077" s="191" t="s">
        <v>6600</v>
      </c>
      <c r="D3077" s="191" t="s">
        <v>17725</v>
      </c>
      <c r="E3077" s="191" t="s">
        <v>151</v>
      </c>
      <c r="F3077" s="191" t="s">
        <v>151</v>
      </c>
      <c r="G3077" s="191" t="s">
        <v>165</v>
      </c>
      <c r="H3077" s="191" t="s">
        <v>17726</v>
      </c>
      <c r="I3077" s="191" t="s">
        <v>17727</v>
      </c>
      <c r="J3077" s="191" t="s">
        <v>17728</v>
      </c>
      <c r="K3077" s="191" t="s">
        <v>10106</v>
      </c>
      <c r="L3077" s="99">
        <v>-0.12509999999999999</v>
      </c>
      <c r="M3077" s="99">
        <v>37.577300000000001</v>
      </c>
      <c r="N3077" s="191" t="s">
        <v>6967</v>
      </c>
      <c r="O3077" s="87">
        <v>45518</v>
      </c>
      <c r="P3077" s="87">
        <f t="shared" si="96"/>
        <v>45543</v>
      </c>
      <c r="Q3077" s="53">
        <f t="shared" si="97"/>
        <v>84</v>
      </c>
    </row>
    <row r="3078" spans="1:17" ht="16">
      <c r="A3078" s="6">
        <v>3077</v>
      </c>
      <c r="B3078" s="191" t="s">
        <v>2402</v>
      </c>
      <c r="C3078" s="191" t="s">
        <v>2714</v>
      </c>
      <c r="D3078" s="191" t="s">
        <v>17729</v>
      </c>
      <c r="E3078" s="191" t="s">
        <v>151</v>
      </c>
      <c r="F3078" s="191" t="s">
        <v>151</v>
      </c>
      <c r="G3078" s="191" t="s">
        <v>165</v>
      </c>
      <c r="H3078" s="191" t="s">
        <v>17730</v>
      </c>
      <c r="I3078" s="191" t="s">
        <v>17731</v>
      </c>
      <c r="J3078" s="191" t="s">
        <v>17732</v>
      </c>
      <c r="K3078" s="191" t="s">
        <v>16531</v>
      </c>
      <c r="L3078" s="99">
        <v>-0.18684200000000001</v>
      </c>
      <c r="M3078" s="99">
        <v>37.599974000000003</v>
      </c>
      <c r="N3078" s="191" t="s">
        <v>6967</v>
      </c>
      <c r="O3078" s="87">
        <v>45518</v>
      </c>
      <c r="P3078" s="87">
        <f t="shared" si="96"/>
        <v>45543</v>
      </c>
      <c r="Q3078" s="53">
        <f t="shared" si="97"/>
        <v>84</v>
      </c>
    </row>
    <row r="3079" spans="1:17" ht="16">
      <c r="A3079" s="6">
        <v>3078</v>
      </c>
      <c r="B3079" s="191" t="s">
        <v>6640</v>
      </c>
      <c r="C3079" s="191" t="s">
        <v>6641</v>
      </c>
      <c r="D3079" s="191" t="s">
        <v>17733</v>
      </c>
      <c r="E3079" s="191" t="s">
        <v>151</v>
      </c>
      <c r="F3079" s="191" t="s">
        <v>151</v>
      </c>
      <c r="G3079" s="191" t="s">
        <v>152</v>
      </c>
      <c r="H3079" s="191" t="s">
        <v>12696</v>
      </c>
      <c r="I3079" s="191" t="s">
        <v>17734</v>
      </c>
      <c r="J3079" s="191" t="s">
        <v>17735</v>
      </c>
      <c r="K3079" s="191" t="s">
        <v>8847</v>
      </c>
      <c r="L3079" s="99">
        <v>6.5600000000000006E-2</v>
      </c>
      <c r="M3079" s="99">
        <v>37.568199999999997</v>
      </c>
      <c r="N3079" s="191" t="s">
        <v>6967</v>
      </c>
      <c r="O3079" s="87">
        <v>45518</v>
      </c>
      <c r="P3079" s="87">
        <f t="shared" si="96"/>
        <v>45543</v>
      </c>
      <c r="Q3079" s="53">
        <f t="shared" si="97"/>
        <v>84</v>
      </c>
    </row>
    <row r="3080" spans="1:17" ht="16">
      <c r="A3080" s="6">
        <v>3079</v>
      </c>
      <c r="B3080" s="191" t="s">
        <v>6642</v>
      </c>
      <c r="C3080" s="191" t="s">
        <v>6643</v>
      </c>
      <c r="D3080" s="191" t="s">
        <v>17736</v>
      </c>
      <c r="E3080" s="191" t="s">
        <v>8015</v>
      </c>
      <c r="F3080" s="191" t="s">
        <v>8015</v>
      </c>
      <c r="G3080" s="191" t="s">
        <v>144</v>
      </c>
      <c r="H3080" s="191" t="s">
        <v>17737</v>
      </c>
      <c r="I3080" s="191" t="s">
        <v>17738</v>
      </c>
      <c r="J3080" s="191" t="s">
        <v>17739</v>
      </c>
      <c r="K3080" s="191" t="s">
        <v>7384</v>
      </c>
      <c r="L3080" s="99">
        <v>-0.44740000000000002</v>
      </c>
      <c r="M3080" s="99">
        <v>37.536000000000001</v>
      </c>
      <c r="N3080" s="191" t="s">
        <v>6967</v>
      </c>
      <c r="O3080" s="87">
        <v>45518</v>
      </c>
      <c r="P3080" s="87">
        <f t="shared" si="96"/>
        <v>45543</v>
      </c>
      <c r="Q3080" s="53">
        <f t="shared" si="97"/>
        <v>84</v>
      </c>
    </row>
    <row r="3081" spans="1:17" ht="16">
      <c r="A3081" s="6">
        <v>3080</v>
      </c>
      <c r="B3081" s="191" t="s">
        <v>6704</v>
      </c>
      <c r="C3081" s="191" t="s">
        <v>6705</v>
      </c>
      <c r="D3081" s="191" t="s">
        <v>17740</v>
      </c>
      <c r="E3081" s="191" t="s">
        <v>114</v>
      </c>
      <c r="F3081" s="191" t="s">
        <v>114</v>
      </c>
      <c r="G3081" s="191" t="s">
        <v>156</v>
      </c>
      <c r="H3081" s="191" t="s">
        <v>11810</v>
      </c>
      <c r="I3081" s="191" t="s">
        <v>17741</v>
      </c>
      <c r="J3081" s="191" t="s">
        <v>17742</v>
      </c>
      <c r="K3081" s="191" t="s">
        <v>11451</v>
      </c>
      <c r="L3081" s="99">
        <v>-0.81176700000000002</v>
      </c>
      <c r="M3081" s="99">
        <v>36.815159999999999</v>
      </c>
      <c r="N3081" s="191" t="s">
        <v>6967</v>
      </c>
      <c r="O3081" s="87">
        <v>45518</v>
      </c>
      <c r="P3081" s="87">
        <f t="shared" si="96"/>
        <v>45543</v>
      </c>
      <c r="Q3081" s="53">
        <f t="shared" si="97"/>
        <v>84</v>
      </c>
    </row>
    <row r="3082" spans="1:17" ht="16">
      <c r="A3082" s="6">
        <v>3081</v>
      </c>
      <c r="B3082" s="191" t="s">
        <v>6741</v>
      </c>
      <c r="C3082" s="191" t="s">
        <v>6742</v>
      </c>
      <c r="D3082" s="191" t="s">
        <v>17743</v>
      </c>
      <c r="E3082" s="191" t="s">
        <v>108</v>
      </c>
      <c r="F3082" s="191" t="s">
        <v>108</v>
      </c>
      <c r="G3082" s="191" t="s">
        <v>6972</v>
      </c>
      <c r="H3082" s="191" t="s">
        <v>17675</v>
      </c>
      <c r="I3082" s="191" t="s">
        <v>17744</v>
      </c>
      <c r="J3082" s="191" t="s">
        <v>17745</v>
      </c>
      <c r="K3082" s="191" t="s">
        <v>6975</v>
      </c>
      <c r="L3082" s="99">
        <v>-0.93745500000000004</v>
      </c>
      <c r="M3082" s="99">
        <v>36.823414999999997</v>
      </c>
      <c r="N3082" s="191" t="s">
        <v>6967</v>
      </c>
      <c r="O3082" s="87">
        <v>45518</v>
      </c>
      <c r="P3082" s="87">
        <f t="shared" si="96"/>
        <v>45543</v>
      </c>
      <c r="Q3082" s="53">
        <f t="shared" si="97"/>
        <v>84</v>
      </c>
    </row>
    <row r="3083" spans="1:17" ht="16">
      <c r="A3083" s="6">
        <v>3082</v>
      </c>
      <c r="B3083" s="191" t="s">
        <v>6799</v>
      </c>
      <c r="C3083" s="191" t="s">
        <v>6800</v>
      </c>
      <c r="D3083" s="191" t="s">
        <v>17746</v>
      </c>
      <c r="E3083" s="191" t="s">
        <v>108</v>
      </c>
      <c r="F3083" s="191" t="s">
        <v>108</v>
      </c>
      <c r="G3083" s="191" t="s">
        <v>175</v>
      </c>
      <c r="H3083" s="191" t="s">
        <v>14929</v>
      </c>
      <c r="I3083" s="191" t="s">
        <v>17747</v>
      </c>
      <c r="J3083" s="191" t="s">
        <v>17748</v>
      </c>
      <c r="K3083" s="191" t="s">
        <v>2840</v>
      </c>
      <c r="L3083" s="99">
        <v>-1.2329300000000001</v>
      </c>
      <c r="M3083" s="99">
        <v>36.61938</v>
      </c>
      <c r="N3083" s="191" t="s">
        <v>6967</v>
      </c>
      <c r="O3083" s="87">
        <v>45518</v>
      </c>
      <c r="P3083" s="87">
        <f t="shared" si="96"/>
        <v>45543</v>
      </c>
      <c r="Q3083" s="53">
        <f t="shared" si="97"/>
        <v>84</v>
      </c>
    </row>
    <row r="3084" spans="1:17" ht="16">
      <c r="A3084" s="6">
        <v>3083</v>
      </c>
      <c r="B3084" s="191" t="s">
        <v>6809</v>
      </c>
      <c r="C3084" s="191" t="s">
        <v>6810</v>
      </c>
      <c r="D3084" s="191" t="s">
        <v>17749</v>
      </c>
      <c r="E3084" s="191" t="s">
        <v>108</v>
      </c>
      <c r="F3084" s="191" t="s">
        <v>108</v>
      </c>
      <c r="G3084" s="191" t="s">
        <v>115</v>
      </c>
      <c r="H3084" s="191" t="s">
        <v>8788</v>
      </c>
      <c r="I3084" s="191" t="s">
        <v>17750</v>
      </c>
      <c r="J3084" s="191" t="s">
        <v>17751</v>
      </c>
      <c r="K3084" s="191" t="s">
        <v>2840</v>
      </c>
      <c r="L3084" s="99">
        <v>-1.220132</v>
      </c>
      <c r="M3084" s="99">
        <v>36.690266999999999</v>
      </c>
      <c r="N3084" s="191" t="s">
        <v>6967</v>
      </c>
      <c r="O3084" s="87">
        <v>45518</v>
      </c>
      <c r="P3084" s="87">
        <f t="shared" si="96"/>
        <v>45543</v>
      </c>
      <c r="Q3084" s="53">
        <f t="shared" si="97"/>
        <v>84</v>
      </c>
    </row>
    <row r="3085" spans="1:17" ht="32">
      <c r="A3085" s="6">
        <v>3084</v>
      </c>
      <c r="B3085" s="191" t="s">
        <v>6813</v>
      </c>
      <c r="C3085" s="191" t="s">
        <v>6814</v>
      </c>
      <c r="D3085" s="191" t="s">
        <v>17752</v>
      </c>
      <c r="E3085" s="191" t="s">
        <v>108</v>
      </c>
      <c r="F3085" s="191" t="s">
        <v>108</v>
      </c>
      <c r="G3085" s="191" t="s">
        <v>175</v>
      </c>
      <c r="H3085" s="191" t="s">
        <v>13075</v>
      </c>
      <c r="I3085" s="191" t="s">
        <v>17753</v>
      </c>
      <c r="J3085" s="191" t="s">
        <v>17754</v>
      </c>
      <c r="K3085" s="191" t="s">
        <v>2840</v>
      </c>
      <c r="L3085" s="99">
        <v>-1.1968000000000001</v>
      </c>
      <c r="M3085" s="99">
        <v>36.640898</v>
      </c>
      <c r="N3085" s="191" t="s">
        <v>6967</v>
      </c>
      <c r="O3085" s="87">
        <v>45518</v>
      </c>
      <c r="P3085" s="87">
        <f t="shared" si="96"/>
        <v>45543</v>
      </c>
      <c r="Q3085" s="53">
        <f t="shared" si="97"/>
        <v>84</v>
      </c>
    </row>
    <row r="3086" spans="1:17" ht="16">
      <c r="A3086" s="6">
        <v>3085</v>
      </c>
      <c r="B3086" s="191" t="s">
        <v>6837</v>
      </c>
      <c r="C3086" s="191" t="s">
        <v>6838</v>
      </c>
      <c r="D3086" s="191" t="s">
        <v>17755</v>
      </c>
      <c r="E3086" s="191" t="s">
        <v>108</v>
      </c>
      <c r="F3086" s="191" t="s">
        <v>108</v>
      </c>
      <c r="G3086" s="191" t="s">
        <v>175</v>
      </c>
      <c r="H3086" s="191" t="s">
        <v>13032</v>
      </c>
      <c r="I3086" s="191" t="s">
        <v>17756</v>
      </c>
      <c r="J3086" s="191" t="s">
        <v>17757</v>
      </c>
      <c r="K3086" s="191" t="s">
        <v>2840</v>
      </c>
      <c r="L3086" s="99">
        <v>-1.1697120000000001</v>
      </c>
      <c r="M3086" s="99">
        <v>36.614248000000003</v>
      </c>
      <c r="N3086" s="191" t="s">
        <v>6967</v>
      </c>
      <c r="O3086" s="87">
        <v>45518</v>
      </c>
      <c r="P3086" s="87">
        <f t="shared" si="96"/>
        <v>45543</v>
      </c>
      <c r="Q3086" s="53">
        <f t="shared" si="97"/>
        <v>84</v>
      </c>
    </row>
    <row r="3087" spans="1:17" ht="16">
      <c r="A3087" s="6">
        <v>3086</v>
      </c>
      <c r="B3087" s="191" t="s">
        <v>6855</v>
      </c>
      <c r="C3087" s="191" t="s">
        <v>6856</v>
      </c>
      <c r="D3087" s="191" t="s">
        <v>17758</v>
      </c>
      <c r="E3087" s="191" t="s">
        <v>108</v>
      </c>
      <c r="F3087" s="191" t="s">
        <v>108</v>
      </c>
      <c r="G3087" s="191" t="s">
        <v>109</v>
      </c>
      <c r="H3087" s="191" t="s">
        <v>17759</v>
      </c>
      <c r="I3087" s="191" t="s">
        <v>17760</v>
      </c>
      <c r="J3087" s="191" t="s">
        <v>17761</v>
      </c>
      <c r="K3087" s="191" t="s">
        <v>6966</v>
      </c>
      <c r="L3087" s="99">
        <v>-1.0143470000000001</v>
      </c>
      <c r="M3087" s="99">
        <v>36.814644999999999</v>
      </c>
      <c r="N3087" s="191" t="s">
        <v>6967</v>
      </c>
      <c r="O3087" s="87">
        <v>45518</v>
      </c>
      <c r="P3087" s="87">
        <f t="shared" si="96"/>
        <v>45543</v>
      </c>
      <c r="Q3087" s="53">
        <f t="shared" si="97"/>
        <v>84</v>
      </c>
    </row>
    <row r="3088" spans="1:17" ht="16">
      <c r="A3088" s="6">
        <v>3087</v>
      </c>
      <c r="B3088" s="191" t="s">
        <v>6863</v>
      </c>
      <c r="C3088" s="191" t="s">
        <v>6864</v>
      </c>
      <c r="D3088" s="191" t="s">
        <v>17762</v>
      </c>
      <c r="E3088" s="191" t="s">
        <v>114</v>
      </c>
      <c r="F3088" s="191" t="s">
        <v>114</v>
      </c>
      <c r="G3088" s="191" t="s">
        <v>8764</v>
      </c>
      <c r="H3088" s="191" t="s">
        <v>11900</v>
      </c>
      <c r="I3088" s="191" t="s">
        <v>17763</v>
      </c>
      <c r="J3088" s="191" t="s">
        <v>17764</v>
      </c>
      <c r="K3088" s="191" t="s">
        <v>11451</v>
      </c>
      <c r="L3088" s="99">
        <v>-0.83555699999999999</v>
      </c>
      <c r="M3088" s="99">
        <v>37.144615000000002</v>
      </c>
      <c r="N3088" s="191" t="s">
        <v>6967</v>
      </c>
      <c r="O3088" s="87">
        <v>45518</v>
      </c>
      <c r="P3088" s="87">
        <f t="shared" si="96"/>
        <v>45543</v>
      </c>
      <c r="Q3088" s="53">
        <f t="shared" si="97"/>
        <v>84</v>
      </c>
    </row>
    <row r="3089" spans="1:17" ht="16">
      <c r="A3089" s="6">
        <v>3088</v>
      </c>
      <c r="B3089" s="191" t="s">
        <v>6172</v>
      </c>
      <c r="C3089" s="191" t="s">
        <v>6173</v>
      </c>
      <c r="D3089" s="191" t="s">
        <v>17765</v>
      </c>
      <c r="E3089" s="191" t="s">
        <v>114</v>
      </c>
      <c r="F3089" s="191" t="s">
        <v>114</v>
      </c>
      <c r="G3089" s="191" t="s">
        <v>156</v>
      </c>
      <c r="H3089" s="191" t="s">
        <v>9965</v>
      </c>
      <c r="I3089" s="191" t="s">
        <v>17766</v>
      </c>
      <c r="J3089" s="191" t="s">
        <v>17767</v>
      </c>
      <c r="K3089" s="191" t="s">
        <v>11451</v>
      </c>
      <c r="L3089" s="99">
        <v>-0.83209299999999997</v>
      </c>
      <c r="M3089" s="99">
        <v>36.854996999999997</v>
      </c>
      <c r="N3089" s="191" t="s">
        <v>6967</v>
      </c>
      <c r="O3089" s="87">
        <v>45519</v>
      </c>
      <c r="P3089" s="87">
        <f t="shared" si="96"/>
        <v>45544</v>
      </c>
      <c r="Q3089" s="53">
        <f t="shared" si="97"/>
        <v>83</v>
      </c>
    </row>
    <row r="3090" spans="1:17" ht="16">
      <c r="A3090" s="6">
        <v>3089</v>
      </c>
      <c r="B3090" s="191" t="s">
        <v>6232</v>
      </c>
      <c r="C3090" s="191" t="s">
        <v>6233</v>
      </c>
      <c r="D3090" s="191" t="s">
        <v>17768</v>
      </c>
      <c r="E3090" s="191" t="s">
        <v>108</v>
      </c>
      <c r="F3090" s="191" t="s">
        <v>108</v>
      </c>
      <c r="G3090" s="191" t="s">
        <v>175</v>
      </c>
      <c r="H3090" s="191" t="s">
        <v>7455</v>
      </c>
      <c r="I3090" s="191" t="s">
        <v>17769</v>
      </c>
      <c r="J3090" s="191" t="s">
        <v>17770</v>
      </c>
      <c r="K3090" s="191" t="s">
        <v>2840</v>
      </c>
      <c r="L3090" s="99">
        <v>-1.2448060000000001</v>
      </c>
      <c r="M3090" s="99">
        <v>36.631306000000002</v>
      </c>
      <c r="N3090" s="191" t="s">
        <v>6967</v>
      </c>
      <c r="O3090" s="87">
        <v>45519</v>
      </c>
      <c r="P3090" s="87">
        <f t="shared" si="96"/>
        <v>45544</v>
      </c>
      <c r="Q3090" s="53">
        <f t="shared" si="97"/>
        <v>83</v>
      </c>
    </row>
    <row r="3091" spans="1:17" ht="16">
      <c r="A3091" s="6">
        <v>3090</v>
      </c>
      <c r="B3091" s="191" t="s">
        <v>6236</v>
      </c>
      <c r="C3091" s="191" t="s">
        <v>6237</v>
      </c>
      <c r="D3091" s="191" t="s">
        <v>17771</v>
      </c>
      <c r="E3091" s="191" t="s">
        <v>8015</v>
      </c>
      <c r="F3091" s="191" t="s">
        <v>2434</v>
      </c>
      <c r="G3091" s="191" t="s">
        <v>9507</v>
      </c>
      <c r="H3091" s="191" t="s">
        <v>17772</v>
      </c>
      <c r="I3091" s="191" t="s">
        <v>17773</v>
      </c>
      <c r="J3091" s="191" t="s">
        <v>17774</v>
      </c>
      <c r="K3091" s="191" t="s">
        <v>16631</v>
      </c>
      <c r="L3091" s="99">
        <v>-0.48049999999999998</v>
      </c>
      <c r="M3091" s="99">
        <v>37.247700000000002</v>
      </c>
      <c r="N3091" s="191" t="s">
        <v>6967</v>
      </c>
      <c r="O3091" s="87">
        <v>45519</v>
      </c>
      <c r="P3091" s="87">
        <f t="shared" si="96"/>
        <v>45544</v>
      </c>
      <c r="Q3091" s="53">
        <f t="shared" si="97"/>
        <v>83</v>
      </c>
    </row>
    <row r="3092" spans="1:17" ht="16">
      <c r="A3092" s="6">
        <v>3091</v>
      </c>
      <c r="B3092" s="191" t="s">
        <v>6350</v>
      </c>
      <c r="C3092" s="191" t="s">
        <v>6351</v>
      </c>
      <c r="D3092" s="191" t="s">
        <v>17775</v>
      </c>
      <c r="E3092" s="191" t="s">
        <v>161</v>
      </c>
      <c r="F3092" s="191" t="s">
        <v>161</v>
      </c>
      <c r="G3092" s="191" t="s">
        <v>13682</v>
      </c>
      <c r="H3092" s="191" t="s">
        <v>9551</v>
      </c>
      <c r="I3092" s="191" t="s">
        <v>17776</v>
      </c>
      <c r="J3092" s="191"/>
      <c r="K3092" s="191" t="s">
        <v>15695</v>
      </c>
      <c r="L3092" s="99">
        <v>-1.1238090000000001</v>
      </c>
      <c r="M3092" s="99">
        <v>36.809941999999999</v>
      </c>
      <c r="N3092" s="191" t="s">
        <v>6967</v>
      </c>
      <c r="O3092" s="87">
        <v>45519</v>
      </c>
      <c r="P3092" s="87">
        <f t="shared" si="96"/>
        <v>45544</v>
      </c>
      <c r="Q3092" s="53">
        <f t="shared" si="97"/>
        <v>83</v>
      </c>
    </row>
    <row r="3093" spans="1:17" ht="16">
      <c r="A3093" s="6">
        <v>3092</v>
      </c>
      <c r="B3093" s="191" t="s">
        <v>6424</v>
      </c>
      <c r="C3093" s="191" t="s">
        <v>6425</v>
      </c>
      <c r="D3093" s="191" t="s">
        <v>17777</v>
      </c>
      <c r="E3093" s="191" t="s">
        <v>8015</v>
      </c>
      <c r="F3093" s="191" t="s">
        <v>2434</v>
      </c>
      <c r="G3093" s="191" t="s">
        <v>9507</v>
      </c>
      <c r="H3093" s="191" t="s">
        <v>15624</v>
      </c>
      <c r="I3093" s="191" t="s">
        <v>17778</v>
      </c>
      <c r="J3093" s="191"/>
      <c r="K3093" s="191" t="s">
        <v>16631</v>
      </c>
      <c r="L3093" s="99">
        <v>-0.53547999999999996</v>
      </c>
      <c r="M3093" s="99">
        <v>37.242244999999997</v>
      </c>
      <c r="N3093" s="191" t="s">
        <v>6967</v>
      </c>
      <c r="O3093" s="87">
        <v>45519</v>
      </c>
      <c r="P3093" s="87">
        <f t="shared" si="96"/>
        <v>45544</v>
      </c>
      <c r="Q3093" s="53">
        <f t="shared" si="97"/>
        <v>83</v>
      </c>
    </row>
    <row r="3094" spans="1:17" ht="16">
      <c r="A3094" s="6">
        <v>3093</v>
      </c>
      <c r="B3094" s="191" t="s">
        <v>6537</v>
      </c>
      <c r="C3094" s="191" t="s">
        <v>6538</v>
      </c>
      <c r="D3094" s="191" t="s">
        <v>17779</v>
      </c>
      <c r="E3094" s="191" t="s">
        <v>8015</v>
      </c>
      <c r="F3094" s="191" t="s">
        <v>2434</v>
      </c>
      <c r="G3094" s="191" t="s">
        <v>8679</v>
      </c>
      <c r="H3094" s="191" t="s">
        <v>11008</v>
      </c>
      <c r="I3094" s="191" t="s">
        <v>17780</v>
      </c>
      <c r="J3094" s="191" t="s">
        <v>17781</v>
      </c>
      <c r="K3094" s="191" t="s">
        <v>8856</v>
      </c>
      <c r="L3094" s="99">
        <v>-0.61021300000000001</v>
      </c>
      <c r="M3094" s="99">
        <v>37.222408000000001</v>
      </c>
      <c r="N3094" s="191" t="s">
        <v>6967</v>
      </c>
      <c r="O3094" s="87">
        <v>45519</v>
      </c>
      <c r="P3094" s="87">
        <f t="shared" si="96"/>
        <v>45544</v>
      </c>
      <c r="Q3094" s="53">
        <f t="shared" si="97"/>
        <v>83</v>
      </c>
    </row>
    <row r="3095" spans="1:17" ht="16">
      <c r="A3095" s="6">
        <v>3094</v>
      </c>
      <c r="B3095" s="191" t="s">
        <v>6609</v>
      </c>
      <c r="C3095" s="191" t="s">
        <v>6610</v>
      </c>
      <c r="D3095" s="191" t="s">
        <v>17782</v>
      </c>
      <c r="E3095" s="191" t="s">
        <v>108</v>
      </c>
      <c r="F3095" s="191" t="s">
        <v>108</v>
      </c>
      <c r="G3095" s="191" t="s">
        <v>175</v>
      </c>
      <c r="H3095" s="191" t="s">
        <v>7298</v>
      </c>
      <c r="I3095" s="191" t="s">
        <v>17783</v>
      </c>
      <c r="J3095" s="191" t="s">
        <v>17784</v>
      </c>
      <c r="K3095" s="191" t="s">
        <v>2840</v>
      </c>
      <c r="L3095" s="99">
        <v>-1.274575</v>
      </c>
      <c r="M3095" s="99">
        <v>36.645718000000002</v>
      </c>
      <c r="N3095" s="191" t="s">
        <v>6967</v>
      </c>
      <c r="O3095" s="87">
        <v>45519</v>
      </c>
      <c r="P3095" s="87">
        <f t="shared" si="96"/>
        <v>45544</v>
      </c>
      <c r="Q3095" s="53">
        <f t="shared" si="97"/>
        <v>83</v>
      </c>
    </row>
    <row r="3096" spans="1:17" ht="16">
      <c r="A3096" s="6">
        <v>3095</v>
      </c>
      <c r="B3096" s="191" t="s">
        <v>6617</v>
      </c>
      <c r="C3096" s="191" t="s">
        <v>6618</v>
      </c>
      <c r="D3096" s="191" t="s">
        <v>17785</v>
      </c>
      <c r="E3096" s="191" t="s">
        <v>108</v>
      </c>
      <c r="F3096" s="191" t="s">
        <v>108</v>
      </c>
      <c r="G3096" s="191" t="s">
        <v>109</v>
      </c>
      <c r="H3096" s="191" t="s">
        <v>7048</v>
      </c>
      <c r="I3096" s="191" t="s">
        <v>17786</v>
      </c>
      <c r="J3096" s="191" t="s">
        <v>17787</v>
      </c>
      <c r="K3096" s="191" t="s">
        <v>6966</v>
      </c>
      <c r="L3096" s="99">
        <v>-1.0404450000000001</v>
      </c>
      <c r="M3096" s="99">
        <v>36.776536999999998</v>
      </c>
      <c r="N3096" s="191" t="s">
        <v>6967</v>
      </c>
      <c r="O3096" s="87">
        <v>45519</v>
      </c>
      <c r="P3096" s="87">
        <f t="shared" si="96"/>
        <v>45544</v>
      </c>
      <c r="Q3096" s="53">
        <f t="shared" si="97"/>
        <v>83</v>
      </c>
    </row>
    <row r="3097" spans="1:17" ht="16">
      <c r="A3097" s="6">
        <v>3096</v>
      </c>
      <c r="B3097" s="191" t="s">
        <v>6644</v>
      </c>
      <c r="C3097" s="191" t="s">
        <v>6645</v>
      </c>
      <c r="D3097" s="191" t="s">
        <v>17788</v>
      </c>
      <c r="E3097" s="191" t="s">
        <v>108</v>
      </c>
      <c r="F3097" s="191" t="s">
        <v>108</v>
      </c>
      <c r="G3097" s="191" t="s">
        <v>175</v>
      </c>
      <c r="H3097" s="191" t="s">
        <v>14658</v>
      </c>
      <c r="I3097" s="191" t="s">
        <v>17789</v>
      </c>
      <c r="J3097" s="191" t="s">
        <v>17790</v>
      </c>
      <c r="K3097" s="191" t="s">
        <v>2840</v>
      </c>
      <c r="L3097" s="99">
        <v>-1.1997249999999999</v>
      </c>
      <c r="M3097" s="99">
        <v>36.639896999999998</v>
      </c>
      <c r="N3097" s="191" t="s">
        <v>6967</v>
      </c>
      <c r="O3097" s="87">
        <v>45519</v>
      </c>
      <c r="P3097" s="87">
        <f t="shared" si="96"/>
        <v>45544</v>
      </c>
      <c r="Q3097" s="53">
        <f t="shared" si="97"/>
        <v>83</v>
      </c>
    </row>
    <row r="3098" spans="1:17" ht="16">
      <c r="A3098" s="6">
        <v>3097</v>
      </c>
      <c r="B3098" s="191" t="s">
        <v>6678</v>
      </c>
      <c r="C3098" s="191" t="s">
        <v>6679</v>
      </c>
      <c r="D3098" s="191" t="s">
        <v>17791</v>
      </c>
      <c r="E3098" s="191" t="s">
        <v>151</v>
      </c>
      <c r="F3098" s="191" t="s">
        <v>151</v>
      </c>
      <c r="G3098" s="191" t="s">
        <v>165</v>
      </c>
      <c r="H3098" s="191" t="s">
        <v>14609</v>
      </c>
      <c r="I3098" s="191" t="s">
        <v>17792</v>
      </c>
      <c r="J3098" s="191" t="s">
        <v>17793</v>
      </c>
      <c r="K3098" s="191" t="s">
        <v>8847</v>
      </c>
      <c r="L3098" s="99">
        <v>-8.1673999999999997E-2</v>
      </c>
      <c r="M3098" s="99">
        <v>37.688471999999997</v>
      </c>
      <c r="N3098" s="191" t="s">
        <v>6967</v>
      </c>
      <c r="O3098" s="87">
        <v>45519</v>
      </c>
      <c r="P3098" s="87">
        <f t="shared" si="96"/>
        <v>45544</v>
      </c>
      <c r="Q3098" s="53">
        <f t="shared" si="97"/>
        <v>83</v>
      </c>
    </row>
    <row r="3099" spans="1:17" ht="16">
      <c r="A3099" s="6">
        <v>3098</v>
      </c>
      <c r="B3099" s="191" t="s">
        <v>6696</v>
      </c>
      <c r="C3099" s="191" t="s">
        <v>6697</v>
      </c>
      <c r="D3099" s="191" t="s">
        <v>17794</v>
      </c>
      <c r="E3099" s="191" t="s">
        <v>151</v>
      </c>
      <c r="F3099" s="191" t="s">
        <v>151</v>
      </c>
      <c r="G3099" s="191" t="s">
        <v>222</v>
      </c>
      <c r="H3099" s="191" t="s">
        <v>17795</v>
      </c>
      <c r="I3099" s="191" t="s">
        <v>17796</v>
      </c>
      <c r="J3099" s="191" t="s">
        <v>17797</v>
      </c>
      <c r="K3099" s="191" t="s">
        <v>10106</v>
      </c>
      <c r="L3099" s="99">
        <v>8.6E-3</v>
      </c>
      <c r="M3099" s="99">
        <v>37.6023</v>
      </c>
      <c r="N3099" s="191" t="s">
        <v>6967</v>
      </c>
      <c r="O3099" s="87">
        <v>45519</v>
      </c>
      <c r="P3099" s="87">
        <f t="shared" si="96"/>
        <v>45544</v>
      </c>
      <c r="Q3099" s="53">
        <f t="shared" si="97"/>
        <v>83</v>
      </c>
    </row>
    <row r="3100" spans="1:17" ht="16">
      <c r="A3100" s="6">
        <v>3099</v>
      </c>
      <c r="B3100" s="191" t="s">
        <v>6739</v>
      </c>
      <c r="C3100" s="191" t="s">
        <v>6740</v>
      </c>
      <c r="D3100" s="191" t="s">
        <v>17798</v>
      </c>
      <c r="E3100" s="191" t="s">
        <v>108</v>
      </c>
      <c r="F3100" s="191" t="s">
        <v>108</v>
      </c>
      <c r="G3100" s="191" t="s">
        <v>6972</v>
      </c>
      <c r="H3100" s="191" t="s">
        <v>17799</v>
      </c>
      <c r="I3100" s="191" t="s">
        <v>17800</v>
      </c>
      <c r="J3100" s="191" t="s">
        <v>17801</v>
      </c>
      <c r="K3100" s="191" t="s">
        <v>6975</v>
      </c>
      <c r="L3100" s="99">
        <v>-0.94647999999999999</v>
      </c>
      <c r="M3100" s="99">
        <v>36.830094000000003</v>
      </c>
      <c r="N3100" s="191" t="s">
        <v>6967</v>
      </c>
      <c r="O3100" s="87">
        <v>45519</v>
      </c>
      <c r="P3100" s="87">
        <f t="shared" si="96"/>
        <v>45544</v>
      </c>
      <c r="Q3100" s="53">
        <f t="shared" si="97"/>
        <v>83</v>
      </c>
    </row>
    <row r="3101" spans="1:17" ht="16">
      <c r="A3101" s="6">
        <v>3100</v>
      </c>
      <c r="B3101" s="191" t="s">
        <v>6753</v>
      </c>
      <c r="C3101" s="191" t="s">
        <v>6754</v>
      </c>
      <c r="D3101" s="191" t="s">
        <v>17802</v>
      </c>
      <c r="E3101" s="191" t="s">
        <v>161</v>
      </c>
      <c r="F3101" s="191" t="s">
        <v>11402</v>
      </c>
      <c r="G3101" s="191" t="s">
        <v>11403</v>
      </c>
      <c r="H3101" s="191" t="s">
        <v>17803</v>
      </c>
      <c r="I3101" s="191" t="s">
        <v>17804</v>
      </c>
      <c r="J3101" s="191" t="s">
        <v>17805</v>
      </c>
      <c r="K3101" s="191" t="s">
        <v>16488</v>
      </c>
      <c r="L3101" s="99">
        <v>1.7417999999999999E-2</v>
      </c>
      <c r="M3101" s="99">
        <v>37.091264000000002</v>
      </c>
      <c r="N3101" s="191" t="s">
        <v>6967</v>
      </c>
      <c r="O3101" s="87">
        <v>45519</v>
      </c>
      <c r="P3101" s="87">
        <f t="shared" si="96"/>
        <v>45544</v>
      </c>
      <c r="Q3101" s="53">
        <f t="shared" si="97"/>
        <v>83</v>
      </c>
    </row>
    <row r="3102" spans="1:17" ht="16">
      <c r="A3102" s="6">
        <v>3101</v>
      </c>
      <c r="B3102" s="191" t="s">
        <v>6789</v>
      </c>
      <c r="C3102" s="191" t="s">
        <v>6790</v>
      </c>
      <c r="D3102" s="191" t="s">
        <v>17806</v>
      </c>
      <c r="E3102" s="191" t="s">
        <v>151</v>
      </c>
      <c r="F3102" s="191" t="s">
        <v>151</v>
      </c>
      <c r="G3102" s="191" t="s">
        <v>10204</v>
      </c>
      <c r="H3102" s="191" t="s">
        <v>17807</v>
      </c>
      <c r="I3102" s="191" t="s">
        <v>17808</v>
      </c>
      <c r="J3102" s="191" t="s">
        <v>17809</v>
      </c>
      <c r="K3102" s="191" t="s">
        <v>10641</v>
      </c>
      <c r="L3102" s="99">
        <v>0.30355700000000002</v>
      </c>
      <c r="M3102" s="99">
        <v>37.931547000000002</v>
      </c>
      <c r="N3102" s="191" t="s">
        <v>6967</v>
      </c>
      <c r="O3102" s="87">
        <v>45519</v>
      </c>
      <c r="P3102" s="87">
        <f t="shared" si="96"/>
        <v>45544</v>
      </c>
      <c r="Q3102" s="53">
        <f t="shared" si="97"/>
        <v>83</v>
      </c>
    </row>
    <row r="3103" spans="1:17" ht="16">
      <c r="A3103" s="6">
        <v>3102</v>
      </c>
      <c r="B3103" s="191" t="s">
        <v>6797</v>
      </c>
      <c r="C3103" s="191" t="s">
        <v>6798</v>
      </c>
      <c r="D3103" s="191" t="s">
        <v>17810</v>
      </c>
      <c r="E3103" s="191" t="s">
        <v>8015</v>
      </c>
      <c r="F3103" s="191" t="s">
        <v>2434</v>
      </c>
      <c r="G3103" s="191" t="s">
        <v>8679</v>
      </c>
      <c r="H3103" s="191" t="s">
        <v>17811</v>
      </c>
      <c r="I3103" s="191" t="s">
        <v>17812</v>
      </c>
      <c r="J3103" s="191" t="s">
        <v>17813</v>
      </c>
      <c r="K3103" s="191" t="s">
        <v>16631</v>
      </c>
      <c r="L3103" s="99">
        <v>-0.54777500000000001</v>
      </c>
      <c r="M3103" s="99">
        <v>37.198258000000003</v>
      </c>
      <c r="N3103" s="191" t="s">
        <v>6967</v>
      </c>
      <c r="O3103" s="87">
        <v>45519</v>
      </c>
      <c r="P3103" s="87">
        <f t="shared" si="96"/>
        <v>45544</v>
      </c>
      <c r="Q3103" s="53">
        <f t="shared" si="97"/>
        <v>83</v>
      </c>
    </row>
    <row r="3104" spans="1:17" ht="16">
      <c r="A3104" s="6">
        <v>3103</v>
      </c>
      <c r="B3104" s="191" t="s">
        <v>6803</v>
      </c>
      <c r="C3104" s="191" t="s">
        <v>6804</v>
      </c>
      <c r="D3104" s="191" t="s">
        <v>17814</v>
      </c>
      <c r="E3104" s="191" t="s">
        <v>114</v>
      </c>
      <c r="F3104" s="191" t="s">
        <v>114</v>
      </c>
      <c r="G3104" s="191" t="s">
        <v>160</v>
      </c>
      <c r="H3104" s="191" t="s">
        <v>17815</v>
      </c>
      <c r="I3104" s="191" t="s">
        <v>17816</v>
      </c>
      <c r="J3104" s="191" t="s">
        <v>17817</v>
      </c>
      <c r="K3104" s="191" t="s">
        <v>10197</v>
      </c>
      <c r="L3104" s="99">
        <v>-0.72178699999999996</v>
      </c>
      <c r="M3104" s="99">
        <v>37.037415000000003</v>
      </c>
      <c r="N3104" s="191" t="s">
        <v>6967</v>
      </c>
      <c r="O3104" s="87">
        <v>45519</v>
      </c>
      <c r="P3104" s="87">
        <f t="shared" si="96"/>
        <v>45544</v>
      </c>
      <c r="Q3104" s="53">
        <f t="shared" si="97"/>
        <v>83</v>
      </c>
    </row>
    <row r="3105" spans="1:17" ht="16">
      <c r="A3105" s="6">
        <v>3104</v>
      </c>
      <c r="B3105" s="191" t="s">
        <v>6821</v>
      </c>
      <c r="C3105" s="191" t="s">
        <v>6822</v>
      </c>
      <c r="D3105" s="191" t="s">
        <v>17818</v>
      </c>
      <c r="E3105" s="191" t="s">
        <v>114</v>
      </c>
      <c r="F3105" s="191" t="s">
        <v>114</v>
      </c>
      <c r="G3105" s="191" t="s">
        <v>160</v>
      </c>
      <c r="H3105" s="191" t="s">
        <v>17819</v>
      </c>
      <c r="I3105" s="191" t="s">
        <v>17820</v>
      </c>
      <c r="J3105" s="191"/>
      <c r="K3105" s="191" t="s">
        <v>10197</v>
      </c>
      <c r="L3105" s="99">
        <v>-0.72777000000000003</v>
      </c>
      <c r="M3105" s="99">
        <v>36.972819999999999</v>
      </c>
      <c r="N3105" s="191" t="s">
        <v>6967</v>
      </c>
      <c r="O3105" s="87">
        <v>45519</v>
      </c>
      <c r="P3105" s="87">
        <f t="shared" si="96"/>
        <v>45544</v>
      </c>
      <c r="Q3105" s="53">
        <f t="shared" si="97"/>
        <v>83</v>
      </c>
    </row>
    <row r="3106" spans="1:17" ht="16">
      <c r="A3106" s="6">
        <v>3105</v>
      </c>
      <c r="B3106" s="191" t="s">
        <v>6849</v>
      </c>
      <c r="C3106" s="191" t="s">
        <v>6850</v>
      </c>
      <c r="D3106" s="191" t="s">
        <v>17821</v>
      </c>
      <c r="E3106" s="191" t="s">
        <v>151</v>
      </c>
      <c r="F3106" s="191" t="s">
        <v>151</v>
      </c>
      <c r="G3106" s="191" t="s">
        <v>531</v>
      </c>
      <c r="H3106" s="191" t="s">
        <v>17822</v>
      </c>
      <c r="I3106" s="191" t="s">
        <v>17823</v>
      </c>
      <c r="J3106" s="191" t="s">
        <v>17824</v>
      </c>
      <c r="K3106" s="191" t="s">
        <v>10641</v>
      </c>
      <c r="L3106" s="99">
        <v>0.18606500000000001</v>
      </c>
      <c r="M3106" s="99">
        <v>37.937621999999998</v>
      </c>
      <c r="N3106" s="191" t="s">
        <v>6967</v>
      </c>
      <c r="O3106" s="87">
        <v>45519</v>
      </c>
      <c r="P3106" s="87">
        <f t="shared" si="96"/>
        <v>45544</v>
      </c>
      <c r="Q3106" s="53">
        <f t="shared" si="97"/>
        <v>83</v>
      </c>
    </row>
    <row r="3107" spans="1:17" ht="16">
      <c r="A3107" s="6">
        <v>3106</v>
      </c>
      <c r="B3107" s="191" t="s">
        <v>6853</v>
      </c>
      <c r="C3107" s="191" t="s">
        <v>6854</v>
      </c>
      <c r="D3107" s="191" t="s">
        <v>17825</v>
      </c>
      <c r="E3107" s="191" t="s">
        <v>151</v>
      </c>
      <c r="F3107" s="191" t="s">
        <v>151</v>
      </c>
      <c r="G3107" s="191" t="s">
        <v>222</v>
      </c>
      <c r="H3107" s="191" t="s">
        <v>17826</v>
      </c>
      <c r="I3107" s="191" t="s">
        <v>17827</v>
      </c>
      <c r="J3107" s="191" t="s">
        <v>17828</v>
      </c>
      <c r="K3107" s="191" t="s">
        <v>10106</v>
      </c>
      <c r="L3107" s="99">
        <v>-3.3399999999999999E-2</v>
      </c>
      <c r="M3107" s="99">
        <v>37.585000000000001</v>
      </c>
      <c r="N3107" s="191" t="s">
        <v>6967</v>
      </c>
      <c r="O3107" s="87">
        <v>45519</v>
      </c>
      <c r="P3107" s="87">
        <f t="shared" si="96"/>
        <v>45544</v>
      </c>
      <c r="Q3107" s="53">
        <f t="shared" si="97"/>
        <v>83</v>
      </c>
    </row>
    <row r="3108" spans="1:17" ht="16">
      <c r="A3108" s="6">
        <v>3107</v>
      </c>
      <c r="B3108" s="191" t="s">
        <v>6867</v>
      </c>
      <c r="C3108" s="191" t="s">
        <v>6868</v>
      </c>
      <c r="D3108" s="191" t="s">
        <v>17829</v>
      </c>
      <c r="E3108" s="191" t="s">
        <v>151</v>
      </c>
      <c r="F3108" s="191" t="s">
        <v>151</v>
      </c>
      <c r="G3108" s="191" t="s">
        <v>222</v>
      </c>
      <c r="H3108" s="191" t="s">
        <v>17830</v>
      </c>
      <c r="I3108" s="191" t="s">
        <v>17831</v>
      </c>
      <c r="J3108" s="191" t="s">
        <v>17832</v>
      </c>
      <c r="K3108" s="191" t="s">
        <v>10554</v>
      </c>
      <c r="L3108" s="99">
        <v>-4.8086999999999998E-2</v>
      </c>
      <c r="M3108" s="99">
        <v>37.672212000000002</v>
      </c>
      <c r="N3108" s="191" t="s">
        <v>6967</v>
      </c>
      <c r="O3108" s="87">
        <v>45519</v>
      </c>
      <c r="P3108" s="87">
        <f t="shared" si="96"/>
        <v>45544</v>
      </c>
      <c r="Q3108" s="53">
        <f t="shared" si="97"/>
        <v>83</v>
      </c>
    </row>
    <row r="3109" spans="1:17" ht="16">
      <c r="A3109" s="6">
        <v>3108</v>
      </c>
      <c r="B3109" s="191" t="s">
        <v>6904</v>
      </c>
      <c r="C3109" s="191" t="s">
        <v>6905</v>
      </c>
      <c r="D3109" s="191" t="s">
        <v>17833</v>
      </c>
      <c r="E3109" s="191" t="s">
        <v>16089</v>
      </c>
      <c r="F3109" s="191" t="s">
        <v>16090</v>
      </c>
      <c r="G3109" s="191" t="s">
        <v>16091</v>
      </c>
      <c r="H3109" s="191" t="s">
        <v>17834</v>
      </c>
      <c r="I3109" s="191" t="s">
        <v>17835</v>
      </c>
      <c r="J3109" s="191" t="s">
        <v>17836</v>
      </c>
      <c r="K3109" s="191" t="s">
        <v>16652</v>
      </c>
      <c r="L3109" s="99">
        <v>-0.60736000000000001</v>
      </c>
      <c r="M3109" s="99">
        <v>36.582900000000002</v>
      </c>
      <c r="N3109" s="191" t="s">
        <v>6967</v>
      </c>
      <c r="O3109" s="87">
        <v>45519</v>
      </c>
      <c r="P3109" s="87">
        <f t="shared" si="96"/>
        <v>45544</v>
      </c>
      <c r="Q3109" s="53">
        <f t="shared" si="97"/>
        <v>83</v>
      </c>
    </row>
    <row r="3110" spans="1:17" ht="16">
      <c r="A3110" s="6">
        <v>3109</v>
      </c>
      <c r="B3110" s="191" t="s">
        <v>6908</v>
      </c>
      <c r="C3110" s="191" t="s">
        <v>6909</v>
      </c>
      <c r="D3110" s="191" t="s">
        <v>17837</v>
      </c>
      <c r="E3110" s="191" t="s">
        <v>108</v>
      </c>
      <c r="F3110" s="191" t="s">
        <v>108</v>
      </c>
      <c r="G3110" s="191" t="s">
        <v>175</v>
      </c>
      <c r="H3110" s="191" t="s">
        <v>13075</v>
      </c>
      <c r="I3110" s="191"/>
      <c r="J3110" s="191"/>
      <c r="K3110" s="191" t="s">
        <v>2840</v>
      </c>
      <c r="L3110" s="99">
        <v>-1.1933549999999999</v>
      </c>
      <c r="M3110" s="99">
        <v>36.644511999999999</v>
      </c>
      <c r="N3110" s="191" t="s">
        <v>6967</v>
      </c>
      <c r="O3110" s="87">
        <v>45519</v>
      </c>
      <c r="P3110" s="87">
        <f t="shared" si="96"/>
        <v>45544</v>
      </c>
      <c r="Q3110" s="53">
        <f t="shared" si="97"/>
        <v>83</v>
      </c>
    </row>
    <row r="3111" spans="1:17" ht="16">
      <c r="A3111" s="6">
        <v>3110</v>
      </c>
      <c r="B3111" s="191" t="s">
        <v>5613</v>
      </c>
      <c r="C3111" s="191" t="s">
        <v>5614</v>
      </c>
      <c r="D3111" s="191" t="s">
        <v>17838</v>
      </c>
      <c r="E3111" s="191" t="s">
        <v>114</v>
      </c>
      <c r="F3111" s="191" t="s">
        <v>114</v>
      </c>
      <c r="G3111" s="191" t="s">
        <v>10224</v>
      </c>
      <c r="H3111" s="191" t="s">
        <v>17839</v>
      </c>
      <c r="I3111" s="191" t="s">
        <v>17840</v>
      </c>
      <c r="J3111" s="191" t="s">
        <v>17841</v>
      </c>
      <c r="K3111" s="191" t="s">
        <v>10197</v>
      </c>
      <c r="L3111" s="99">
        <v>-0.68146300000000004</v>
      </c>
      <c r="M3111" s="99">
        <v>36.933726999999998</v>
      </c>
      <c r="N3111" s="191" t="s">
        <v>6967</v>
      </c>
      <c r="O3111" s="87">
        <v>45520</v>
      </c>
      <c r="P3111" s="87">
        <f t="shared" si="96"/>
        <v>45545</v>
      </c>
      <c r="Q3111" s="53">
        <f t="shared" si="97"/>
        <v>82</v>
      </c>
    </row>
    <row r="3112" spans="1:17" ht="16">
      <c r="A3112" s="6">
        <v>3111</v>
      </c>
      <c r="B3112" s="191" t="s">
        <v>6075</v>
      </c>
      <c r="C3112" s="191" t="s">
        <v>6076</v>
      </c>
      <c r="D3112" s="191" t="s">
        <v>17842</v>
      </c>
      <c r="E3112" s="191" t="s">
        <v>8015</v>
      </c>
      <c r="F3112" s="191" t="s">
        <v>2434</v>
      </c>
      <c r="G3112" s="191" t="s">
        <v>9255</v>
      </c>
      <c r="H3112" s="191" t="s">
        <v>17843</v>
      </c>
      <c r="I3112" s="191" t="s">
        <v>17844</v>
      </c>
      <c r="J3112" s="191" t="s">
        <v>17845</v>
      </c>
      <c r="K3112" s="191" t="s">
        <v>8335</v>
      </c>
      <c r="L3112" s="99">
        <v>-0.50977700000000004</v>
      </c>
      <c r="M3112" s="99">
        <v>37.404947</v>
      </c>
      <c r="N3112" s="191" t="s">
        <v>6967</v>
      </c>
      <c r="O3112" s="87">
        <v>45520</v>
      </c>
      <c r="P3112" s="87">
        <f t="shared" si="96"/>
        <v>45545</v>
      </c>
      <c r="Q3112" s="53">
        <f t="shared" si="97"/>
        <v>82</v>
      </c>
    </row>
    <row r="3113" spans="1:17" ht="16">
      <c r="A3113" s="6">
        <v>3112</v>
      </c>
      <c r="B3113" s="191" t="s">
        <v>6103</v>
      </c>
      <c r="C3113" s="191" t="s">
        <v>6104</v>
      </c>
      <c r="D3113" s="191" t="s">
        <v>17846</v>
      </c>
      <c r="E3113" s="191" t="s">
        <v>8015</v>
      </c>
      <c r="F3113" s="191" t="s">
        <v>10898</v>
      </c>
      <c r="G3113" s="191" t="s">
        <v>1578</v>
      </c>
      <c r="H3113" s="191" t="s">
        <v>13970</v>
      </c>
      <c r="I3113" s="191" t="s">
        <v>17847</v>
      </c>
      <c r="J3113" s="191" t="s">
        <v>17848</v>
      </c>
      <c r="K3113" s="191" t="s">
        <v>11533</v>
      </c>
      <c r="L3113" s="99">
        <v>-0.25221300000000002</v>
      </c>
      <c r="M3113" s="99">
        <v>37.603994999999998</v>
      </c>
      <c r="N3113" s="191" t="s">
        <v>6967</v>
      </c>
      <c r="O3113" s="87">
        <v>45520</v>
      </c>
      <c r="P3113" s="87">
        <f t="shared" si="96"/>
        <v>45545</v>
      </c>
      <c r="Q3113" s="53">
        <f t="shared" si="97"/>
        <v>82</v>
      </c>
    </row>
    <row r="3114" spans="1:17" ht="16">
      <c r="A3114" s="6">
        <v>3113</v>
      </c>
      <c r="B3114" s="191" t="s">
        <v>6124</v>
      </c>
      <c r="C3114" s="191" t="s">
        <v>6125</v>
      </c>
      <c r="D3114" s="191" t="s">
        <v>17849</v>
      </c>
      <c r="E3114" s="191" t="s">
        <v>108</v>
      </c>
      <c r="F3114" s="191" t="s">
        <v>108</v>
      </c>
      <c r="G3114" s="191" t="s">
        <v>7023</v>
      </c>
      <c r="H3114" s="191" t="s">
        <v>16856</v>
      </c>
      <c r="I3114" s="191" t="s">
        <v>17850</v>
      </c>
      <c r="J3114" s="191"/>
      <c r="K3114" s="191" t="s">
        <v>7449</v>
      </c>
      <c r="L3114" s="99">
        <v>-1.1677770000000001</v>
      </c>
      <c r="M3114" s="99">
        <v>36.729827999999998</v>
      </c>
      <c r="N3114" s="191" t="s">
        <v>6967</v>
      </c>
      <c r="O3114" s="87">
        <v>45520</v>
      </c>
      <c r="P3114" s="87">
        <f t="shared" si="96"/>
        <v>45545</v>
      </c>
      <c r="Q3114" s="53">
        <f t="shared" si="97"/>
        <v>82</v>
      </c>
    </row>
    <row r="3115" spans="1:17" ht="16">
      <c r="A3115" s="6">
        <v>3114</v>
      </c>
      <c r="B3115" s="191" t="s">
        <v>6152</v>
      </c>
      <c r="C3115" s="191" t="s">
        <v>6153</v>
      </c>
      <c r="D3115" s="191" t="s">
        <v>17851</v>
      </c>
      <c r="E3115" s="191" t="s">
        <v>8015</v>
      </c>
      <c r="F3115" s="191" t="s">
        <v>10898</v>
      </c>
      <c r="G3115" s="191" t="s">
        <v>1578</v>
      </c>
      <c r="H3115" s="191" t="s">
        <v>13970</v>
      </c>
      <c r="I3115" s="191" t="s">
        <v>17852</v>
      </c>
      <c r="J3115" s="191" t="s">
        <v>17853</v>
      </c>
      <c r="K3115" s="191" t="s">
        <v>11533</v>
      </c>
      <c r="L3115" s="99">
        <v>-0.25409999999999999</v>
      </c>
      <c r="M3115" s="99">
        <v>37.597900000000003</v>
      </c>
      <c r="N3115" s="191" t="s">
        <v>6967</v>
      </c>
      <c r="O3115" s="87">
        <v>45520</v>
      </c>
      <c r="P3115" s="87">
        <f t="shared" si="96"/>
        <v>45545</v>
      </c>
      <c r="Q3115" s="53">
        <f t="shared" si="97"/>
        <v>82</v>
      </c>
    </row>
    <row r="3116" spans="1:17" ht="16">
      <c r="A3116" s="6">
        <v>3115</v>
      </c>
      <c r="B3116" s="191" t="s">
        <v>6230</v>
      </c>
      <c r="C3116" s="191" t="s">
        <v>6231</v>
      </c>
      <c r="D3116" s="191" t="s">
        <v>17854</v>
      </c>
      <c r="E3116" s="191" t="s">
        <v>108</v>
      </c>
      <c r="F3116" s="191" t="s">
        <v>108</v>
      </c>
      <c r="G3116" s="191" t="s">
        <v>17855</v>
      </c>
      <c r="H3116" s="191" t="s">
        <v>17856</v>
      </c>
      <c r="I3116" s="191" t="s">
        <v>17857</v>
      </c>
      <c r="J3116" s="191" t="s">
        <v>17858</v>
      </c>
      <c r="K3116" s="191" t="s">
        <v>6975</v>
      </c>
      <c r="L3116" s="99">
        <v>-1.2880720000000001</v>
      </c>
      <c r="M3116" s="99">
        <v>37.017097</v>
      </c>
      <c r="N3116" s="191" t="s">
        <v>6967</v>
      </c>
      <c r="O3116" s="87">
        <v>45520</v>
      </c>
      <c r="P3116" s="87">
        <f t="shared" si="96"/>
        <v>45545</v>
      </c>
      <c r="Q3116" s="53">
        <f t="shared" si="97"/>
        <v>82</v>
      </c>
    </row>
    <row r="3117" spans="1:17" ht="16">
      <c r="A3117" s="6">
        <v>3116</v>
      </c>
      <c r="B3117" s="191" t="s">
        <v>6274</v>
      </c>
      <c r="C3117" s="191" t="s">
        <v>6275</v>
      </c>
      <c r="D3117" s="191" t="s">
        <v>17859</v>
      </c>
      <c r="E3117" s="191" t="s">
        <v>161</v>
      </c>
      <c r="F3117" s="191" t="s">
        <v>161</v>
      </c>
      <c r="G3117" s="191" t="s">
        <v>10948</v>
      </c>
      <c r="H3117" s="191" t="s">
        <v>17860</v>
      </c>
      <c r="I3117" s="191" t="s">
        <v>17861</v>
      </c>
      <c r="J3117" s="191" t="s">
        <v>17862</v>
      </c>
      <c r="K3117" s="191" t="s">
        <v>16451</v>
      </c>
      <c r="L3117" s="99">
        <v>-0.374253</v>
      </c>
      <c r="M3117" s="99">
        <v>37.087794000000002</v>
      </c>
      <c r="N3117" s="191" t="s">
        <v>6967</v>
      </c>
      <c r="O3117" s="87">
        <v>45520</v>
      </c>
      <c r="P3117" s="87">
        <f t="shared" si="96"/>
        <v>45545</v>
      </c>
      <c r="Q3117" s="53">
        <f t="shared" si="97"/>
        <v>82</v>
      </c>
    </row>
    <row r="3118" spans="1:17" ht="16">
      <c r="A3118" s="6">
        <v>3117</v>
      </c>
      <c r="B3118" s="191" t="s">
        <v>6372</v>
      </c>
      <c r="C3118" s="191" t="s">
        <v>6373</v>
      </c>
      <c r="D3118" s="191" t="s">
        <v>17863</v>
      </c>
      <c r="E3118" s="191" t="s">
        <v>114</v>
      </c>
      <c r="F3118" s="191" t="s">
        <v>114</v>
      </c>
      <c r="G3118" s="191" t="s">
        <v>10224</v>
      </c>
      <c r="H3118" s="191" t="s">
        <v>17864</v>
      </c>
      <c r="I3118" s="191" t="s">
        <v>17865</v>
      </c>
      <c r="J3118" s="191" t="s">
        <v>17866</v>
      </c>
      <c r="K3118" s="191" t="s">
        <v>10197</v>
      </c>
      <c r="L3118" s="99">
        <v>-0.66894799999999999</v>
      </c>
      <c r="M3118" s="99">
        <v>36.908262999999998</v>
      </c>
      <c r="N3118" s="191" t="s">
        <v>6967</v>
      </c>
      <c r="O3118" s="87">
        <v>45520</v>
      </c>
      <c r="P3118" s="87">
        <f t="shared" si="96"/>
        <v>45545</v>
      </c>
      <c r="Q3118" s="53">
        <f t="shared" si="97"/>
        <v>82</v>
      </c>
    </row>
    <row r="3119" spans="1:17" ht="16">
      <c r="A3119" s="6">
        <v>3118</v>
      </c>
      <c r="B3119" s="191" t="s">
        <v>6453</v>
      </c>
      <c r="C3119" s="191" t="s">
        <v>6454</v>
      </c>
      <c r="D3119" s="191" t="s">
        <v>17867</v>
      </c>
      <c r="E3119" s="191" t="s">
        <v>108</v>
      </c>
      <c r="F3119" s="191" t="s">
        <v>108</v>
      </c>
      <c r="G3119" s="191" t="s">
        <v>7201</v>
      </c>
      <c r="H3119" s="191" t="s">
        <v>17868</v>
      </c>
      <c r="I3119" s="191" t="s">
        <v>17869</v>
      </c>
      <c r="J3119" s="191" t="s">
        <v>17870</v>
      </c>
      <c r="K3119" s="191" t="s">
        <v>6975</v>
      </c>
      <c r="L3119" s="99">
        <v>-1.073825</v>
      </c>
      <c r="M3119" s="99">
        <v>36.982517000000001</v>
      </c>
      <c r="N3119" s="191" t="s">
        <v>6967</v>
      </c>
      <c r="O3119" s="87">
        <v>45520</v>
      </c>
      <c r="P3119" s="87">
        <f t="shared" si="96"/>
        <v>45545</v>
      </c>
      <c r="Q3119" s="53">
        <f t="shared" si="97"/>
        <v>82</v>
      </c>
    </row>
    <row r="3120" spans="1:17" ht="16">
      <c r="A3120" s="6">
        <v>3119</v>
      </c>
      <c r="B3120" s="191" t="s">
        <v>6501</v>
      </c>
      <c r="C3120" s="191" t="s">
        <v>6502</v>
      </c>
      <c r="D3120" s="191" t="s">
        <v>17871</v>
      </c>
      <c r="E3120" s="191" t="s">
        <v>108</v>
      </c>
      <c r="F3120" s="191" t="s">
        <v>108</v>
      </c>
      <c r="G3120" s="191" t="s">
        <v>7380</v>
      </c>
      <c r="H3120" s="191" t="s">
        <v>17803</v>
      </c>
      <c r="I3120" s="191" t="s">
        <v>17872</v>
      </c>
      <c r="J3120" s="191" t="s">
        <v>17873</v>
      </c>
      <c r="K3120" s="191" t="s">
        <v>6975</v>
      </c>
      <c r="L3120" s="99">
        <v>-1.0857619999999999</v>
      </c>
      <c r="M3120" s="99">
        <v>37.106606999999997</v>
      </c>
      <c r="N3120" s="191" t="s">
        <v>6967</v>
      </c>
      <c r="O3120" s="87">
        <v>45520</v>
      </c>
      <c r="P3120" s="87">
        <f t="shared" si="96"/>
        <v>45545</v>
      </c>
      <c r="Q3120" s="53">
        <f t="shared" si="97"/>
        <v>82</v>
      </c>
    </row>
    <row r="3121" spans="1:17" ht="16">
      <c r="A3121" s="6">
        <v>3120</v>
      </c>
      <c r="B3121" s="191" t="s">
        <v>6539</v>
      </c>
      <c r="C3121" s="191" t="s">
        <v>6540</v>
      </c>
      <c r="D3121" s="191" t="s">
        <v>17874</v>
      </c>
      <c r="E3121" s="191" t="s">
        <v>8015</v>
      </c>
      <c r="F3121" s="191" t="s">
        <v>2434</v>
      </c>
      <c r="G3121" s="191" t="s">
        <v>9255</v>
      </c>
      <c r="H3121" s="191" t="s">
        <v>17875</v>
      </c>
      <c r="I3121" s="191" t="s">
        <v>17876</v>
      </c>
      <c r="J3121" s="191" t="s">
        <v>17877</v>
      </c>
      <c r="K3121" s="191" t="s">
        <v>8335</v>
      </c>
      <c r="L3121" s="99">
        <v>-0.47267700000000001</v>
      </c>
      <c r="M3121" s="99">
        <v>37.320773000000003</v>
      </c>
      <c r="N3121" s="191" t="s">
        <v>6967</v>
      </c>
      <c r="O3121" s="87">
        <v>45520</v>
      </c>
      <c r="P3121" s="87">
        <f t="shared" si="96"/>
        <v>45545</v>
      </c>
      <c r="Q3121" s="53">
        <f t="shared" si="97"/>
        <v>82</v>
      </c>
    </row>
    <row r="3122" spans="1:17" ht="16">
      <c r="A3122" s="6">
        <v>3121</v>
      </c>
      <c r="B3122" s="191" t="s">
        <v>6589</v>
      </c>
      <c r="C3122" s="191" t="s">
        <v>6590</v>
      </c>
      <c r="D3122" s="191" t="s">
        <v>17878</v>
      </c>
      <c r="E3122" s="191" t="s">
        <v>114</v>
      </c>
      <c r="F3122" s="191" t="s">
        <v>114</v>
      </c>
      <c r="G3122" s="191" t="s">
        <v>8764</v>
      </c>
      <c r="H3122" s="191" t="s">
        <v>11448</v>
      </c>
      <c r="I3122" s="191" t="s">
        <v>17879</v>
      </c>
      <c r="J3122" s="191" t="s">
        <v>17880</v>
      </c>
      <c r="K3122" s="191" t="s">
        <v>11451</v>
      </c>
      <c r="L3122" s="99">
        <v>-0.89642299999999997</v>
      </c>
      <c r="M3122" s="99">
        <v>37.270294999999997</v>
      </c>
      <c r="N3122" s="191" t="s">
        <v>6967</v>
      </c>
      <c r="O3122" s="87">
        <v>45520</v>
      </c>
      <c r="P3122" s="87">
        <f t="shared" si="96"/>
        <v>45545</v>
      </c>
      <c r="Q3122" s="53">
        <f t="shared" si="97"/>
        <v>82</v>
      </c>
    </row>
    <row r="3123" spans="1:17" ht="16">
      <c r="A3123" s="6">
        <v>3122</v>
      </c>
      <c r="B3123" s="191" t="s">
        <v>6629</v>
      </c>
      <c r="C3123" s="191" t="s">
        <v>6630</v>
      </c>
      <c r="D3123" s="191" t="s">
        <v>17881</v>
      </c>
      <c r="E3123" s="191" t="s">
        <v>161</v>
      </c>
      <c r="F3123" s="191" t="s">
        <v>161</v>
      </c>
      <c r="G3123" s="191" t="s">
        <v>10948</v>
      </c>
      <c r="H3123" s="191" t="s">
        <v>17882</v>
      </c>
      <c r="I3123" s="191" t="s">
        <v>17883</v>
      </c>
      <c r="J3123" s="191" t="s">
        <v>17884</v>
      </c>
      <c r="K3123" s="191" t="s">
        <v>16451</v>
      </c>
      <c r="L3123" s="99">
        <v>-0.34899999999999998</v>
      </c>
      <c r="M3123" s="99">
        <v>37.0961</v>
      </c>
      <c r="N3123" s="191" t="s">
        <v>6967</v>
      </c>
      <c r="O3123" s="87">
        <v>45520</v>
      </c>
      <c r="P3123" s="87">
        <f t="shared" si="96"/>
        <v>45545</v>
      </c>
      <c r="Q3123" s="53">
        <f t="shared" si="97"/>
        <v>82</v>
      </c>
    </row>
    <row r="3124" spans="1:17" ht="16">
      <c r="A3124" s="6">
        <v>3123</v>
      </c>
      <c r="B3124" s="191" t="s">
        <v>6636</v>
      </c>
      <c r="C3124" s="191" t="s">
        <v>6637</v>
      </c>
      <c r="D3124" s="191" t="s">
        <v>17885</v>
      </c>
      <c r="E3124" s="191" t="s">
        <v>151</v>
      </c>
      <c r="F3124" s="191" t="s">
        <v>151</v>
      </c>
      <c r="G3124" s="191" t="s">
        <v>173</v>
      </c>
      <c r="H3124" s="191" t="s">
        <v>13044</v>
      </c>
      <c r="I3124" s="191" t="s">
        <v>17886</v>
      </c>
      <c r="J3124" s="191" t="s">
        <v>17887</v>
      </c>
      <c r="K3124" s="191" t="s">
        <v>10106</v>
      </c>
      <c r="L3124" s="99">
        <v>1.7437999999999999E-2</v>
      </c>
      <c r="M3124" s="99">
        <v>37.633448000000001</v>
      </c>
      <c r="N3124" s="191" t="s">
        <v>6967</v>
      </c>
      <c r="O3124" s="87">
        <v>45520</v>
      </c>
      <c r="P3124" s="87">
        <f t="shared" si="96"/>
        <v>45545</v>
      </c>
      <c r="Q3124" s="53">
        <f t="shared" si="97"/>
        <v>82</v>
      </c>
    </row>
    <row r="3125" spans="1:17" ht="16">
      <c r="A3125" s="6">
        <v>3124</v>
      </c>
      <c r="B3125" s="191" t="s">
        <v>6654</v>
      </c>
      <c r="C3125" s="191" t="s">
        <v>6655</v>
      </c>
      <c r="D3125" s="191" t="s">
        <v>17888</v>
      </c>
      <c r="E3125" s="191" t="s">
        <v>8015</v>
      </c>
      <c r="F3125" s="191" t="s">
        <v>2434</v>
      </c>
      <c r="G3125" s="191" t="s">
        <v>9255</v>
      </c>
      <c r="H3125" s="191" t="s">
        <v>17889</v>
      </c>
      <c r="I3125" s="191" t="s">
        <v>17890</v>
      </c>
      <c r="J3125" s="191" t="s">
        <v>17891</v>
      </c>
      <c r="K3125" s="191" t="s">
        <v>8335</v>
      </c>
      <c r="L3125" s="99">
        <v>-0.442882</v>
      </c>
      <c r="M3125" s="99">
        <v>37.387552999999997</v>
      </c>
      <c r="N3125" s="191" t="s">
        <v>6967</v>
      </c>
      <c r="O3125" s="87">
        <v>45520</v>
      </c>
      <c r="P3125" s="87">
        <f t="shared" si="96"/>
        <v>45545</v>
      </c>
      <c r="Q3125" s="53">
        <f t="shared" si="97"/>
        <v>82</v>
      </c>
    </row>
    <row r="3126" spans="1:17" ht="16">
      <c r="A3126" s="6">
        <v>3125</v>
      </c>
      <c r="B3126" s="191" t="s">
        <v>6668</v>
      </c>
      <c r="C3126" s="191" t="s">
        <v>6669</v>
      </c>
      <c r="D3126" s="191" t="s">
        <v>17892</v>
      </c>
      <c r="E3126" s="191" t="s">
        <v>16089</v>
      </c>
      <c r="F3126" s="191" t="s">
        <v>16090</v>
      </c>
      <c r="G3126" s="191" t="s">
        <v>16091</v>
      </c>
      <c r="H3126" s="191" t="s">
        <v>17893</v>
      </c>
      <c r="I3126" s="191" t="s">
        <v>17894</v>
      </c>
      <c r="J3126" s="191" t="s">
        <v>17895</v>
      </c>
      <c r="K3126" s="191" t="s">
        <v>16652</v>
      </c>
      <c r="L3126" s="99">
        <v>-0.56784500000000004</v>
      </c>
      <c r="M3126" s="99">
        <v>36.468184999999998</v>
      </c>
      <c r="N3126" s="191" t="s">
        <v>6967</v>
      </c>
      <c r="O3126" s="87">
        <v>45520</v>
      </c>
      <c r="P3126" s="87">
        <f t="shared" si="96"/>
        <v>45545</v>
      </c>
      <c r="Q3126" s="53">
        <f t="shared" si="97"/>
        <v>82</v>
      </c>
    </row>
    <row r="3127" spans="1:17" ht="16">
      <c r="A3127" s="6">
        <v>3126</v>
      </c>
      <c r="B3127" s="191" t="s">
        <v>6670</v>
      </c>
      <c r="C3127" s="191" t="s">
        <v>6671</v>
      </c>
      <c r="D3127" s="191" t="s">
        <v>17896</v>
      </c>
      <c r="E3127" s="191" t="s">
        <v>151</v>
      </c>
      <c r="F3127" s="191" t="s">
        <v>151</v>
      </c>
      <c r="G3127" s="191" t="s">
        <v>222</v>
      </c>
      <c r="H3127" s="191" t="s">
        <v>16793</v>
      </c>
      <c r="I3127" s="191" t="s">
        <v>17897</v>
      </c>
      <c r="J3127" s="191" t="s">
        <v>17898</v>
      </c>
      <c r="K3127" s="191" t="s">
        <v>8758</v>
      </c>
      <c r="L3127" s="99">
        <v>-4.4192000000000002E-2</v>
      </c>
      <c r="M3127" s="99">
        <v>37.675803999999999</v>
      </c>
      <c r="N3127" s="191" t="s">
        <v>6967</v>
      </c>
      <c r="O3127" s="87">
        <v>45520</v>
      </c>
      <c r="P3127" s="87">
        <f t="shared" si="96"/>
        <v>45545</v>
      </c>
      <c r="Q3127" s="53">
        <f t="shared" si="97"/>
        <v>82</v>
      </c>
    </row>
    <row r="3128" spans="1:17" ht="16">
      <c r="A3128" s="6">
        <v>3127</v>
      </c>
      <c r="B3128" s="191" t="s">
        <v>6692</v>
      </c>
      <c r="C3128" s="191" t="s">
        <v>6693</v>
      </c>
      <c r="D3128" s="191" t="s">
        <v>17899</v>
      </c>
      <c r="E3128" s="191" t="s">
        <v>151</v>
      </c>
      <c r="F3128" s="191" t="s">
        <v>151</v>
      </c>
      <c r="G3128" s="191" t="s">
        <v>152</v>
      </c>
      <c r="H3128" s="191" t="s">
        <v>17900</v>
      </c>
      <c r="I3128" s="191" t="s">
        <v>17901</v>
      </c>
      <c r="J3128" s="191" t="s">
        <v>17902</v>
      </c>
      <c r="K3128" s="191" t="s">
        <v>10641</v>
      </c>
      <c r="L3128" s="99">
        <v>0.19800000000000001</v>
      </c>
      <c r="M3128" s="99">
        <v>37.556100000000001</v>
      </c>
      <c r="N3128" s="191" t="s">
        <v>6967</v>
      </c>
      <c r="O3128" s="87">
        <v>45520</v>
      </c>
      <c r="P3128" s="87">
        <f t="shared" si="96"/>
        <v>45545</v>
      </c>
      <c r="Q3128" s="53">
        <f t="shared" si="97"/>
        <v>82</v>
      </c>
    </row>
    <row r="3129" spans="1:17" ht="16">
      <c r="A3129" s="6">
        <v>3128</v>
      </c>
      <c r="B3129" s="191" t="s">
        <v>6751</v>
      </c>
      <c r="C3129" s="191" t="s">
        <v>6752</v>
      </c>
      <c r="D3129" s="191" t="s">
        <v>17903</v>
      </c>
      <c r="E3129" s="191" t="s">
        <v>108</v>
      </c>
      <c r="F3129" s="191" t="s">
        <v>108</v>
      </c>
      <c r="G3129" s="191" t="s">
        <v>108</v>
      </c>
      <c r="H3129" s="191" t="s">
        <v>7045</v>
      </c>
      <c r="I3129" s="191" t="s">
        <v>17904</v>
      </c>
      <c r="J3129" s="191" t="s">
        <v>17905</v>
      </c>
      <c r="K3129" s="191" t="s">
        <v>7449</v>
      </c>
      <c r="L3129" s="99">
        <v>-1.1394329999999999</v>
      </c>
      <c r="M3129" s="99">
        <v>36.827368</v>
      </c>
      <c r="N3129" s="191" t="s">
        <v>6967</v>
      </c>
      <c r="O3129" s="87">
        <v>45520</v>
      </c>
      <c r="P3129" s="87">
        <f t="shared" si="96"/>
        <v>45545</v>
      </c>
      <c r="Q3129" s="53">
        <f t="shared" si="97"/>
        <v>82</v>
      </c>
    </row>
    <row r="3130" spans="1:17" ht="16">
      <c r="A3130" s="6">
        <v>3129</v>
      </c>
      <c r="B3130" s="191" t="s">
        <v>2721</v>
      </c>
      <c r="C3130" s="191" t="s">
        <v>2722</v>
      </c>
      <c r="D3130" s="191" t="s">
        <v>17906</v>
      </c>
      <c r="E3130" s="191" t="s">
        <v>8015</v>
      </c>
      <c r="F3130" s="191" t="s">
        <v>2434</v>
      </c>
      <c r="G3130" s="191" t="s">
        <v>9255</v>
      </c>
      <c r="H3130" s="191" t="s">
        <v>17907</v>
      </c>
      <c r="I3130" s="191" t="s">
        <v>17908</v>
      </c>
      <c r="J3130" s="191" t="s">
        <v>17909</v>
      </c>
      <c r="K3130" s="191" t="s">
        <v>8335</v>
      </c>
      <c r="L3130" s="99">
        <v>-0.46897699999999998</v>
      </c>
      <c r="M3130" s="99">
        <v>37.377685</v>
      </c>
      <c r="N3130" s="191" t="s">
        <v>6967</v>
      </c>
      <c r="O3130" s="87">
        <v>45520</v>
      </c>
      <c r="P3130" s="87">
        <f t="shared" si="96"/>
        <v>45545</v>
      </c>
      <c r="Q3130" s="53">
        <f t="shared" si="97"/>
        <v>82</v>
      </c>
    </row>
    <row r="3131" spans="1:17" ht="16">
      <c r="A3131" s="6">
        <v>3130</v>
      </c>
      <c r="B3131" s="191" t="s">
        <v>6859</v>
      </c>
      <c r="C3131" s="191" t="s">
        <v>6860</v>
      </c>
      <c r="D3131" s="191" t="s">
        <v>17910</v>
      </c>
      <c r="E3131" s="191" t="s">
        <v>16089</v>
      </c>
      <c r="F3131" s="191" t="s">
        <v>16090</v>
      </c>
      <c r="G3131" s="191" t="s">
        <v>16091</v>
      </c>
      <c r="H3131" s="191" t="s">
        <v>17911</v>
      </c>
      <c r="I3131" s="191" t="s">
        <v>17912</v>
      </c>
      <c r="J3131" s="191" t="s">
        <v>17913</v>
      </c>
      <c r="K3131" s="191" t="s">
        <v>16652</v>
      </c>
      <c r="L3131" s="99">
        <v>-0.57533699999999999</v>
      </c>
      <c r="M3131" s="99">
        <v>36.486942999999997</v>
      </c>
      <c r="N3131" s="191" t="s">
        <v>6967</v>
      </c>
      <c r="O3131" s="87">
        <v>45520</v>
      </c>
      <c r="P3131" s="87">
        <f t="shared" si="96"/>
        <v>45545</v>
      </c>
      <c r="Q3131" s="53">
        <f t="shared" si="97"/>
        <v>82</v>
      </c>
    </row>
    <row r="3132" spans="1:17" ht="16">
      <c r="A3132" s="6">
        <v>3131</v>
      </c>
      <c r="B3132" s="191" t="s">
        <v>6875</v>
      </c>
      <c r="C3132" s="191" t="s">
        <v>6876</v>
      </c>
      <c r="D3132" s="191" t="s">
        <v>17914</v>
      </c>
      <c r="E3132" s="191" t="s">
        <v>114</v>
      </c>
      <c r="F3132" s="191" t="s">
        <v>114</v>
      </c>
      <c r="G3132" s="191" t="s">
        <v>160</v>
      </c>
      <c r="H3132" s="191" t="s">
        <v>10225</v>
      </c>
      <c r="I3132" s="191" t="s">
        <v>17915</v>
      </c>
      <c r="J3132" s="191" t="s">
        <v>17916</v>
      </c>
      <c r="K3132" s="191" t="s">
        <v>10197</v>
      </c>
      <c r="L3132" s="99">
        <v>-0.76085000000000003</v>
      </c>
      <c r="M3132" s="99">
        <v>37.068443000000002</v>
      </c>
      <c r="N3132" s="191" t="s">
        <v>6967</v>
      </c>
      <c r="O3132" s="87">
        <v>45520</v>
      </c>
      <c r="P3132" s="87">
        <f t="shared" si="96"/>
        <v>45545</v>
      </c>
      <c r="Q3132" s="53">
        <f t="shared" si="97"/>
        <v>82</v>
      </c>
    </row>
    <row r="3133" spans="1:17" ht="16">
      <c r="A3133" s="6">
        <v>3132</v>
      </c>
      <c r="B3133" s="191" t="s">
        <v>6890</v>
      </c>
      <c r="C3133" s="191" t="s">
        <v>6891</v>
      </c>
      <c r="D3133" s="191" t="s">
        <v>17917</v>
      </c>
      <c r="E3133" s="191" t="s">
        <v>151</v>
      </c>
      <c r="F3133" s="191" t="s">
        <v>151</v>
      </c>
      <c r="G3133" s="191" t="s">
        <v>173</v>
      </c>
      <c r="H3133" s="191" t="s">
        <v>17918</v>
      </c>
      <c r="I3133" s="191"/>
      <c r="J3133" s="191" t="s">
        <v>17919</v>
      </c>
      <c r="K3133" s="191" t="s">
        <v>8758</v>
      </c>
      <c r="L3133" s="99">
        <v>1.9535E-2</v>
      </c>
      <c r="M3133" s="99">
        <v>37.628042000000001</v>
      </c>
      <c r="N3133" s="191" t="s">
        <v>6967</v>
      </c>
      <c r="O3133" s="87">
        <v>45520</v>
      </c>
      <c r="P3133" s="87">
        <f t="shared" si="96"/>
        <v>45545</v>
      </c>
      <c r="Q3133" s="53">
        <f t="shared" si="97"/>
        <v>82</v>
      </c>
    </row>
    <row r="3134" spans="1:17" ht="16">
      <c r="A3134" s="6">
        <v>3133</v>
      </c>
      <c r="B3134" s="191" t="s">
        <v>6896</v>
      </c>
      <c r="C3134" s="191" t="s">
        <v>6897</v>
      </c>
      <c r="D3134" s="191" t="s">
        <v>17920</v>
      </c>
      <c r="E3134" s="191" t="s">
        <v>108</v>
      </c>
      <c r="F3134" s="191" t="s">
        <v>108</v>
      </c>
      <c r="G3134" s="191" t="s">
        <v>108</v>
      </c>
      <c r="H3134" s="191" t="s">
        <v>17921</v>
      </c>
      <c r="I3134" s="191" t="s">
        <v>17922</v>
      </c>
      <c r="J3134" s="191" t="s">
        <v>17923</v>
      </c>
      <c r="K3134" s="191" t="s">
        <v>6975</v>
      </c>
      <c r="L3134" s="99">
        <v>-1.1926000000000001</v>
      </c>
      <c r="M3134" s="99">
        <v>36.909999999999997</v>
      </c>
      <c r="N3134" s="191" t="s">
        <v>6967</v>
      </c>
      <c r="O3134" s="87">
        <v>45520</v>
      </c>
      <c r="P3134" s="87">
        <f t="shared" si="96"/>
        <v>45545</v>
      </c>
      <c r="Q3134" s="53">
        <f t="shared" si="97"/>
        <v>82</v>
      </c>
    </row>
    <row r="3135" spans="1:17" ht="16">
      <c r="A3135" s="6">
        <v>3134</v>
      </c>
      <c r="B3135" s="191" t="s">
        <v>6164</v>
      </c>
      <c r="C3135" s="191" t="s">
        <v>6165</v>
      </c>
      <c r="D3135" s="191" t="s">
        <v>17924</v>
      </c>
      <c r="E3135" s="191" t="s">
        <v>16089</v>
      </c>
      <c r="F3135" s="191" t="s">
        <v>16090</v>
      </c>
      <c r="G3135" s="191" t="s">
        <v>16091</v>
      </c>
      <c r="H3135" s="191" t="s">
        <v>17925</v>
      </c>
      <c r="I3135" s="191" t="s">
        <v>17926</v>
      </c>
      <c r="J3135" s="191" t="s">
        <v>17927</v>
      </c>
      <c r="K3135" s="191" t="s">
        <v>6975</v>
      </c>
      <c r="L3135" s="99">
        <v>-0.76849999999999996</v>
      </c>
      <c r="M3135" s="99">
        <v>36.695599999999999</v>
      </c>
      <c r="N3135" s="191" t="s">
        <v>6967</v>
      </c>
      <c r="O3135" s="87">
        <v>45521</v>
      </c>
      <c r="P3135" s="87">
        <f t="shared" si="96"/>
        <v>45546</v>
      </c>
      <c r="Q3135" s="53">
        <f t="shared" si="97"/>
        <v>81</v>
      </c>
    </row>
    <row r="3136" spans="1:17" ht="16">
      <c r="A3136" s="6">
        <v>3135</v>
      </c>
      <c r="B3136" s="191" t="s">
        <v>6414</v>
      </c>
      <c r="C3136" s="191" t="s">
        <v>6415</v>
      </c>
      <c r="D3136" s="191" t="s">
        <v>17928</v>
      </c>
      <c r="E3136" s="191" t="s">
        <v>161</v>
      </c>
      <c r="F3136" s="191" t="s">
        <v>161</v>
      </c>
      <c r="G3136" s="191" t="s">
        <v>13682</v>
      </c>
      <c r="H3136" s="191" t="s">
        <v>17929</v>
      </c>
      <c r="I3136" s="191" t="s">
        <v>17930</v>
      </c>
      <c r="J3136" s="191" t="s">
        <v>17931</v>
      </c>
      <c r="K3136" s="191" t="s">
        <v>16488</v>
      </c>
      <c r="L3136" s="99">
        <v>-0.41517799999999999</v>
      </c>
      <c r="M3136" s="99">
        <v>37.011471999999998</v>
      </c>
      <c r="N3136" s="191" t="s">
        <v>6967</v>
      </c>
      <c r="O3136" s="87">
        <v>45521</v>
      </c>
      <c r="P3136" s="87">
        <f t="shared" si="96"/>
        <v>45546</v>
      </c>
      <c r="Q3136" s="53">
        <f t="shared" si="97"/>
        <v>81</v>
      </c>
    </row>
    <row r="3137" spans="1:17" ht="32">
      <c r="A3137" s="6">
        <v>3136</v>
      </c>
      <c r="B3137" s="191" t="s">
        <v>17932</v>
      </c>
      <c r="C3137" s="191" t="s">
        <v>6442</v>
      </c>
      <c r="D3137" s="191" t="s">
        <v>17933</v>
      </c>
      <c r="E3137" s="191" t="s">
        <v>114</v>
      </c>
      <c r="F3137" s="191" t="s">
        <v>114</v>
      </c>
      <c r="G3137" s="191" t="s">
        <v>158</v>
      </c>
      <c r="H3137" s="191" t="s">
        <v>17934</v>
      </c>
      <c r="I3137" s="191" t="s">
        <v>17935</v>
      </c>
      <c r="J3137" s="191" t="s">
        <v>17936</v>
      </c>
      <c r="K3137" s="191" t="s">
        <v>15427</v>
      </c>
      <c r="L3137" s="99">
        <v>-0.78951800000000005</v>
      </c>
      <c r="M3137" s="99">
        <v>36.877597999999999</v>
      </c>
      <c r="N3137" s="191" t="s">
        <v>6967</v>
      </c>
      <c r="O3137" s="87">
        <v>45521</v>
      </c>
      <c r="P3137" s="87">
        <f t="shared" si="96"/>
        <v>45546</v>
      </c>
      <c r="Q3137" s="53">
        <f t="shared" si="97"/>
        <v>81</v>
      </c>
    </row>
    <row r="3138" spans="1:17" ht="16">
      <c r="A3138" s="6">
        <v>3137</v>
      </c>
      <c r="B3138" s="191" t="s">
        <v>6463</v>
      </c>
      <c r="C3138" s="191" t="s">
        <v>6464</v>
      </c>
      <c r="D3138" s="191" t="s">
        <v>17937</v>
      </c>
      <c r="E3138" s="191" t="s">
        <v>151</v>
      </c>
      <c r="F3138" s="191" t="s">
        <v>10898</v>
      </c>
      <c r="G3138" s="191" t="s">
        <v>1578</v>
      </c>
      <c r="H3138" s="191" t="s">
        <v>17655</v>
      </c>
      <c r="I3138" s="191" t="s">
        <v>17938</v>
      </c>
      <c r="J3138" s="191" t="s">
        <v>17939</v>
      </c>
      <c r="K3138" s="191" t="s">
        <v>16531</v>
      </c>
      <c r="L3138" s="99">
        <v>-0.233628</v>
      </c>
      <c r="M3138" s="99">
        <v>37.656578000000003</v>
      </c>
      <c r="N3138" s="191" t="s">
        <v>6967</v>
      </c>
      <c r="O3138" s="87">
        <v>45521</v>
      </c>
      <c r="P3138" s="87">
        <f t="shared" si="96"/>
        <v>45546</v>
      </c>
      <c r="Q3138" s="53">
        <f t="shared" si="97"/>
        <v>81</v>
      </c>
    </row>
    <row r="3139" spans="1:17" ht="16">
      <c r="A3139" s="6">
        <v>3138</v>
      </c>
      <c r="B3139" s="191" t="s">
        <v>6513</v>
      </c>
      <c r="C3139" s="191" t="s">
        <v>6514</v>
      </c>
      <c r="D3139" s="191" t="s">
        <v>17940</v>
      </c>
      <c r="E3139" s="191" t="s">
        <v>8015</v>
      </c>
      <c r="F3139" s="191" t="s">
        <v>2434</v>
      </c>
      <c r="G3139" s="191" t="s">
        <v>9507</v>
      </c>
      <c r="H3139" s="191" t="s">
        <v>17941</v>
      </c>
      <c r="I3139" s="191" t="s">
        <v>17942</v>
      </c>
      <c r="J3139" s="191" t="s">
        <v>17943</v>
      </c>
      <c r="K3139" s="191" t="s">
        <v>16631</v>
      </c>
      <c r="L3139" s="99">
        <v>-0.498728</v>
      </c>
      <c r="M3139" s="99">
        <v>37.239505000000001</v>
      </c>
      <c r="N3139" s="191" t="s">
        <v>6967</v>
      </c>
      <c r="O3139" s="87">
        <v>45521</v>
      </c>
      <c r="P3139" s="87">
        <f t="shared" ref="P3139:P3202" si="98">O3139+25</f>
        <v>45546</v>
      </c>
      <c r="Q3139" s="53">
        <f t="shared" ref="Q3139:Q3202" si="99">IF(P3139&lt;$T$2,$V$2,$U$2-P3139+1)</f>
        <v>81</v>
      </c>
    </row>
    <row r="3140" spans="1:17" ht="16">
      <c r="A3140" s="6">
        <v>3139</v>
      </c>
      <c r="B3140" s="191" t="s">
        <v>6583</v>
      </c>
      <c r="C3140" s="191" t="s">
        <v>6584</v>
      </c>
      <c r="D3140" s="191" t="s">
        <v>17944</v>
      </c>
      <c r="E3140" s="191" t="s">
        <v>161</v>
      </c>
      <c r="F3140" s="191" t="s">
        <v>161</v>
      </c>
      <c r="G3140" s="191" t="s">
        <v>13682</v>
      </c>
      <c r="H3140" s="191" t="s">
        <v>17945</v>
      </c>
      <c r="I3140" s="191" t="s">
        <v>17946</v>
      </c>
      <c r="J3140" s="191" t="s">
        <v>17947</v>
      </c>
      <c r="K3140" s="191" t="s">
        <v>10952</v>
      </c>
      <c r="L3140" s="99">
        <v>-0.41823300000000002</v>
      </c>
      <c r="M3140" s="99">
        <v>37.019762999999998</v>
      </c>
      <c r="N3140" s="191" t="s">
        <v>6967</v>
      </c>
      <c r="O3140" s="87">
        <v>45521</v>
      </c>
      <c r="P3140" s="87">
        <f t="shared" si="98"/>
        <v>45546</v>
      </c>
      <c r="Q3140" s="53">
        <f t="shared" si="99"/>
        <v>81</v>
      </c>
    </row>
    <row r="3141" spans="1:17" ht="16">
      <c r="A3141" s="6">
        <v>3140</v>
      </c>
      <c r="B3141" s="191" t="s">
        <v>6597</v>
      </c>
      <c r="C3141" s="191" t="s">
        <v>6598</v>
      </c>
      <c r="D3141" s="191" t="s">
        <v>17948</v>
      </c>
      <c r="E3141" s="191" t="s">
        <v>108</v>
      </c>
      <c r="F3141" s="191" t="s">
        <v>108</v>
      </c>
      <c r="G3141" s="191" t="s">
        <v>7023</v>
      </c>
      <c r="H3141" s="191" t="s">
        <v>14065</v>
      </c>
      <c r="I3141" s="191" t="s">
        <v>17949</v>
      </c>
      <c r="J3141" s="191" t="s">
        <v>17950</v>
      </c>
      <c r="K3141" s="191" t="s">
        <v>7449</v>
      </c>
      <c r="L3141" s="99">
        <v>-1.1284650000000001</v>
      </c>
      <c r="M3141" s="99">
        <v>36.599443000000001</v>
      </c>
      <c r="N3141" s="191" t="s">
        <v>6967</v>
      </c>
      <c r="O3141" s="87">
        <v>45521</v>
      </c>
      <c r="P3141" s="87">
        <f t="shared" si="98"/>
        <v>45546</v>
      </c>
      <c r="Q3141" s="53">
        <f t="shared" si="99"/>
        <v>81</v>
      </c>
    </row>
    <row r="3142" spans="1:17" ht="16">
      <c r="A3142" s="6">
        <v>3141</v>
      </c>
      <c r="B3142" s="191" t="s">
        <v>6595</v>
      </c>
      <c r="C3142" s="191" t="s">
        <v>6596</v>
      </c>
      <c r="D3142" s="191" t="s">
        <v>17951</v>
      </c>
      <c r="E3142" s="191" t="s">
        <v>108</v>
      </c>
      <c r="F3142" s="191" t="s">
        <v>108</v>
      </c>
      <c r="G3142" s="191" t="s">
        <v>115</v>
      </c>
      <c r="H3142" s="191" t="s">
        <v>17952</v>
      </c>
      <c r="I3142" s="191" t="s">
        <v>17953</v>
      </c>
      <c r="J3142" s="191" t="s">
        <v>17954</v>
      </c>
      <c r="K3142" s="191" t="s">
        <v>2840</v>
      </c>
      <c r="L3142" s="99">
        <v>-1.2275180000000001</v>
      </c>
      <c r="M3142" s="99">
        <v>36.684432999999999</v>
      </c>
      <c r="N3142" s="191" t="s">
        <v>6967</v>
      </c>
      <c r="O3142" s="87">
        <v>45521</v>
      </c>
      <c r="P3142" s="87">
        <f t="shared" si="98"/>
        <v>45546</v>
      </c>
      <c r="Q3142" s="53">
        <f t="shared" si="99"/>
        <v>81</v>
      </c>
    </row>
    <row r="3143" spans="1:17" ht="16">
      <c r="A3143" s="6">
        <v>3142</v>
      </c>
      <c r="B3143" s="191" t="s">
        <v>6611</v>
      </c>
      <c r="C3143" s="191" t="s">
        <v>6612</v>
      </c>
      <c r="D3143" s="191" t="s">
        <v>17955</v>
      </c>
      <c r="E3143" s="191" t="s">
        <v>8015</v>
      </c>
      <c r="F3143" s="191" t="s">
        <v>2434</v>
      </c>
      <c r="G3143" s="191" t="s">
        <v>9507</v>
      </c>
      <c r="H3143" s="191" t="s">
        <v>17956</v>
      </c>
      <c r="I3143" s="191" t="s">
        <v>17957</v>
      </c>
      <c r="J3143" s="191" t="s">
        <v>17958</v>
      </c>
      <c r="K3143" s="191" t="s">
        <v>16631</v>
      </c>
      <c r="L3143" s="99">
        <v>-0.53205199999999997</v>
      </c>
      <c r="M3143" s="99">
        <v>37.278398000000003</v>
      </c>
      <c r="N3143" s="191" t="s">
        <v>6967</v>
      </c>
      <c r="O3143" s="87">
        <v>45521</v>
      </c>
      <c r="P3143" s="87">
        <f t="shared" si="98"/>
        <v>45546</v>
      </c>
      <c r="Q3143" s="53">
        <f t="shared" si="99"/>
        <v>81</v>
      </c>
    </row>
    <row r="3144" spans="1:17" ht="16">
      <c r="A3144" s="6">
        <v>3143</v>
      </c>
      <c r="B3144" s="191" t="s">
        <v>6613</v>
      </c>
      <c r="C3144" s="191" t="s">
        <v>6614</v>
      </c>
      <c r="D3144" s="191" t="s">
        <v>17959</v>
      </c>
      <c r="E3144" s="191" t="s">
        <v>108</v>
      </c>
      <c r="F3144" s="191" t="s">
        <v>108</v>
      </c>
      <c r="G3144" s="191" t="s">
        <v>17855</v>
      </c>
      <c r="H3144" s="191" t="s">
        <v>17960</v>
      </c>
      <c r="I3144" s="191" t="s">
        <v>17961</v>
      </c>
      <c r="J3144" s="191" t="s">
        <v>17962</v>
      </c>
      <c r="K3144" s="191" t="s">
        <v>6966</v>
      </c>
      <c r="L3144" s="99">
        <v>-1.266888</v>
      </c>
      <c r="M3144" s="99">
        <v>36.944961999999997</v>
      </c>
      <c r="N3144" s="191" t="s">
        <v>6967</v>
      </c>
      <c r="O3144" s="87">
        <v>45521</v>
      </c>
      <c r="P3144" s="87">
        <f t="shared" si="98"/>
        <v>45546</v>
      </c>
      <c r="Q3144" s="53">
        <f t="shared" si="99"/>
        <v>81</v>
      </c>
    </row>
    <row r="3145" spans="1:17" ht="16">
      <c r="A3145" s="6">
        <v>3144</v>
      </c>
      <c r="B3145" s="191" t="s">
        <v>6666</v>
      </c>
      <c r="C3145" s="191" t="s">
        <v>6667</v>
      </c>
      <c r="D3145" s="191" t="s">
        <v>17963</v>
      </c>
      <c r="E3145" s="191" t="s">
        <v>151</v>
      </c>
      <c r="F3145" s="191" t="s">
        <v>151</v>
      </c>
      <c r="G3145" s="191" t="s">
        <v>222</v>
      </c>
      <c r="H3145" s="191" t="s">
        <v>11698</v>
      </c>
      <c r="I3145" s="191" t="s">
        <v>17964</v>
      </c>
      <c r="J3145" s="191" t="s">
        <v>17965</v>
      </c>
      <c r="K3145" s="191" t="s">
        <v>8758</v>
      </c>
      <c r="L3145" s="99">
        <v>4.8849999999999996E-3</v>
      </c>
      <c r="M3145" s="99">
        <v>37.604511000000002</v>
      </c>
      <c r="N3145" s="191" t="s">
        <v>6967</v>
      </c>
      <c r="O3145" s="87">
        <v>45521</v>
      </c>
      <c r="P3145" s="87">
        <f t="shared" si="98"/>
        <v>45546</v>
      </c>
      <c r="Q3145" s="53">
        <f t="shared" si="99"/>
        <v>81</v>
      </c>
    </row>
    <row r="3146" spans="1:17" ht="16">
      <c r="A3146" s="6">
        <v>3145</v>
      </c>
      <c r="B3146" s="191" t="s">
        <v>6688</v>
      </c>
      <c r="C3146" s="191" t="s">
        <v>6689</v>
      </c>
      <c r="D3146" s="191" t="s">
        <v>17966</v>
      </c>
      <c r="E3146" s="191" t="s">
        <v>8015</v>
      </c>
      <c r="F3146" s="191" t="s">
        <v>8015</v>
      </c>
      <c r="G3146" s="191" t="s">
        <v>144</v>
      </c>
      <c r="H3146" s="191" t="s">
        <v>17967</v>
      </c>
      <c r="I3146" s="191" t="s">
        <v>17968</v>
      </c>
      <c r="J3146" s="191" t="s">
        <v>17969</v>
      </c>
      <c r="K3146" s="191" t="s">
        <v>7384</v>
      </c>
      <c r="L3146" s="99">
        <v>-0.45600000000000002</v>
      </c>
      <c r="M3146" s="99">
        <v>37.509099999999997</v>
      </c>
      <c r="N3146" s="191" t="s">
        <v>6967</v>
      </c>
      <c r="O3146" s="87">
        <v>45521</v>
      </c>
      <c r="P3146" s="87">
        <f t="shared" si="98"/>
        <v>45546</v>
      </c>
      <c r="Q3146" s="53">
        <f t="shared" si="99"/>
        <v>81</v>
      </c>
    </row>
    <row r="3147" spans="1:17" ht="16">
      <c r="A3147" s="6">
        <v>3146</v>
      </c>
      <c r="B3147" s="191" t="s">
        <v>6702</v>
      </c>
      <c r="C3147" s="191" t="s">
        <v>6703</v>
      </c>
      <c r="D3147" s="191" t="s">
        <v>17970</v>
      </c>
      <c r="E3147" s="191" t="s">
        <v>114</v>
      </c>
      <c r="F3147" s="191" t="s">
        <v>114</v>
      </c>
      <c r="G3147" s="191" t="s">
        <v>156</v>
      </c>
      <c r="H3147" s="191" t="s">
        <v>17971</v>
      </c>
      <c r="I3147" s="191" t="s">
        <v>17972</v>
      </c>
      <c r="J3147" s="191" t="s">
        <v>17973</v>
      </c>
      <c r="K3147" s="191" t="s">
        <v>11451</v>
      </c>
      <c r="L3147" s="99">
        <v>-0.87545499999999998</v>
      </c>
      <c r="M3147" s="99">
        <v>36.878532999999997</v>
      </c>
      <c r="N3147" s="191" t="s">
        <v>6967</v>
      </c>
      <c r="O3147" s="87">
        <v>45521</v>
      </c>
      <c r="P3147" s="87">
        <f t="shared" si="98"/>
        <v>45546</v>
      </c>
      <c r="Q3147" s="53">
        <f t="shared" si="99"/>
        <v>81</v>
      </c>
    </row>
    <row r="3148" spans="1:17" ht="16">
      <c r="A3148" s="6">
        <v>3147</v>
      </c>
      <c r="B3148" s="191" t="s">
        <v>6716</v>
      </c>
      <c r="C3148" s="191" t="s">
        <v>6717</v>
      </c>
      <c r="D3148" s="191" t="s">
        <v>17974</v>
      </c>
      <c r="E3148" s="191" t="s">
        <v>108</v>
      </c>
      <c r="F3148" s="191" t="s">
        <v>108</v>
      </c>
      <c r="G3148" s="191" t="s">
        <v>7023</v>
      </c>
      <c r="H3148" s="191" t="s">
        <v>9676</v>
      </c>
      <c r="I3148" s="191" t="s">
        <v>17975</v>
      </c>
      <c r="J3148" s="191" t="s">
        <v>17976</v>
      </c>
      <c r="K3148" s="191" t="s">
        <v>7449</v>
      </c>
      <c r="L3148" s="99">
        <v>-1.1683060000000001</v>
      </c>
      <c r="M3148" s="99">
        <v>36.683750000000003</v>
      </c>
      <c r="N3148" s="191" t="s">
        <v>6967</v>
      </c>
      <c r="O3148" s="87">
        <v>45521</v>
      </c>
      <c r="P3148" s="87">
        <f t="shared" si="98"/>
        <v>45546</v>
      </c>
      <c r="Q3148" s="53">
        <f t="shared" si="99"/>
        <v>81</v>
      </c>
    </row>
    <row r="3149" spans="1:17" ht="16">
      <c r="A3149" s="6">
        <v>3148</v>
      </c>
      <c r="B3149" s="191" t="s">
        <v>6720</v>
      </c>
      <c r="C3149" s="191" t="s">
        <v>6721</v>
      </c>
      <c r="D3149" s="191" t="s">
        <v>17977</v>
      </c>
      <c r="E3149" s="191" t="s">
        <v>151</v>
      </c>
      <c r="F3149" s="191" t="s">
        <v>151</v>
      </c>
      <c r="G3149" s="191" t="s">
        <v>222</v>
      </c>
      <c r="H3149" s="191" t="s">
        <v>17518</v>
      </c>
      <c r="I3149" s="191" t="s">
        <v>17978</v>
      </c>
      <c r="J3149" s="191" t="s">
        <v>17979</v>
      </c>
      <c r="K3149" s="191" t="s">
        <v>8847</v>
      </c>
      <c r="L3149" s="99">
        <v>8.8000000000000005E-3</v>
      </c>
      <c r="M3149" s="99">
        <v>37.6023</v>
      </c>
      <c r="N3149" s="191" t="s">
        <v>6967</v>
      </c>
      <c r="O3149" s="87">
        <v>45521</v>
      </c>
      <c r="P3149" s="87">
        <f t="shared" si="98"/>
        <v>45546</v>
      </c>
      <c r="Q3149" s="53">
        <f t="shared" si="99"/>
        <v>81</v>
      </c>
    </row>
    <row r="3150" spans="1:17" ht="16">
      <c r="A3150" s="6">
        <v>3149</v>
      </c>
      <c r="B3150" s="191" t="s">
        <v>6737</v>
      </c>
      <c r="C3150" s="191" t="s">
        <v>6738</v>
      </c>
      <c r="D3150" s="191" t="s">
        <v>17980</v>
      </c>
      <c r="E3150" s="191" t="s">
        <v>114</v>
      </c>
      <c r="F3150" s="191" t="s">
        <v>114</v>
      </c>
      <c r="G3150" s="191" t="s">
        <v>158</v>
      </c>
      <c r="H3150" s="191" t="s">
        <v>12901</v>
      </c>
      <c r="I3150" s="191" t="s">
        <v>17981</v>
      </c>
      <c r="J3150" s="191" t="s">
        <v>17982</v>
      </c>
      <c r="K3150" s="191" t="s">
        <v>15427</v>
      </c>
      <c r="L3150" s="99">
        <v>-0.73546500000000004</v>
      </c>
      <c r="M3150" s="99">
        <v>36.814504999999997</v>
      </c>
      <c r="N3150" s="191" t="s">
        <v>6967</v>
      </c>
      <c r="O3150" s="87">
        <v>45521</v>
      </c>
      <c r="P3150" s="87">
        <f t="shared" si="98"/>
        <v>45546</v>
      </c>
      <c r="Q3150" s="53">
        <f t="shared" si="99"/>
        <v>81</v>
      </c>
    </row>
    <row r="3151" spans="1:17" ht="16">
      <c r="A3151" s="6">
        <v>3150</v>
      </c>
      <c r="B3151" s="191" t="s">
        <v>6839</v>
      </c>
      <c r="C3151" s="191" t="s">
        <v>6840</v>
      </c>
      <c r="D3151" s="191" t="s">
        <v>17983</v>
      </c>
      <c r="E3151" s="191" t="s">
        <v>151</v>
      </c>
      <c r="F3151" s="191" t="s">
        <v>151</v>
      </c>
      <c r="G3151" s="191" t="s">
        <v>222</v>
      </c>
      <c r="H3151" s="191" t="s">
        <v>17984</v>
      </c>
      <c r="I3151" s="191" t="s">
        <v>17985</v>
      </c>
      <c r="J3151" s="191" t="s">
        <v>17986</v>
      </c>
      <c r="K3151" s="191" t="s">
        <v>8758</v>
      </c>
      <c r="L3151" s="99">
        <v>-7.1999999999999998E-3</v>
      </c>
      <c r="M3151" s="99">
        <v>37.659399999999998</v>
      </c>
      <c r="N3151" s="191" t="s">
        <v>6967</v>
      </c>
      <c r="O3151" s="87">
        <v>45521</v>
      </c>
      <c r="P3151" s="87">
        <f t="shared" si="98"/>
        <v>45546</v>
      </c>
      <c r="Q3151" s="53">
        <f t="shared" si="99"/>
        <v>81</v>
      </c>
    </row>
    <row r="3152" spans="1:17" ht="16">
      <c r="A3152" s="6">
        <v>3151</v>
      </c>
      <c r="B3152" s="191" t="s">
        <v>6841</v>
      </c>
      <c r="C3152" s="191" t="s">
        <v>6842</v>
      </c>
      <c r="D3152" s="191" t="s">
        <v>17987</v>
      </c>
      <c r="E3152" s="191" t="s">
        <v>8015</v>
      </c>
      <c r="F3152" s="191" t="s">
        <v>8015</v>
      </c>
      <c r="G3152" s="191" t="s">
        <v>144</v>
      </c>
      <c r="H3152" s="191" t="s">
        <v>13463</v>
      </c>
      <c r="I3152" s="191" t="s">
        <v>17988</v>
      </c>
      <c r="J3152" s="191" t="s">
        <v>17989</v>
      </c>
      <c r="K3152" s="191" t="s">
        <v>7384</v>
      </c>
      <c r="L3152" s="99">
        <v>-0.405638</v>
      </c>
      <c r="M3152" s="99">
        <v>37.523535000000003</v>
      </c>
      <c r="N3152" s="191" t="s">
        <v>6967</v>
      </c>
      <c r="O3152" s="87">
        <v>45521</v>
      </c>
      <c r="P3152" s="87">
        <f t="shared" si="98"/>
        <v>45546</v>
      </c>
      <c r="Q3152" s="53">
        <f t="shared" si="99"/>
        <v>81</v>
      </c>
    </row>
    <row r="3153" spans="1:17" ht="16">
      <c r="A3153" s="6">
        <v>3152</v>
      </c>
      <c r="B3153" s="191" t="s">
        <v>6847</v>
      </c>
      <c r="C3153" s="191" t="s">
        <v>6848</v>
      </c>
      <c r="D3153" s="191" t="s">
        <v>17990</v>
      </c>
      <c r="E3153" s="191" t="s">
        <v>151</v>
      </c>
      <c r="F3153" s="191" t="s">
        <v>151</v>
      </c>
      <c r="G3153" s="191" t="s">
        <v>222</v>
      </c>
      <c r="H3153" s="191" t="s">
        <v>12361</v>
      </c>
      <c r="I3153" s="191" t="s">
        <v>17991</v>
      </c>
      <c r="J3153" s="191" t="s">
        <v>17992</v>
      </c>
      <c r="K3153" s="191" t="s">
        <v>8758</v>
      </c>
      <c r="L3153" s="99">
        <v>-2.93E-2</v>
      </c>
      <c r="M3153" s="99">
        <v>37.633200000000002</v>
      </c>
      <c r="N3153" s="191" t="s">
        <v>6967</v>
      </c>
      <c r="O3153" s="87">
        <v>45521</v>
      </c>
      <c r="P3153" s="87">
        <f t="shared" si="98"/>
        <v>45546</v>
      </c>
      <c r="Q3153" s="53">
        <f t="shared" si="99"/>
        <v>81</v>
      </c>
    </row>
    <row r="3154" spans="1:17" ht="16">
      <c r="A3154" s="6">
        <v>3153</v>
      </c>
      <c r="B3154" s="191" t="s">
        <v>6914</v>
      </c>
      <c r="C3154" s="191" t="s">
        <v>6915</v>
      </c>
      <c r="D3154" s="191" t="s">
        <v>17993</v>
      </c>
      <c r="E3154" s="191" t="s">
        <v>108</v>
      </c>
      <c r="F3154" s="191" t="s">
        <v>108</v>
      </c>
      <c r="G3154" s="191" t="s">
        <v>175</v>
      </c>
      <c r="H3154" s="191" t="s">
        <v>13075</v>
      </c>
      <c r="I3154" s="191" t="s">
        <v>17994</v>
      </c>
      <c r="J3154" s="191" t="s">
        <v>17995</v>
      </c>
      <c r="K3154" s="191" t="s">
        <v>2840</v>
      </c>
      <c r="L3154" s="99">
        <v>-1.19171</v>
      </c>
      <c r="M3154" s="99">
        <v>36.636212999999998</v>
      </c>
      <c r="N3154" s="191" t="s">
        <v>6967</v>
      </c>
      <c r="O3154" s="87">
        <v>45521</v>
      </c>
      <c r="P3154" s="87">
        <f t="shared" si="98"/>
        <v>45546</v>
      </c>
      <c r="Q3154" s="53">
        <f t="shared" si="99"/>
        <v>81</v>
      </c>
    </row>
    <row r="3155" spans="1:17" ht="16">
      <c r="A3155" s="6">
        <v>3154</v>
      </c>
      <c r="B3155" s="191" t="s">
        <v>6936</v>
      </c>
      <c r="C3155" s="191" t="s">
        <v>6937</v>
      </c>
      <c r="D3155" s="191" t="s">
        <v>17996</v>
      </c>
      <c r="E3155" s="191" t="s">
        <v>16089</v>
      </c>
      <c r="F3155" s="191" t="s">
        <v>16090</v>
      </c>
      <c r="G3155" s="191" t="s">
        <v>16091</v>
      </c>
      <c r="H3155" s="191" t="s">
        <v>17997</v>
      </c>
      <c r="I3155" s="191" t="s">
        <v>17998</v>
      </c>
      <c r="J3155" s="191" t="s">
        <v>17999</v>
      </c>
      <c r="K3155" s="191" t="s">
        <v>16652</v>
      </c>
      <c r="L3155" s="99">
        <v>-0.66278199999999998</v>
      </c>
      <c r="M3155" s="99">
        <v>36.626277000000002</v>
      </c>
      <c r="N3155" s="191" t="s">
        <v>6967</v>
      </c>
      <c r="O3155" s="87">
        <v>45521</v>
      </c>
      <c r="P3155" s="87">
        <f t="shared" si="98"/>
        <v>45546</v>
      </c>
      <c r="Q3155" s="53">
        <f t="shared" si="99"/>
        <v>81</v>
      </c>
    </row>
    <row r="3156" spans="1:17" ht="16">
      <c r="A3156" s="6">
        <v>3155</v>
      </c>
      <c r="B3156" s="191" t="s">
        <v>6037</v>
      </c>
      <c r="C3156" s="191" t="s">
        <v>6038</v>
      </c>
      <c r="D3156" s="191" t="s">
        <v>18000</v>
      </c>
      <c r="E3156" s="191" t="s">
        <v>161</v>
      </c>
      <c r="F3156" s="191" t="s">
        <v>161</v>
      </c>
      <c r="G3156" s="191" t="s">
        <v>1511</v>
      </c>
      <c r="H3156" s="191" t="s">
        <v>18001</v>
      </c>
      <c r="I3156" s="191" t="s">
        <v>18002</v>
      </c>
      <c r="J3156" s="191"/>
      <c r="K3156" s="191" t="s">
        <v>16488</v>
      </c>
      <c r="L3156" s="99">
        <v>-0.27116000000000001</v>
      </c>
      <c r="M3156" s="99">
        <v>37.086350000000003</v>
      </c>
      <c r="N3156" s="191" t="s">
        <v>6967</v>
      </c>
      <c r="O3156" s="87">
        <v>45523</v>
      </c>
      <c r="P3156" s="87">
        <f t="shared" si="98"/>
        <v>45548</v>
      </c>
      <c r="Q3156" s="53">
        <f t="shared" si="99"/>
        <v>79</v>
      </c>
    </row>
    <row r="3157" spans="1:17" ht="16">
      <c r="A3157" s="6">
        <v>3156</v>
      </c>
      <c r="B3157" s="191" t="s">
        <v>18003</v>
      </c>
      <c r="C3157" s="191" t="s">
        <v>6185</v>
      </c>
      <c r="D3157" s="191" t="s">
        <v>18004</v>
      </c>
      <c r="E3157" s="191" t="s">
        <v>8015</v>
      </c>
      <c r="F3157" s="191" t="s">
        <v>2434</v>
      </c>
      <c r="G3157" s="191" t="s">
        <v>9507</v>
      </c>
      <c r="H3157" s="191" t="s">
        <v>9323</v>
      </c>
      <c r="I3157" s="191" t="s">
        <v>18005</v>
      </c>
      <c r="J3157" s="191" t="s">
        <v>18006</v>
      </c>
      <c r="K3157" s="191" t="s">
        <v>16631</v>
      </c>
      <c r="L3157" s="99">
        <v>-0.54064199999999996</v>
      </c>
      <c r="M3157" s="99">
        <v>37.257795000000002</v>
      </c>
      <c r="N3157" s="191" t="s">
        <v>6967</v>
      </c>
      <c r="O3157" s="87">
        <v>45523</v>
      </c>
      <c r="P3157" s="87">
        <f t="shared" si="98"/>
        <v>45548</v>
      </c>
      <c r="Q3157" s="53">
        <f t="shared" si="99"/>
        <v>79</v>
      </c>
    </row>
    <row r="3158" spans="1:17" ht="16">
      <c r="A3158" s="6">
        <v>3157</v>
      </c>
      <c r="B3158" s="191" t="s">
        <v>6390</v>
      </c>
      <c r="C3158" s="191" t="s">
        <v>6391</v>
      </c>
      <c r="D3158" s="191" t="s">
        <v>18007</v>
      </c>
      <c r="E3158" s="191" t="s">
        <v>151</v>
      </c>
      <c r="F3158" s="191" t="s">
        <v>151</v>
      </c>
      <c r="G3158" s="191" t="s">
        <v>165</v>
      </c>
      <c r="H3158" s="191" t="s">
        <v>13044</v>
      </c>
      <c r="I3158" s="191" t="s">
        <v>18008</v>
      </c>
      <c r="J3158" s="191" t="s">
        <v>18009</v>
      </c>
      <c r="K3158" s="191" t="s">
        <v>8758</v>
      </c>
      <c r="L3158" s="99">
        <v>-0.1014</v>
      </c>
      <c r="M3158" s="99">
        <v>37.786999999999999</v>
      </c>
      <c r="N3158" s="191" t="s">
        <v>6967</v>
      </c>
      <c r="O3158" s="87">
        <v>45523</v>
      </c>
      <c r="P3158" s="87">
        <f t="shared" si="98"/>
        <v>45548</v>
      </c>
      <c r="Q3158" s="53">
        <f t="shared" si="99"/>
        <v>79</v>
      </c>
    </row>
    <row r="3159" spans="1:17" ht="16">
      <c r="A3159" s="6">
        <v>3158</v>
      </c>
      <c r="B3159" s="191" t="s">
        <v>6529</v>
      </c>
      <c r="C3159" s="191" t="s">
        <v>6530</v>
      </c>
      <c r="D3159" s="191" t="s">
        <v>18010</v>
      </c>
      <c r="E3159" s="191" t="s">
        <v>8015</v>
      </c>
      <c r="F3159" s="191" t="s">
        <v>2434</v>
      </c>
      <c r="G3159" s="191" t="s">
        <v>8679</v>
      </c>
      <c r="H3159" s="191" t="s">
        <v>15939</v>
      </c>
      <c r="I3159" s="191" t="s">
        <v>18011</v>
      </c>
      <c r="J3159" s="191" t="s">
        <v>18012</v>
      </c>
      <c r="K3159" s="191" t="s">
        <v>16631</v>
      </c>
      <c r="L3159" s="99">
        <v>-0.52214000000000005</v>
      </c>
      <c r="M3159" s="99">
        <v>37.205584999999999</v>
      </c>
      <c r="N3159" s="191" t="s">
        <v>6967</v>
      </c>
      <c r="O3159" s="87">
        <v>45523</v>
      </c>
      <c r="P3159" s="87">
        <f t="shared" si="98"/>
        <v>45548</v>
      </c>
      <c r="Q3159" s="53">
        <f t="shared" si="99"/>
        <v>79</v>
      </c>
    </row>
    <row r="3160" spans="1:17" ht="16">
      <c r="A3160" s="6">
        <v>3159</v>
      </c>
      <c r="B3160" s="191" t="s">
        <v>6557</v>
      </c>
      <c r="C3160" s="191" t="s">
        <v>6558</v>
      </c>
      <c r="D3160" s="191" t="s">
        <v>18013</v>
      </c>
      <c r="E3160" s="191" t="s">
        <v>151</v>
      </c>
      <c r="F3160" s="191" t="s">
        <v>10898</v>
      </c>
      <c r="G3160" s="191" t="s">
        <v>1578</v>
      </c>
      <c r="H3160" s="191" t="s">
        <v>17655</v>
      </c>
      <c r="I3160" s="191" t="s">
        <v>18014</v>
      </c>
      <c r="J3160" s="191" t="s">
        <v>18015</v>
      </c>
      <c r="K3160" s="191" t="s">
        <v>16531</v>
      </c>
      <c r="L3160" s="99">
        <v>-0.23239299999999999</v>
      </c>
      <c r="M3160" s="99">
        <v>37.658403</v>
      </c>
      <c r="N3160" s="191" t="s">
        <v>6967</v>
      </c>
      <c r="O3160" s="87">
        <v>45523</v>
      </c>
      <c r="P3160" s="87">
        <f t="shared" si="98"/>
        <v>45548</v>
      </c>
      <c r="Q3160" s="53">
        <f t="shared" si="99"/>
        <v>79</v>
      </c>
    </row>
    <row r="3161" spans="1:17" ht="16">
      <c r="A3161" s="6">
        <v>3160</v>
      </c>
      <c r="B3161" s="191" t="s">
        <v>6573</v>
      </c>
      <c r="C3161" s="191" t="s">
        <v>6574</v>
      </c>
      <c r="D3161" s="191" t="s">
        <v>18016</v>
      </c>
      <c r="E3161" s="191" t="s">
        <v>161</v>
      </c>
      <c r="F3161" s="191" t="s">
        <v>161</v>
      </c>
      <c r="G3161" s="191" t="s">
        <v>1511</v>
      </c>
      <c r="H3161" s="191" t="s">
        <v>18017</v>
      </c>
      <c r="I3161" s="191" t="s">
        <v>18018</v>
      </c>
      <c r="J3161" s="191" t="s">
        <v>18019</v>
      </c>
      <c r="K3161" s="191" t="s">
        <v>16488</v>
      </c>
      <c r="L3161" s="99">
        <v>-0.32767800000000002</v>
      </c>
      <c r="M3161" s="99">
        <v>37.085856999999997</v>
      </c>
      <c r="N3161" s="191" t="s">
        <v>6967</v>
      </c>
      <c r="O3161" s="87">
        <v>45523</v>
      </c>
      <c r="P3161" s="87">
        <f t="shared" si="98"/>
        <v>45548</v>
      </c>
      <c r="Q3161" s="53">
        <f t="shared" si="99"/>
        <v>79</v>
      </c>
    </row>
    <row r="3162" spans="1:17" ht="16">
      <c r="A3162" s="6">
        <v>3161</v>
      </c>
      <c r="B3162" s="191" t="s">
        <v>6581</v>
      </c>
      <c r="C3162" s="191" t="s">
        <v>6582</v>
      </c>
      <c r="D3162" s="191" t="s">
        <v>18020</v>
      </c>
      <c r="E3162" s="191" t="s">
        <v>151</v>
      </c>
      <c r="F3162" s="191" t="s">
        <v>10898</v>
      </c>
      <c r="G3162" s="191" t="s">
        <v>1578</v>
      </c>
      <c r="H3162" s="191" t="s">
        <v>18021</v>
      </c>
      <c r="I3162" s="191" t="s">
        <v>18022</v>
      </c>
      <c r="J3162" s="191" t="s">
        <v>18023</v>
      </c>
      <c r="K3162" s="191" t="s">
        <v>16531</v>
      </c>
      <c r="L3162" s="99">
        <v>-0.22070699999999999</v>
      </c>
      <c r="M3162" s="99">
        <v>37.656261999999998</v>
      </c>
      <c r="N3162" s="191" t="s">
        <v>6967</v>
      </c>
      <c r="O3162" s="87">
        <v>45523</v>
      </c>
      <c r="P3162" s="87">
        <f t="shared" si="98"/>
        <v>45548</v>
      </c>
      <c r="Q3162" s="53">
        <f t="shared" si="99"/>
        <v>79</v>
      </c>
    </row>
    <row r="3163" spans="1:17" ht="16">
      <c r="A3163" s="6">
        <v>3162</v>
      </c>
      <c r="B3163" s="191" t="s">
        <v>6587</v>
      </c>
      <c r="C3163" s="191" t="s">
        <v>6588</v>
      </c>
      <c r="D3163" s="191" t="s">
        <v>18024</v>
      </c>
      <c r="E3163" s="191" t="s">
        <v>8015</v>
      </c>
      <c r="F3163" s="191" t="s">
        <v>8015</v>
      </c>
      <c r="G3163" s="191" t="s">
        <v>144</v>
      </c>
      <c r="H3163" s="191" t="s">
        <v>18025</v>
      </c>
      <c r="I3163" s="191" t="s">
        <v>18026</v>
      </c>
      <c r="J3163" s="191" t="s">
        <v>18027</v>
      </c>
      <c r="K3163" s="191" t="s">
        <v>7384</v>
      </c>
      <c r="L3163" s="99">
        <v>-0.47149999999999997</v>
      </c>
      <c r="M3163" s="99">
        <v>37.588900000000002</v>
      </c>
      <c r="N3163" s="191" t="s">
        <v>6967</v>
      </c>
      <c r="O3163" s="87">
        <v>45523</v>
      </c>
      <c r="P3163" s="87">
        <f t="shared" si="98"/>
        <v>45548</v>
      </c>
      <c r="Q3163" s="53">
        <f t="shared" si="99"/>
        <v>79</v>
      </c>
    </row>
    <row r="3164" spans="1:17" ht="16">
      <c r="A3164" s="6">
        <v>3163</v>
      </c>
      <c r="B3164" s="191" t="s">
        <v>6593</v>
      </c>
      <c r="C3164" s="191" t="s">
        <v>6594</v>
      </c>
      <c r="D3164" s="191" t="s">
        <v>18028</v>
      </c>
      <c r="E3164" s="191" t="s">
        <v>8015</v>
      </c>
      <c r="F3164" s="191" t="s">
        <v>8015</v>
      </c>
      <c r="G3164" s="191" t="s">
        <v>142</v>
      </c>
      <c r="H3164" s="191" t="s">
        <v>13262</v>
      </c>
      <c r="I3164" s="191" t="s">
        <v>18029</v>
      </c>
      <c r="J3164" s="191" t="s">
        <v>18030</v>
      </c>
      <c r="K3164" s="191" t="s">
        <v>8856</v>
      </c>
      <c r="L3164" s="99">
        <v>-0.49172500000000002</v>
      </c>
      <c r="M3164" s="99">
        <v>37.474519999999998</v>
      </c>
      <c r="N3164" s="191" t="s">
        <v>6967</v>
      </c>
      <c r="O3164" s="87">
        <v>45523</v>
      </c>
      <c r="P3164" s="87">
        <f t="shared" si="98"/>
        <v>45548</v>
      </c>
      <c r="Q3164" s="53">
        <f t="shared" si="99"/>
        <v>79</v>
      </c>
    </row>
    <row r="3165" spans="1:17" ht="16">
      <c r="A3165" s="6">
        <v>3164</v>
      </c>
      <c r="B3165" s="191" t="s">
        <v>6648</v>
      </c>
      <c r="C3165" s="191" t="s">
        <v>6649</v>
      </c>
      <c r="D3165" s="191" t="s">
        <v>18031</v>
      </c>
      <c r="E3165" s="191" t="s">
        <v>114</v>
      </c>
      <c r="F3165" s="191" t="s">
        <v>114</v>
      </c>
      <c r="G3165" s="191" t="s">
        <v>160</v>
      </c>
      <c r="H3165" s="191" t="s">
        <v>18032</v>
      </c>
      <c r="I3165" s="191" t="s">
        <v>18033</v>
      </c>
      <c r="J3165" s="191" t="s">
        <v>18034</v>
      </c>
      <c r="K3165" s="191" t="s">
        <v>10197</v>
      </c>
      <c r="L3165" s="99">
        <v>-0.72658800000000001</v>
      </c>
      <c r="M3165" s="99">
        <v>37.076239999999999</v>
      </c>
      <c r="N3165" s="191" t="s">
        <v>6967</v>
      </c>
      <c r="O3165" s="87">
        <v>45523</v>
      </c>
      <c r="P3165" s="87">
        <f t="shared" si="98"/>
        <v>45548</v>
      </c>
      <c r="Q3165" s="53">
        <f t="shared" si="99"/>
        <v>79</v>
      </c>
    </row>
    <row r="3166" spans="1:17" ht="16">
      <c r="A3166" s="6">
        <v>3165</v>
      </c>
      <c r="B3166" s="191" t="s">
        <v>6674</v>
      </c>
      <c r="C3166" s="191" t="s">
        <v>6675</v>
      </c>
      <c r="D3166" s="191" t="s">
        <v>18035</v>
      </c>
      <c r="E3166" s="191" t="s">
        <v>114</v>
      </c>
      <c r="F3166" s="191" t="s">
        <v>114</v>
      </c>
      <c r="G3166" s="191" t="s">
        <v>168</v>
      </c>
      <c r="H3166" s="191" t="s">
        <v>18036</v>
      </c>
      <c r="I3166" s="191" t="s">
        <v>18037</v>
      </c>
      <c r="J3166" s="191" t="s">
        <v>18038</v>
      </c>
      <c r="K3166" s="191" t="s">
        <v>11330</v>
      </c>
      <c r="L3166" s="99">
        <v>-0.81361499999999998</v>
      </c>
      <c r="M3166" s="99">
        <v>36.900632000000002</v>
      </c>
      <c r="N3166" s="191" t="s">
        <v>6967</v>
      </c>
      <c r="O3166" s="87">
        <v>45523</v>
      </c>
      <c r="P3166" s="87">
        <f t="shared" si="98"/>
        <v>45548</v>
      </c>
      <c r="Q3166" s="53">
        <f t="shared" si="99"/>
        <v>79</v>
      </c>
    </row>
    <row r="3167" spans="1:17" ht="16">
      <c r="A3167" s="6">
        <v>3166</v>
      </c>
      <c r="B3167" s="191" t="s">
        <v>6726</v>
      </c>
      <c r="C3167" s="191" t="s">
        <v>6727</v>
      </c>
      <c r="D3167" s="191" t="s">
        <v>18039</v>
      </c>
      <c r="E3167" s="191" t="s">
        <v>108</v>
      </c>
      <c r="F3167" s="191" t="s">
        <v>108</v>
      </c>
      <c r="G3167" s="191" t="s">
        <v>7081</v>
      </c>
      <c r="H3167" s="191" t="s">
        <v>18040</v>
      </c>
      <c r="I3167" s="191" t="s">
        <v>18041</v>
      </c>
      <c r="J3167" s="191" t="s">
        <v>18042</v>
      </c>
      <c r="K3167" s="191" t="s">
        <v>16140</v>
      </c>
      <c r="L3167" s="99">
        <v>-0.94227300000000003</v>
      </c>
      <c r="M3167" s="99">
        <v>36.926636999999999</v>
      </c>
      <c r="N3167" s="191" t="s">
        <v>6967</v>
      </c>
      <c r="O3167" s="87">
        <v>45523</v>
      </c>
      <c r="P3167" s="87">
        <f t="shared" si="98"/>
        <v>45548</v>
      </c>
      <c r="Q3167" s="53">
        <f t="shared" si="99"/>
        <v>79</v>
      </c>
    </row>
    <row r="3168" spans="1:17" ht="16">
      <c r="A3168" s="6">
        <v>3167</v>
      </c>
      <c r="B3168" s="191" t="s">
        <v>6728</v>
      </c>
      <c r="C3168" s="191" t="s">
        <v>6729</v>
      </c>
      <c r="D3168" s="191" t="s">
        <v>18043</v>
      </c>
      <c r="E3168" s="191" t="s">
        <v>8015</v>
      </c>
      <c r="F3168" s="191" t="s">
        <v>10898</v>
      </c>
      <c r="G3168" s="191" t="s">
        <v>1578</v>
      </c>
      <c r="H3168" s="191" t="s">
        <v>18044</v>
      </c>
      <c r="I3168" s="191" t="s">
        <v>18045</v>
      </c>
      <c r="J3168" s="191" t="s">
        <v>18046</v>
      </c>
      <c r="K3168" s="191" t="s">
        <v>11533</v>
      </c>
      <c r="L3168" s="99">
        <v>-0.202787</v>
      </c>
      <c r="M3168" s="99">
        <v>37.591402000000002</v>
      </c>
      <c r="N3168" s="191" t="s">
        <v>6967</v>
      </c>
      <c r="O3168" s="87">
        <v>45523</v>
      </c>
      <c r="P3168" s="87">
        <f t="shared" si="98"/>
        <v>45548</v>
      </c>
      <c r="Q3168" s="53">
        <f t="shared" si="99"/>
        <v>79</v>
      </c>
    </row>
    <row r="3169" spans="1:17" ht="16">
      <c r="A3169" s="6">
        <v>3168</v>
      </c>
      <c r="B3169" s="191" t="s">
        <v>6743</v>
      </c>
      <c r="C3169" s="191" t="s">
        <v>6744</v>
      </c>
      <c r="D3169" s="191" t="s">
        <v>18047</v>
      </c>
      <c r="E3169" s="191" t="s">
        <v>108</v>
      </c>
      <c r="F3169" s="191" t="s">
        <v>108</v>
      </c>
      <c r="G3169" s="191" t="s">
        <v>6972</v>
      </c>
      <c r="H3169" s="191" t="s">
        <v>17675</v>
      </c>
      <c r="I3169" s="191" t="s">
        <v>18048</v>
      </c>
      <c r="J3169" s="191" t="s">
        <v>18049</v>
      </c>
      <c r="K3169" s="191" t="s">
        <v>6975</v>
      </c>
      <c r="L3169" s="99">
        <v>-0.94474000000000002</v>
      </c>
      <c r="M3169" s="99">
        <v>36.822114999999997</v>
      </c>
      <c r="N3169" s="191" t="s">
        <v>6967</v>
      </c>
      <c r="O3169" s="87">
        <v>45523</v>
      </c>
      <c r="P3169" s="87">
        <f t="shared" si="98"/>
        <v>45548</v>
      </c>
      <c r="Q3169" s="53">
        <f t="shared" si="99"/>
        <v>79</v>
      </c>
    </row>
    <row r="3170" spans="1:17" ht="16">
      <c r="A3170" s="6">
        <v>3169</v>
      </c>
      <c r="B3170" s="191" t="s">
        <v>6765</v>
      </c>
      <c r="C3170" s="191" t="s">
        <v>6766</v>
      </c>
      <c r="D3170" s="191" t="s">
        <v>18050</v>
      </c>
      <c r="E3170" s="191" t="s">
        <v>108</v>
      </c>
      <c r="F3170" s="191" t="s">
        <v>108</v>
      </c>
      <c r="G3170" s="191" t="s">
        <v>6972</v>
      </c>
      <c r="H3170" s="191" t="s">
        <v>17675</v>
      </c>
      <c r="I3170" s="191" t="s">
        <v>18051</v>
      </c>
      <c r="J3170" s="191" t="s">
        <v>18052</v>
      </c>
      <c r="K3170" s="191" t="s">
        <v>6975</v>
      </c>
      <c r="L3170" s="99">
        <v>-0.93878799999999996</v>
      </c>
      <c r="M3170" s="99">
        <v>36.827244</v>
      </c>
      <c r="N3170" s="191" t="s">
        <v>6967</v>
      </c>
      <c r="O3170" s="87">
        <v>45523</v>
      </c>
      <c r="P3170" s="87">
        <f t="shared" si="98"/>
        <v>45548</v>
      </c>
      <c r="Q3170" s="53">
        <f t="shared" si="99"/>
        <v>79</v>
      </c>
    </row>
    <row r="3171" spans="1:17" ht="16">
      <c r="A3171" s="6">
        <v>3170</v>
      </c>
      <c r="B3171" s="191" t="s">
        <v>6781</v>
      </c>
      <c r="C3171" s="191" t="s">
        <v>6782</v>
      </c>
      <c r="D3171" s="191" t="s">
        <v>18053</v>
      </c>
      <c r="E3171" s="191" t="s">
        <v>108</v>
      </c>
      <c r="F3171" s="191" t="s">
        <v>108</v>
      </c>
      <c r="G3171" s="191" t="s">
        <v>17855</v>
      </c>
      <c r="H3171" s="191" t="s">
        <v>17856</v>
      </c>
      <c r="I3171" s="191" t="s">
        <v>18054</v>
      </c>
      <c r="J3171" s="191" t="s">
        <v>18055</v>
      </c>
      <c r="K3171" s="191" t="s">
        <v>6975</v>
      </c>
      <c r="L3171" s="99">
        <v>-0.52227800000000002</v>
      </c>
      <c r="M3171" s="99">
        <v>37.205683000000001</v>
      </c>
      <c r="N3171" s="191" t="s">
        <v>6967</v>
      </c>
      <c r="O3171" s="87">
        <v>45523</v>
      </c>
      <c r="P3171" s="87">
        <f t="shared" si="98"/>
        <v>45548</v>
      </c>
      <c r="Q3171" s="53">
        <f t="shared" si="99"/>
        <v>79</v>
      </c>
    </row>
    <row r="3172" spans="1:17" ht="16">
      <c r="A3172" s="6">
        <v>3171</v>
      </c>
      <c r="B3172" s="191" t="s">
        <v>6795</v>
      </c>
      <c r="C3172" s="191" t="s">
        <v>6796</v>
      </c>
      <c r="D3172" s="191" t="s">
        <v>18056</v>
      </c>
      <c r="E3172" s="191" t="s">
        <v>114</v>
      </c>
      <c r="F3172" s="191" t="s">
        <v>114</v>
      </c>
      <c r="G3172" s="191" t="s">
        <v>168</v>
      </c>
      <c r="H3172" s="191" t="s">
        <v>10441</v>
      </c>
      <c r="I3172" s="191" t="s">
        <v>18057</v>
      </c>
      <c r="J3172" s="191"/>
      <c r="K3172" s="191" t="s">
        <v>11330</v>
      </c>
      <c r="L3172" s="99">
        <v>-0.90255399999999997</v>
      </c>
      <c r="M3172" s="99">
        <v>36.992663999999998</v>
      </c>
      <c r="N3172" s="191" t="s">
        <v>6967</v>
      </c>
      <c r="O3172" s="87">
        <v>45523</v>
      </c>
      <c r="P3172" s="87">
        <f t="shared" si="98"/>
        <v>45548</v>
      </c>
      <c r="Q3172" s="53">
        <f t="shared" si="99"/>
        <v>79</v>
      </c>
    </row>
    <row r="3173" spans="1:17" ht="16">
      <c r="A3173" s="6">
        <v>3172</v>
      </c>
      <c r="B3173" s="191" t="s">
        <v>6801</v>
      </c>
      <c r="C3173" s="191" t="s">
        <v>6802</v>
      </c>
      <c r="D3173" s="191" t="s">
        <v>18058</v>
      </c>
      <c r="E3173" s="191" t="s">
        <v>151</v>
      </c>
      <c r="F3173" s="191" t="s">
        <v>151</v>
      </c>
      <c r="G3173" s="191" t="s">
        <v>222</v>
      </c>
      <c r="H3173" s="191" t="s">
        <v>18059</v>
      </c>
      <c r="I3173" s="191" t="s">
        <v>18060</v>
      </c>
      <c r="J3173" s="191" t="s">
        <v>18061</v>
      </c>
      <c r="K3173" s="191" t="s">
        <v>8758</v>
      </c>
      <c r="L3173" s="99">
        <v>-4.3700000000000003E-2</v>
      </c>
      <c r="M3173" s="99">
        <v>37.7363</v>
      </c>
      <c r="N3173" s="191" t="s">
        <v>6967</v>
      </c>
      <c r="O3173" s="87">
        <v>45523</v>
      </c>
      <c r="P3173" s="87">
        <f t="shared" si="98"/>
        <v>45548</v>
      </c>
      <c r="Q3173" s="53">
        <f t="shared" si="99"/>
        <v>79</v>
      </c>
    </row>
    <row r="3174" spans="1:17" ht="16">
      <c r="A3174" s="6">
        <v>3173</v>
      </c>
      <c r="B3174" s="191" t="s">
        <v>6823</v>
      </c>
      <c r="C3174" s="191" t="s">
        <v>6824</v>
      </c>
      <c r="D3174" s="191" t="s">
        <v>18062</v>
      </c>
      <c r="E3174" s="191" t="s">
        <v>151</v>
      </c>
      <c r="F3174" s="191" t="s">
        <v>151</v>
      </c>
      <c r="G3174" s="191" t="s">
        <v>165</v>
      </c>
      <c r="H3174" s="191" t="s">
        <v>16788</v>
      </c>
      <c r="I3174" s="191" t="s">
        <v>18063</v>
      </c>
      <c r="J3174" s="191" t="s">
        <v>18064</v>
      </c>
      <c r="K3174" s="191" t="s">
        <v>8847</v>
      </c>
      <c r="L3174" s="99">
        <v>-3.32E-2</v>
      </c>
      <c r="M3174" s="99">
        <v>37.607500000000002</v>
      </c>
      <c r="N3174" s="191" t="s">
        <v>6967</v>
      </c>
      <c r="O3174" s="87">
        <v>45523</v>
      </c>
      <c r="P3174" s="87">
        <f t="shared" si="98"/>
        <v>45548</v>
      </c>
      <c r="Q3174" s="53">
        <f t="shared" si="99"/>
        <v>79</v>
      </c>
    </row>
    <row r="3175" spans="1:17" ht="16">
      <c r="A3175" s="6">
        <v>3174</v>
      </c>
      <c r="B3175" s="191" t="s">
        <v>6851</v>
      </c>
      <c r="C3175" s="191" t="s">
        <v>6852</v>
      </c>
      <c r="D3175" s="191" t="s">
        <v>18065</v>
      </c>
      <c r="E3175" s="191" t="s">
        <v>151</v>
      </c>
      <c r="F3175" s="191" t="s">
        <v>151</v>
      </c>
      <c r="G3175" s="191" t="s">
        <v>165</v>
      </c>
      <c r="H3175" s="191" t="s">
        <v>18066</v>
      </c>
      <c r="I3175" s="191" t="s">
        <v>18067</v>
      </c>
      <c r="J3175" s="191" t="s">
        <v>18068</v>
      </c>
      <c r="K3175" s="191" t="s">
        <v>16531</v>
      </c>
      <c r="L3175" s="99">
        <v>-3.3877999999999998E-2</v>
      </c>
      <c r="M3175" s="99">
        <v>37.565959999999997</v>
      </c>
      <c r="N3175" s="191" t="s">
        <v>6967</v>
      </c>
      <c r="O3175" s="87">
        <v>45523</v>
      </c>
      <c r="P3175" s="87">
        <f t="shared" si="98"/>
        <v>45548</v>
      </c>
      <c r="Q3175" s="53">
        <f t="shared" si="99"/>
        <v>79</v>
      </c>
    </row>
    <row r="3176" spans="1:17" ht="16">
      <c r="A3176" s="6">
        <v>3175</v>
      </c>
      <c r="B3176" s="191" t="s">
        <v>6857</v>
      </c>
      <c r="C3176" s="191" t="s">
        <v>6858</v>
      </c>
      <c r="D3176" s="191" t="s">
        <v>18069</v>
      </c>
      <c r="E3176" s="191" t="s">
        <v>108</v>
      </c>
      <c r="F3176" s="191" t="s">
        <v>108</v>
      </c>
      <c r="G3176" s="191" t="s">
        <v>7201</v>
      </c>
      <c r="H3176" s="191" t="s">
        <v>18070</v>
      </c>
      <c r="I3176" s="191" t="s">
        <v>18071</v>
      </c>
      <c r="J3176" s="191" t="s">
        <v>18072</v>
      </c>
      <c r="K3176" s="191" t="s">
        <v>6975</v>
      </c>
      <c r="L3176" s="99">
        <v>-1.145133</v>
      </c>
      <c r="M3176" s="99">
        <v>36.974699999999999</v>
      </c>
      <c r="N3176" s="191" t="s">
        <v>6967</v>
      </c>
      <c r="O3176" s="87">
        <v>45523</v>
      </c>
      <c r="P3176" s="87">
        <f t="shared" si="98"/>
        <v>45548</v>
      </c>
      <c r="Q3176" s="53">
        <f t="shared" si="99"/>
        <v>79</v>
      </c>
    </row>
    <row r="3177" spans="1:17" ht="16">
      <c r="A3177" s="6">
        <v>3176</v>
      </c>
      <c r="B3177" s="191" t="s">
        <v>6902</v>
      </c>
      <c r="C3177" s="191" t="s">
        <v>6903</v>
      </c>
      <c r="D3177" s="191" t="s">
        <v>18073</v>
      </c>
      <c r="E3177" s="191" t="s">
        <v>108</v>
      </c>
      <c r="F3177" s="191" t="s">
        <v>108</v>
      </c>
      <c r="G3177" s="191" t="s">
        <v>6972</v>
      </c>
      <c r="H3177" s="191" t="s">
        <v>14447</v>
      </c>
      <c r="I3177" s="191" t="s">
        <v>18074</v>
      </c>
      <c r="J3177" s="191" t="s">
        <v>18075</v>
      </c>
      <c r="K3177" s="191" t="s">
        <v>6975</v>
      </c>
      <c r="L3177" s="99">
        <v>-1.0327170000000001</v>
      </c>
      <c r="M3177" s="99">
        <v>36.859565000000003</v>
      </c>
      <c r="N3177" s="191" t="s">
        <v>6967</v>
      </c>
      <c r="O3177" s="87">
        <v>45523</v>
      </c>
      <c r="P3177" s="87">
        <f t="shared" si="98"/>
        <v>45548</v>
      </c>
      <c r="Q3177" s="53">
        <f t="shared" si="99"/>
        <v>79</v>
      </c>
    </row>
    <row r="3178" spans="1:17" ht="16">
      <c r="A3178" s="6">
        <v>3177</v>
      </c>
      <c r="B3178" s="191" t="s">
        <v>6912</v>
      </c>
      <c r="C3178" s="191" t="s">
        <v>6913</v>
      </c>
      <c r="D3178" s="191" t="s">
        <v>18076</v>
      </c>
      <c r="E3178" s="191" t="s">
        <v>114</v>
      </c>
      <c r="F3178" s="191" t="s">
        <v>114</v>
      </c>
      <c r="G3178" s="191" t="s">
        <v>160</v>
      </c>
      <c r="H3178" s="191" t="s">
        <v>16602</v>
      </c>
      <c r="I3178" s="191" t="s">
        <v>18077</v>
      </c>
      <c r="J3178" s="191" t="s">
        <v>18078</v>
      </c>
      <c r="K3178" s="191" t="s">
        <v>10197</v>
      </c>
      <c r="L3178" s="99">
        <v>-0.73083699999999996</v>
      </c>
      <c r="M3178" s="99">
        <v>37.069420000000001</v>
      </c>
      <c r="N3178" s="191" t="s">
        <v>6967</v>
      </c>
      <c r="O3178" s="87">
        <v>45523</v>
      </c>
      <c r="P3178" s="87">
        <f t="shared" si="98"/>
        <v>45548</v>
      </c>
      <c r="Q3178" s="53">
        <f t="shared" si="99"/>
        <v>79</v>
      </c>
    </row>
    <row r="3179" spans="1:17" ht="16">
      <c r="A3179" s="6">
        <v>3178</v>
      </c>
      <c r="B3179" s="191" t="s">
        <v>6932</v>
      </c>
      <c r="C3179" s="191" t="s">
        <v>6933</v>
      </c>
      <c r="D3179" s="191" t="s">
        <v>18079</v>
      </c>
      <c r="E3179" s="191" t="s">
        <v>108</v>
      </c>
      <c r="F3179" s="191" t="s">
        <v>108</v>
      </c>
      <c r="G3179" s="191" t="s">
        <v>7081</v>
      </c>
      <c r="H3179" s="191" t="s">
        <v>18080</v>
      </c>
      <c r="I3179" s="191"/>
      <c r="J3179" s="191"/>
      <c r="K3179" s="191" t="s">
        <v>6975</v>
      </c>
      <c r="L3179" s="99">
        <v>-0.98838000000000004</v>
      </c>
      <c r="M3179" s="99">
        <v>36.921931999999998</v>
      </c>
      <c r="N3179" s="191" t="s">
        <v>6967</v>
      </c>
      <c r="O3179" s="87">
        <v>45523</v>
      </c>
      <c r="P3179" s="87">
        <f t="shared" si="98"/>
        <v>45548</v>
      </c>
      <c r="Q3179" s="53">
        <f t="shared" si="99"/>
        <v>79</v>
      </c>
    </row>
    <row r="3180" spans="1:17" ht="32">
      <c r="A3180" s="6">
        <v>3179</v>
      </c>
      <c r="B3180" s="191" t="s">
        <v>5414</v>
      </c>
      <c r="C3180" s="191" t="s">
        <v>5415</v>
      </c>
      <c r="D3180" s="191" t="s">
        <v>18081</v>
      </c>
      <c r="E3180" s="191" t="s">
        <v>108</v>
      </c>
      <c r="F3180" s="191" t="s">
        <v>108</v>
      </c>
      <c r="G3180" s="191" t="s">
        <v>111</v>
      </c>
      <c r="H3180" s="191" t="s">
        <v>15364</v>
      </c>
      <c r="I3180" s="191" t="s">
        <v>18082</v>
      </c>
      <c r="J3180" s="191" t="s">
        <v>18083</v>
      </c>
      <c r="K3180" s="191" t="s">
        <v>6966</v>
      </c>
      <c r="L3180" s="99">
        <v>-0.98635300000000004</v>
      </c>
      <c r="M3180" s="99">
        <v>36.723542000000002</v>
      </c>
      <c r="N3180" s="191" t="s">
        <v>6967</v>
      </c>
      <c r="O3180" s="87">
        <v>45524</v>
      </c>
      <c r="P3180" s="87">
        <f t="shared" si="98"/>
        <v>45549</v>
      </c>
      <c r="Q3180" s="53">
        <f t="shared" si="99"/>
        <v>78</v>
      </c>
    </row>
    <row r="3181" spans="1:17" ht="16">
      <c r="A3181" s="6">
        <v>3180</v>
      </c>
      <c r="B3181" s="191" t="s">
        <v>5826</v>
      </c>
      <c r="C3181" s="191" t="s">
        <v>5827</v>
      </c>
      <c r="D3181" s="191" t="s">
        <v>18084</v>
      </c>
      <c r="E3181" s="191" t="s">
        <v>151</v>
      </c>
      <c r="F3181" s="191" t="s">
        <v>151</v>
      </c>
      <c r="G3181" s="191" t="s">
        <v>165</v>
      </c>
      <c r="H3181" s="191" t="s">
        <v>18085</v>
      </c>
      <c r="I3181" s="191" t="s">
        <v>18086</v>
      </c>
      <c r="J3181" s="191" t="s">
        <v>18087</v>
      </c>
      <c r="K3181" s="191" t="s">
        <v>10106</v>
      </c>
      <c r="L3181" s="99">
        <v>-5.3207999999999998E-2</v>
      </c>
      <c r="M3181" s="99">
        <v>37.587463</v>
      </c>
      <c r="N3181" s="191" t="s">
        <v>6967</v>
      </c>
      <c r="O3181" s="87">
        <v>45524</v>
      </c>
      <c r="P3181" s="87">
        <f t="shared" si="98"/>
        <v>45549</v>
      </c>
      <c r="Q3181" s="53">
        <f t="shared" si="99"/>
        <v>78</v>
      </c>
    </row>
    <row r="3182" spans="1:17" ht="16">
      <c r="A3182" s="6">
        <v>3181</v>
      </c>
      <c r="B3182" s="191" t="s">
        <v>6105</v>
      </c>
      <c r="C3182" s="191" t="s">
        <v>6106</v>
      </c>
      <c r="D3182" s="191" t="s">
        <v>18088</v>
      </c>
      <c r="E3182" s="191" t="s">
        <v>8015</v>
      </c>
      <c r="F3182" s="191" t="s">
        <v>10898</v>
      </c>
      <c r="G3182" s="191" t="s">
        <v>1578</v>
      </c>
      <c r="H3182" s="191" t="s">
        <v>15792</v>
      </c>
      <c r="I3182" s="191" t="s">
        <v>18089</v>
      </c>
      <c r="J3182" s="191"/>
      <c r="K3182" s="191" t="s">
        <v>11533</v>
      </c>
      <c r="L3182" s="99">
        <v>-0.19917799999999999</v>
      </c>
      <c r="M3182" s="99">
        <v>37.597507999999998</v>
      </c>
      <c r="N3182" s="191" t="s">
        <v>6967</v>
      </c>
      <c r="O3182" s="87">
        <v>45524</v>
      </c>
      <c r="P3182" s="87">
        <f t="shared" si="98"/>
        <v>45549</v>
      </c>
      <c r="Q3182" s="53">
        <f t="shared" si="99"/>
        <v>78</v>
      </c>
    </row>
    <row r="3183" spans="1:17" ht="16">
      <c r="A3183" s="6">
        <v>3182</v>
      </c>
      <c r="B3183" s="191" t="s">
        <v>6121</v>
      </c>
      <c r="C3183" s="191" t="s">
        <v>6122</v>
      </c>
      <c r="D3183" s="191" t="s">
        <v>18090</v>
      </c>
      <c r="E3183" s="191" t="s">
        <v>108</v>
      </c>
      <c r="F3183" s="191" t="s">
        <v>108</v>
      </c>
      <c r="G3183" s="191" t="s">
        <v>111</v>
      </c>
      <c r="H3183" s="191" t="s">
        <v>6981</v>
      </c>
      <c r="I3183" s="191" t="s">
        <v>18091</v>
      </c>
      <c r="J3183" s="191"/>
      <c r="K3183" s="191" t="s">
        <v>6966</v>
      </c>
      <c r="L3183" s="99">
        <v>-1.0300370000000001</v>
      </c>
      <c r="M3183" s="99">
        <v>36.79016</v>
      </c>
      <c r="N3183" s="191" t="s">
        <v>6967</v>
      </c>
      <c r="O3183" s="87">
        <v>45524</v>
      </c>
      <c r="P3183" s="87">
        <f t="shared" si="98"/>
        <v>45549</v>
      </c>
      <c r="Q3183" s="53">
        <f t="shared" si="99"/>
        <v>78</v>
      </c>
    </row>
    <row r="3184" spans="1:17" ht="16">
      <c r="A3184" s="6">
        <v>3183</v>
      </c>
      <c r="B3184" s="191" t="s">
        <v>6282</v>
      </c>
      <c r="C3184" s="191" t="s">
        <v>6283</v>
      </c>
      <c r="D3184" s="191" t="s">
        <v>18092</v>
      </c>
      <c r="E3184" s="191" t="s">
        <v>108</v>
      </c>
      <c r="F3184" s="191" t="s">
        <v>108</v>
      </c>
      <c r="G3184" s="191" t="s">
        <v>111</v>
      </c>
      <c r="H3184" s="191" t="s">
        <v>18093</v>
      </c>
      <c r="I3184" s="191" t="s">
        <v>18094</v>
      </c>
      <c r="J3184" s="191" t="s">
        <v>18095</v>
      </c>
      <c r="K3184" s="191" t="s">
        <v>2840</v>
      </c>
      <c r="L3184" s="99">
        <v>-0.97233700000000001</v>
      </c>
      <c r="M3184" s="99">
        <v>36.735047000000002</v>
      </c>
      <c r="N3184" s="191" t="s">
        <v>6967</v>
      </c>
      <c r="O3184" s="87">
        <v>45524</v>
      </c>
      <c r="P3184" s="87">
        <f t="shared" si="98"/>
        <v>45549</v>
      </c>
      <c r="Q3184" s="53">
        <f t="shared" si="99"/>
        <v>78</v>
      </c>
    </row>
    <row r="3185" spans="1:17" ht="16">
      <c r="A3185" s="6">
        <v>3184</v>
      </c>
      <c r="B3185" s="191" t="s">
        <v>6382</v>
      </c>
      <c r="C3185" s="191" t="s">
        <v>6383</v>
      </c>
      <c r="D3185" s="191" t="s">
        <v>18096</v>
      </c>
      <c r="E3185" s="191" t="s">
        <v>151</v>
      </c>
      <c r="F3185" s="191" t="s">
        <v>151</v>
      </c>
      <c r="G3185" s="191" t="s">
        <v>173</v>
      </c>
      <c r="H3185" s="191" t="s">
        <v>16609</v>
      </c>
      <c r="I3185" s="191" t="s">
        <v>18097</v>
      </c>
      <c r="J3185" s="191"/>
      <c r="K3185" s="191" t="s">
        <v>8847</v>
      </c>
      <c r="L3185" s="99">
        <v>0.12006500000000001</v>
      </c>
      <c r="M3185" s="99">
        <v>37.669555000000003</v>
      </c>
      <c r="N3185" s="191" t="s">
        <v>6967</v>
      </c>
      <c r="O3185" s="87">
        <v>45524</v>
      </c>
      <c r="P3185" s="87">
        <f t="shared" si="98"/>
        <v>45549</v>
      </c>
      <c r="Q3185" s="53">
        <f t="shared" si="99"/>
        <v>78</v>
      </c>
    </row>
    <row r="3186" spans="1:17" ht="16">
      <c r="A3186" s="6">
        <v>3185</v>
      </c>
      <c r="B3186" s="191" t="s">
        <v>6451</v>
      </c>
      <c r="C3186" s="191" t="s">
        <v>6452</v>
      </c>
      <c r="D3186" s="191" t="s">
        <v>18098</v>
      </c>
      <c r="E3186" s="191" t="s">
        <v>114</v>
      </c>
      <c r="F3186" s="191" t="s">
        <v>114</v>
      </c>
      <c r="G3186" s="191" t="s">
        <v>160</v>
      </c>
      <c r="H3186" s="191" t="s">
        <v>18099</v>
      </c>
      <c r="I3186" s="191" t="s">
        <v>18100</v>
      </c>
      <c r="J3186" s="191" t="s">
        <v>18101</v>
      </c>
      <c r="K3186" s="191" t="s">
        <v>10197</v>
      </c>
      <c r="L3186" s="99">
        <v>-0.67161499999999996</v>
      </c>
      <c r="M3186" s="99">
        <v>36.858496000000002</v>
      </c>
      <c r="N3186" s="191" t="s">
        <v>6967</v>
      </c>
      <c r="O3186" s="87">
        <v>45524</v>
      </c>
      <c r="P3186" s="87">
        <f t="shared" si="98"/>
        <v>45549</v>
      </c>
      <c r="Q3186" s="53">
        <f t="shared" si="99"/>
        <v>78</v>
      </c>
    </row>
    <row r="3187" spans="1:17" ht="16">
      <c r="A3187" s="6">
        <v>3186</v>
      </c>
      <c r="B3187" s="191" t="s">
        <v>6656</v>
      </c>
      <c r="C3187" s="191" t="s">
        <v>6657</v>
      </c>
      <c r="D3187" s="191" t="s">
        <v>18102</v>
      </c>
      <c r="E3187" s="191" t="s">
        <v>8015</v>
      </c>
      <c r="F3187" s="191" t="s">
        <v>8015</v>
      </c>
      <c r="G3187" s="191" t="s">
        <v>144</v>
      </c>
      <c r="H3187" s="191" t="s">
        <v>18103</v>
      </c>
      <c r="I3187" s="191" t="s">
        <v>18104</v>
      </c>
      <c r="J3187" s="191" t="s">
        <v>18105</v>
      </c>
      <c r="K3187" s="191" t="s">
        <v>7384</v>
      </c>
      <c r="L3187" s="99">
        <v>-0.43523499999999998</v>
      </c>
      <c r="M3187" s="99">
        <v>37.531835000000001</v>
      </c>
      <c r="N3187" s="191" t="s">
        <v>6967</v>
      </c>
      <c r="O3187" s="87">
        <v>45524</v>
      </c>
      <c r="P3187" s="87">
        <f t="shared" si="98"/>
        <v>45549</v>
      </c>
      <c r="Q3187" s="53">
        <f t="shared" si="99"/>
        <v>78</v>
      </c>
    </row>
    <row r="3188" spans="1:17" ht="16">
      <c r="A3188" s="6">
        <v>3187</v>
      </c>
      <c r="B3188" s="191" t="s">
        <v>6680</v>
      </c>
      <c r="C3188" s="191" t="s">
        <v>6681</v>
      </c>
      <c r="D3188" s="191" t="s">
        <v>18106</v>
      </c>
      <c r="E3188" s="191" t="s">
        <v>8015</v>
      </c>
      <c r="F3188" s="191" t="s">
        <v>2434</v>
      </c>
      <c r="G3188" s="191" t="s">
        <v>7481</v>
      </c>
      <c r="H3188" s="191" t="s">
        <v>18107</v>
      </c>
      <c r="I3188" s="191" t="s">
        <v>18108</v>
      </c>
      <c r="J3188" s="191" t="s">
        <v>18109</v>
      </c>
      <c r="K3188" s="191" t="s">
        <v>8335</v>
      </c>
      <c r="L3188" s="99">
        <v>-0.61582000000000003</v>
      </c>
      <c r="M3188" s="99">
        <v>37.321677999999999</v>
      </c>
      <c r="N3188" s="191" t="s">
        <v>6967</v>
      </c>
      <c r="O3188" s="87">
        <v>45524</v>
      </c>
      <c r="P3188" s="87">
        <f t="shared" si="98"/>
        <v>45549</v>
      </c>
      <c r="Q3188" s="53">
        <f t="shared" si="99"/>
        <v>78</v>
      </c>
    </row>
    <row r="3189" spans="1:17" ht="16">
      <c r="A3189" s="6">
        <v>3188</v>
      </c>
      <c r="B3189" s="191" t="s">
        <v>6682</v>
      </c>
      <c r="C3189" s="191" t="s">
        <v>6683</v>
      </c>
      <c r="D3189" s="191" t="s">
        <v>18110</v>
      </c>
      <c r="E3189" s="191" t="s">
        <v>161</v>
      </c>
      <c r="F3189" s="191" t="s">
        <v>161</v>
      </c>
      <c r="G3189" s="191" t="s">
        <v>11424</v>
      </c>
      <c r="H3189" s="191" t="s">
        <v>18111</v>
      </c>
      <c r="I3189" s="191" t="s">
        <v>18112</v>
      </c>
      <c r="J3189" s="191" t="s">
        <v>18113</v>
      </c>
      <c r="K3189" s="191" t="s">
        <v>10952</v>
      </c>
      <c r="L3189" s="99">
        <v>-0.62409599999999998</v>
      </c>
      <c r="M3189" s="99">
        <v>37.103926000000001</v>
      </c>
      <c r="N3189" s="191" t="s">
        <v>6967</v>
      </c>
      <c r="O3189" s="87">
        <v>45524</v>
      </c>
      <c r="P3189" s="87">
        <f t="shared" si="98"/>
        <v>45549</v>
      </c>
      <c r="Q3189" s="53">
        <f t="shared" si="99"/>
        <v>78</v>
      </c>
    </row>
    <row r="3190" spans="1:17" ht="16">
      <c r="A3190" s="6">
        <v>3189</v>
      </c>
      <c r="B3190" s="191" t="s">
        <v>6761</v>
      </c>
      <c r="C3190" s="191" t="s">
        <v>6762</v>
      </c>
      <c r="D3190" s="191" t="s">
        <v>18114</v>
      </c>
      <c r="E3190" s="191" t="s">
        <v>108</v>
      </c>
      <c r="F3190" s="191" t="s">
        <v>108</v>
      </c>
      <c r="G3190" s="191" t="s">
        <v>111</v>
      </c>
      <c r="H3190" s="191" t="s">
        <v>18115</v>
      </c>
      <c r="I3190" s="191" t="s">
        <v>18116</v>
      </c>
      <c r="J3190" s="191" t="s">
        <v>18117</v>
      </c>
      <c r="K3190" s="191" t="s">
        <v>6966</v>
      </c>
      <c r="L3190" s="99">
        <v>-0.98718300000000003</v>
      </c>
      <c r="M3190" s="99">
        <v>36.698684999999998</v>
      </c>
      <c r="N3190" s="191" t="s">
        <v>6967</v>
      </c>
      <c r="O3190" s="87">
        <v>45524</v>
      </c>
      <c r="P3190" s="87">
        <f t="shared" si="98"/>
        <v>45549</v>
      </c>
      <c r="Q3190" s="53">
        <f t="shared" si="99"/>
        <v>78</v>
      </c>
    </row>
    <row r="3191" spans="1:17" ht="16">
      <c r="A3191" s="6">
        <v>3190</v>
      </c>
      <c r="B3191" s="191" t="s">
        <v>6791</v>
      </c>
      <c r="C3191" s="191" t="s">
        <v>6792</v>
      </c>
      <c r="D3191" s="191" t="s">
        <v>18118</v>
      </c>
      <c r="E3191" s="191" t="s">
        <v>151</v>
      </c>
      <c r="F3191" s="191" t="s">
        <v>151</v>
      </c>
      <c r="G3191" s="191" t="s">
        <v>165</v>
      </c>
      <c r="H3191" s="191" t="s">
        <v>18119</v>
      </c>
      <c r="I3191" s="191" t="s">
        <v>18120</v>
      </c>
      <c r="J3191" s="191" t="s">
        <v>18121</v>
      </c>
      <c r="K3191" s="191" t="s">
        <v>8847</v>
      </c>
      <c r="L3191" s="99">
        <v>-5.9648E-2</v>
      </c>
      <c r="M3191" s="99">
        <v>37.613982</v>
      </c>
      <c r="N3191" s="191" t="s">
        <v>6967</v>
      </c>
      <c r="O3191" s="87">
        <v>45524</v>
      </c>
      <c r="P3191" s="87">
        <f t="shared" si="98"/>
        <v>45549</v>
      </c>
      <c r="Q3191" s="53">
        <f t="shared" si="99"/>
        <v>78</v>
      </c>
    </row>
    <row r="3192" spans="1:17" ht="16">
      <c r="A3192" s="6">
        <v>3191</v>
      </c>
      <c r="B3192" s="191" t="s">
        <v>6817</v>
      </c>
      <c r="C3192" s="191" t="s">
        <v>6818</v>
      </c>
      <c r="D3192" s="191" t="s">
        <v>18122</v>
      </c>
      <c r="E3192" s="191" t="s">
        <v>8015</v>
      </c>
      <c r="F3192" s="191" t="s">
        <v>10898</v>
      </c>
      <c r="G3192" s="191" t="s">
        <v>1578</v>
      </c>
      <c r="H3192" s="191" t="s">
        <v>18123</v>
      </c>
      <c r="I3192" s="191" t="s">
        <v>18124</v>
      </c>
      <c r="J3192" s="191" t="s">
        <v>18125</v>
      </c>
      <c r="K3192" s="191" t="s">
        <v>11533</v>
      </c>
      <c r="L3192" s="99">
        <v>-0.217998</v>
      </c>
      <c r="M3192" s="99">
        <v>37.618541999999998</v>
      </c>
      <c r="N3192" s="191" t="s">
        <v>6967</v>
      </c>
      <c r="O3192" s="87">
        <v>45524</v>
      </c>
      <c r="P3192" s="87">
        <f t="shared" si="98"/>
        <v>45549</v>
      </c>
      <c r="Q3192" s="53">
        <f t="shared" si="99"/>
        <v>78</v>
      </c>
    </row>
    <row r="3193" spans="1:17" ht="16">
      <c r="A3193" s="6">
        <v>3192</v>
      </c>
      <c r="B3193" s="191" t="s">
        <v>6833</v>
      </c>
      <c r="C3193" s="191" t="s">
        <v>6834</v>
      </c>
      <c r="D3193" s="191" t="s">
        <v>18126</v>
      </c>
      <c r="E3193" s="191" t="s">
        <v>114</v>
      </c>
      <c r="F3193" s="191" t="s">
        <v>114</v>
      </c>
      <c r="G3193" s="191" t="s">
        <v>8764</v>
      </c>
      <c r="H3193" s="191" t="s">
        <v>12138</v>
      </c>
      <c r="I3193" s="191" t="s">
        <v>18127</v>
      </c>
      <c r="J3193" s="191" t="s">
        <v>18128</v>
      </c>
      <c r="K3193" s="191" t="s">
        <v>11451</v>
      </c>
      <c r="L3193" s="99">
        <v>-0.76839500000000005</v>
      </c>
      <c r="M3193" s="99">
        <v>37.163567999999998</v>
      </c>
      <c r="N3193" s="191" t="s">
        <v>6967</v>
      </c>
      <c r="O3193" s="87">
        <v>45524</v>
      </c>
      <c r="P3193" s="87">
        <f t="shared" si="98"/>
        <v>45549</v>
      </c>
      <c r="Q3193" s="53">
        <f t="shared" si="99"/>
        <v>78</v>
      </c>
    </row>
    <row r="3194" spans="1:17" ht="16">
      <c r="A3194" s="6">
        <v>3193</v>
      </c>
      <c r="B3194" s="191" t="s">
        <v>6835</v>
      </c>
      <c r="C3194" s="191" t="s">
        <v>6836</v>
      </c>
      <c r="D3194" s="191" t="s">
        <v>18129</v>
      </c>
      <c r="E3194" s="191" t="s">
        <v>108</v>
      </c>
      <c r="F3194" s="191" t="s">
        <v>108</v>
      </c>
      <c r="G3194" s="191" t="s">
        <v>109</v>
      </c>
      <c r="H3194" s="191" t="s">
        <v>17621</v>
      </c>
      <c r="I3194" s="191" t="s">
        <v>18130</v>
      </c>
      <c r="J3194" s="191" t="s">
        <v>18131</v>
      </c>
      <c r="K3194" s="191" t="s">
        <v>15636</v>
      </c>
      <c r="L3194" s="99">
        <v>-1.0144249999999999</v>
      </c>
      <c r="M3194" s="99">
        <v>36.804020000000001</v>
      </c>
      <c r="N3194" s="191" t="s">
        <v>6967</v>
      </c>
      <c r="O3194" s="87">
        <v>45524</v>
      </c>
      <c r="P3194" s="87">
        <f t="shared" si="98"/>
        <v>45549</v>
      </c>
      <c r="Q3194" s="53">
        <f t="shared" si="99"/>
        <v>78</v>
      </c>
    </row>
    <row r="3195" spans="1:17" ht="16">
      <c r="A3195" s="6">
        <v>3194</v>
      </c>
      <c r="B3195" s="191" t="s">
        <v>6843</v>
      </c>
      <c r="C3195" s="191" t="s">
        <v>6844</v>
      </c>
      <c r="D3195" s="191" t="s">
        <v>18132</v>
      </c>
      <c r="E3195" s="191" t="s">
        <v>114</v>
      </c>
      <c r="F3195" s="191" t="s">
        <v>114</v>
      </c>
      <c r="G3195" s="191" t="s">
        <v>163</v>
      </c>
      <c r="H3195" s="191" t="s">
        <v>18133</v>
      </c>
      <c r="I3195" s="191" t="s">
        <v>18134</v>
      </c>
      <c r="J3195" s="191" t="s">
        <v>18135</v>
      </c>
      <c r="K3195" s="191" t="s">
        <v>10197</v>
      </c>
      <c r="L3195" s="99">
        <v>-0.66478899999999996</v>
      </c>
      <c r="M3195" s="99">
        <v>36.970832999999999</v>
      </c>
      <c r="N3195" s="191" t="s">
        <v>6967</v>
      </c>
      <c r="O3195" s="87">
        <v>45524</v>
      </c>
      <c r="P3195" s="87">
        <f t="shared" si="98"/>
        <v>45549</v>
      </c>
      <c r="Q3195" s="53">
        <f t="shared" si="99"/>
        <v>78</v>
      </c>
    </row>
    <row r="3196" spans="1:17" ht="16">
      <c r="A3196" s="6">
        <v>3195</v>
      </c>
      <c r="B3196" s="191" t="s">
        <v>6869</v>
      </c>
      <c r="C3196" s="191" t="s">
        <v>6870</v>
      </c>
      <c r="D3196" s="191" t="s">
        <v>18136</v>
      </c>
      <c r="E3196" s="191" t="s">
        <v>151</v>
      </c>
      <c r="F3196" s="191" t="s">
        <v>151</v>
      </c>
      <c r="G3196" s="191" t="s">
        <v>165</v>
      </c>
      <c r="H3196" s="191" t="s">
        <v>18137</v>
      </c>
      <c r="I3196" s="191" t="s">
        <v>18138</v>
      </c>
      <c r="J3196" s="191" t="s">
        <v>18139</v>
      </c>
      <c r="K3196" s="191" t="s">
        <v>8847</v>
      </c>
      <c r="L3196" s="99">
        <v>-5.1087E-2</v>
      </c>
      <c r="M3196" s="99">
        <v>37.650382999999998</v>
      </c>
      <c r="N3196" s="191" t="s">
        <v>6967</v>
      </c>
      <c r="O3196" s="87">
        <v>45524</v>
      </c>
      <c r="P3196" s="87">
        <f t="shared" si="98"/>
        <v>45549</v>
      </c>
      <c r="Q3196" s="53">
        <f t="shared" si="99"/>
        <v>78</v>
      </c>
    </row>
    <row r="3197" spans="1:17" ht="16">
      <c r="A3197" s="6">
        <v>3196</v>
      </c>
      <c r="B3197" s="191" t="s">
        <v>6882</v>
      </c>
      <c r="C3197" s="191" t="s">
        <v>6883</v>
      </c>
      <c r="D3197" s="191" t="s">
        <v>18140</v>
      </c>
      <c r="E3197" s="191" t="s">
        <v>161</v>
      </c>
      <c r="F3197" s="191" t="s">
        <v>161</v>
      </c>
      <c r="G3197" s="191" t="s">
        <v>11424</v>
      </c>
      <c r="H3197" s="191" t="s">
        <v>18141</v>
      </c>
      <c r="I3197" s="191" t="s">
        <v>18142</v>
      </c>
      <c r="J3197" s="191" t="s">
        <v>18143</v>
      </c>
      <c r="K3197" s="191" t="s">
        <v>10952</v>
      </c>
      <c r="L3197" s="99">
        <v>-0.55182299999999995</v>
      </c>
      <c r="M3197" s="99">
        <v>37.046169999999996</v>
      </c>
      <c r="N3197" s="191" t="s">
        <v>6967</v>
      </c>
      <c r="O3197" s="87">
        <v>45524</v>
      </c>
      <c r="P3197" s="87">
        <f t="shared" si="98"/>
        <v>45549</v>
      </c>
      <c r="Q3197" s="53">
        <f t="shared" si="99"/>
        <v>78</v>
      </c>
    </row>
    <row r="3198" spans="1:17" ht="16">
      <c r="A3198" s="6">
        <v>3197</v>
      </c>
      <c r="B3198" s="191" t="s">
        <v>6884</v>
      </c>
      <c r="C3198" s="191" t="s">
        <v>6885</v>
      </c>
      <c r="D3198" s="191" t="s">
        <v>18144</v>
      </c>
      <c r="E3198" s="191" t="s">
        <v>8015</v>
      </c>
      <c r="F3198" s="191" t="s">
        <v>8015</v>
      </c>
      <c r="G3198" s="191" t="s">
        <v>142</v>
      </c>
      <c r="H3198" s="191" t="s">
        <v>18145</v>
      </c>
      <c r="I3198" s="191" t="s">
        <v>18146</v>
      </c>
      <c r="J3198" s="191" t="s">
        <v>18147</v>
      </c>
      <c r="K3198" s="191" t="s">
        <v>8856</v>
      </c>
      <c r="L3198" s="99">
        <v>-0.53388000000000002</v>
      </c>
      <c r="M3198" s="99">
        <v>37.502277999999997</v>
      </c>
      <c r="N3198" s="191" t="s">
        <v>6967</v>
      </c>
      <c r="O3198" s="87">
        <v>45524</v>
      </c>
      <c r="P3198" s="87">
        <f t="shared" si="98"/>
        <v>45549</v>
      </c>
      <c r="Q3198" s="53">
        <f t="shared" si="99"/>
        <v>78</v>
      </c>
    </row>
    <row r="3199" spans="1:17" ht="16">
      <c r="A3199" s="6">
        <v>3198</v>
      </c>
      <c r="B3199" s="191" t="s">
        <v>6910</v>
      </c>
      <c r="C3199" s="191" t="s">
        <v>6911</v>
      </c>
      <c r="D3199" s="191" t="s">
        <v>18148</v>
      </c>
      <c r="E3199" s="191" t="s">
        <v>108</v>
      </c>
      <c r="F3199" s="191" t="s">
        <v>108</v>
      </c>
      <c r="G3199" s="191" t="s">
        <v>109</v>
      </c>
      <c r="H3199" s="191" t="s">
        <v>18149</v>
      </c>
      <c r="I3199" s="191" t="s">
        <v>18150</v>
      </c>
      <c r="J3199" s="191" t="s">
        <v>18151</v>
      </c>
      <c r="K3199" s="191" t="s">
        <v>6966</v>
      </c>
      <c r="L3199" s="99">
        <v>-1.0669150000000001</v>
      </c>
      <c r="M3199" s="99">
        <v>36.733499999999999</v>
      </c>
      <c r="N3199" s="191" t="s">
        <v>6967</v>
      </c>
      <c r="O3199" s="87">
        <v>45524</v>
      </c>
      <c r="P3199" s="87">
        <f t="shared" si="98"/>
        <v>45549</v>
      </c>
      <c r="Q3199" s="53">
        <f t="shared" si="99"/>
        <v>78</v>
      </c>
    </row>
    <row r="3200" spans="1:17" ht="16">
      <c r="A3200" s="6">
        <v>3199</v>
      </c>
      <c r="B3200" s="191" t="s">
        <v>6924</v>
      </c>
      <c r="C3200" s="191" t="s">
        <v>6925</v>
      </c>
      <c r="D3200" s="191" t="s">
        <v>18152</v>
      </c>
      <c r="E3200" s="191" t="s">
        <v>114</v>
      </c>
      <c r="F3200" s="191" t="s">
        <v>114</v>
      </c>
      <c r="G3200" s="191" t="s">
        <v>8764</v>
      </c>
      <c r="H3200" s="191" t="s">
        <v>18153</v>
      </c>
      <c r="I3200" s="191" t="s">
        <v>18154</v>
      </c>
      <c r="J3200" s="191" t="s">
        <v>18155</v>
      </c>
      <c r="K3200" s="191" t="s">
        <v>11451</v>
      </c>
      <c r="L3200" s="99">
        <v>-0.79688300000000001</v>
      </c>
      <c r="M3200" s="99">
        <v>37.080913000000002</v>
      </c>
      <c r="N3200" s="191" t="s">
        <v>6967</v>
      </c>
      <c r="O3200" s="87">
        <v>45524</v>
      </c>
      <c r="P3200" s="87">
        <f t="shared" si="98"/>
        <v>45549</v>
      </c>
      <c r="Q3200" s="53">
        <f t="shared" si="99"/>
        <v>78</v>
      </c>
    </row>
    <row r="3201" spans="1:17" ht="16">
      <c r="A3201" s="6">
        <v>3200</v>
      </c>
      <c r="B3201" s="191" t="s">
        <v>6049</v>
      </c>
      <c r="C3201" s="191" t="s">
        <v>6050</v>
      </c>
      <c r="D3201" s="191" t="s">
        <v>18156</v>
      </c>
      <c r="E3201" s="191" t="s">
        <v>161</v>
      </c>
      <c r="F3201" s="191" t="s">
        <v>161</v>
      </c>
      <c r="G3201" s="191" t="s">
        <v>10948</v>
      </c>
      <c r="H3201" s="191" t="s">
        <v>18157</v>
      </c>
      <c r="I3201" s="191" t="s">
        <v>18158</v>
      </c>
      <c r="J3201" s="191" t="s">
        <v>18159</v>
      </c>
      <c r="K3201" s="191" t="s">
        <v>16451</v>
      </c>
      <c r="L3201" s="99">
        <v>-0.50894300000000003</v>
      </c>
      <c r="M3201" s="99">
        <v>37.162649000000002</v>
      </c>
      <c r="N3201" s="191" t="s">
        <v>6967</v>
      </c>
      <c r="O3201" s="87">
        <v>45525</v>
      </c>
      <c r="P3201" s="87">
        <f t="shared" si="98"/>
        <v>45550</v>
      </c>
      <c r="Q3201" s="53">
        <f t="shared" si="99"/>
        <v>77</v>
      </c>
    </row>
    <row r="3202" spans="1:17" ht="16">
      <c r="A3202" s="6">
        <v>3201</v>
      </c>
      <c r="B3202" s="191" t="s">
        <v>6095</v>
      </c>
      <c r="C3202" s="191" t="s">
        <v>6096</v>
      </c>
      <c r="D3202" s="191" t="s">
        <v>18160</v>
      </c>
      <c r="E3202" s="191" t="s">
        <v>108</v>
      </c>
      <c r="F3202" s="191" t="s">
        <v>108</v>
      </c>
      <c r="G3202" s="191" t="s">
        <v>7081</v>
      </c>
      <c r="H3202" s="191" t="s">
        <v>18161</v>
      </c>
      <c r="I3202" s="191" t="s">
        <v>18162</v>
      </c>
      <c r="J3202" s="191" t="s">
        <v>18163</v>
      </c>
      <c r="K3202" s="191" t="s">
        <v>16140</v>
      </c>
      <c r="L3202" s="99">
        <v>-0.95440100000000005</v>
      </c>
      <c r="M3202" s="99">
        <v>36.925638999999997</v>
      </c>
      <c r="N3202" s="191" t="s">
        <v>6967</v>
      </c>
      <c r="O3202" s="87">
        <v>45525</v>
      </c>
      <c r="P3202" s="87">
        <f t="shared" si="98"/>
        <v>45550</v>
      </c>
      <c r="Q3202" s="53">
        <f t="shared" si="99"/>
        <v>77</v>
      </c>
    </row>
    <row r="3203" spans="1:17" ht="16">
      <c r="A3203" s="6">
        <v>3202</v>
      </c>
      <c r="B3203" s="191" t="s">
        <v>6312</v>
      </c>
      <c r="C3203" s="191" t="s">
        <v>6313</v>
      </c>
      <c r="D3203" s="191" t="s">
        <v>18164</v>
      </c>
      <c r="E3203" s="191" t="s">
        <v>151</v>
      </c>
      <c r="F3203" s="191" t="s">
        <v>151</v>
      </c>
      <c r="G3203" s="191" t="s">
        <v>173</v>
      </c>
      <c r="H3203" s="191" t="s">
        <v>12576</v>
      </c>
      <c r="I3203" s="191" t="s">
        <v>18165</v>
      </c>
      <c r="J3203" s="191" t="s">
        <v>18166</v>
      </c>
      <c r="K3203" s="191" t="s">
        <v>10106</v>
      </c>
      <c r="L3203" s="99">
        <v>4.9645000000000002E-2</v>
      </c>
      <c r="M3203" s="99">
        <v>37.63758</v>
      </c>
      <c r="N3203" s="191" t="s">
        <v>6967</v>
      </c>
      <c r="O3203" s="87">
        <v>45525</v>
      </c>
      <c r="P3203" s="87">
        <f t="shared" ref="P3203:P3266" si="100">O3203+25</f>
        <v>45550</v>
      </c>
      <c r="Q3203" s="53">
        <f t="shared" ref="Q3203:Q3266" si="101">IF(P3203&lt;$T$2,$V$2,$U$2-P3203+1)</f>
        <v>77</v>
      </c>
    </row>
    <row r="3204" spans="1:17" ht="16">
      <c r="A3204" s="6">
        <v>3203</v>
      </c>
      <c r="B3204" s="191" t="s">
        <v>6690</v>
      </c>
      <c r="C3204" s="191" t="s">
        <v>6691</v>
      </c>
      <c r="D3204" s="191" t="s">
        <v>18167</v>
      </c>
      <c r="E3204" s="191" t="s">
        <v>8015</v>
      </c>
      <c r="F3204" s="191" t="s">
        <v>8015</v>
      </c>
      <c r="G3204" s="191" t="s">
        <v>144</v>
      </c>
      <c r="H3204" s="191" t="s">
        <v>18168</v>
      </c>
      <c r="I3204" s="191" t="s">
        <v>18169</v>
      </c>
      <c r="J3204" s="191" t="s">
        <v>18170</v>
      </c>
      <c r="K3204" s="191" t="s">
        <v>7384</v>
      </c>
      <c r="L3204" s="99">
        <v>-0.49205500000000002</v>
      </c>
      <c r="M3204" s="99">
        <v>37.456997000000001</v>
      </c>
      <c r="N3204" s="191" t="s">
        <v>6967</v>
      </c>
      <c r="O3204" s="87">
        <v>45525</v>
      </c>
      <c r="P3204" s="87">
        <f t="shared" si="100"/>
        <v>45550</v>
      </c>
      <c r="Q3204" s="53">
        <f t="shared" si="101"/>
        <v>77</v>
      </c>
    </row>
    <row r="3205" spans="1:17" ht="16">
      <c r="A3205" s="6">
        <v>3204</v>
      </c>
      <c r="B3205" s="191" t="s">
        <v>2717</v>
      </c>
      <c r="C3205" s="191" t="s">
        <v>2718</v>
      </c>
      <c r="D3205" s="191" t="s">
        <v>18171</v>
      </c>
      <c r="E3205" s="191" t="s">
        <v>8015</v>
      </c>
      <c r="F3205" s="191" t="s">
        <v>2434</v>
      </c>
      <c r="G3205" s="191" t="s">
        <v>9255</v>
      </c>
      <c r="H3205" s="191" t="s">
        <v>12897</v>
      </c>
      <c r="I3205" s="191" t="s">
        <v>18172</v>
      </c>
      <c r="J3205" s="191" t="s">
        <v>18173</v>
      </c>
      <c r="K3205" s="191" t="s">
        <v>8335</v>
      </c>
      <c r="L3205" s="99">
        <v>-0.47444700000000001</v>
      </c>
      <c r="M3205" s="99">
        <v>37.337513000000001</v>
      </c>
      <c r="N3205" s="191" t="s">
        <v>6967</v>
      </c>
      <c r="O3205" s="87">
        <v>45525</v>
      </c>
      <c r="P3205" s="87">
        <f t="shared" si="100"/>
        <v>45550</v>
      </c>
      <c r="Q3205" s="53">
        <f t="shared" si="101"/>
        <v>77</v>
      </c>
    </row>
    <row r="3206" spans="1:17" ht="16">
      <c r="A3206" s="6">
        <v>3205</v>
      </c>
      <c r="B3206" s="191" t="s">
        <v>6735</v>
      </c>
      <c r="C3206" s="191" t="s">
        <v>6736</v>
      </c>
      <c r="D3206" s="191" t="s">
        <v>18174</v>
      </c>
      <c r="E3206" s="191" t="s">
        <v>8015</v>
      </c>
      <c r="F3206" s="191" t="s">
        <v>2434</v>
      </c>
      <c r="G3206" s="191" t="s">
        <v>9255</v>
      </c>
      <c r="H3206" s="191" t="s">
        <v>18175</v>
      </c>
      <c r="I3206" s="191" t="s">
        <v>18176</v>
      </c>
      <c r="J3206" s="191" t="s">
        <v>18177</v>
      </c>
      <c r="K3206" s="191" t="s">
        <v>8335</v>
      </c>
      <c r="L3206" s="99">
        <v>-0.50895699999999999</v>
      </c>
      <c r="M3206" s="99">
        <v>37.355362</v>
      </c>
      <c r="N3206" s="191" t="s">
        <v>6967</v>
      </c>
      <c r="O3206" s="87">
        <v>45525</v>
      </c>
      <c r="P3206" s="87">
        <f t="shared" si="100"/>
        <v>45550</v>
      </c>
      <c r="Q3206" s="53">
        <f t="shared" si="101"/>
        <v>77</v>
      </c>
    </row>
    <row r="3207" spans="1:17" ht="16">
      <c r="A3207" s="6">
        <v>3206</v>
      </c>
      <c r="B3207" s="191" t="s">
        <v>6767</v>
      </c>
      <c r="C3207" s="191" t="s">
        <v>6768</v>
      </c>
      <c r="D3207" s="191" t="s">
        <v>18178</v>
      </c>
      <c r="E3207" s="191" t="s">
        <v>151</v>
      </c>
      <c r="F3207" s="191" t="s">
        <v>151</v>
      </c>
      <c r="G3207" s="191" t="s">
        <v>165</v>
      </c>
      <c r="H3207" s="191" t="s">
        <v>18179</v>
      </c>
      <c r="I3207" s="191" t="s">
        <v>18180</v>
      </c>
      <c r="J3207" s="191" t="s">
        <v>18181</v>
      </c>
      <c r="K3207" s="191" t="s">
        <v>10106</v>
      </c>
      <c r="L3207" s="99">
        <v>-9.5485E-2</v>
      </c>
      <c r="M3207" s="99">
        <v>37.567430000000002</v>
      </c>
      <c r="N3207" s="191" t="s">
        <v>6967</v>
      </c>
      <c r="O3207" s="87">
        <v>45525</v>
      </c>
      <c r="P3207" s="87">
        <f t="shared" si="100"/>
        <v>45550</v>
      </c>
      <c r="Q3207" s="53">
        <f t="shared" si="101"/>
        <v>77</v>
      </c>
    </row>
    <row r="3208" spans="1:17" ht="16">
      <c r="A3208" s="6">
        <v>3207</v>
      </c>
      <c r="B3208" s="191" t="s">
        <v>6771</v>
      </c>
      <c r="C3208" s="191" t="s">
        <v>6772</v>
      </c>
      <c r="D3208" s="191" t="s">
        <v>18182</v>
      </c>
      <c r="E3208" s="191" t="s">
        <v>161</v>
      </c>
      <c r="F3208" s="191" t="s">
        <v>161</v>
      </c>
      <c r="G3208" s="191" t="s">
        <v>10948</v>
      </c>
      <c r="H3208" s="191" t="s">
        <v>18183</v>
      </c>
      <c r="I3208" s="191"/>
      <c r="J3208" s="191"/>
      <c r="K3208" s="191" t="s">
        <v>16451</v>
      </c>
      <c r="L3208" s="99">
        <v>-0.40235700000000002</v>
      </c>
      <c r="M3208" s="99">
        <v>37.166221999999998</v>
      </c>
      <c r="N3208" s="191" t="s">
        <v>6967</v>
      </c>
      <c r="O3208" s="87">
        <v>45525</v>
      </c>
      <c r="P3208" s="87">
        <f t="shared" si="100"/>
        <v>45550</v>
      </c>
      <c r="Q3208" s="53">
        <f t="shared" si="101"/>
        <v>77</v>
      </c>
    </row>
    <row r="3209" spans="1:17" ht="16">
      <c r="A3209" s="6">
        <v>3208</v>
      </c>
      <c r="B3209" s="191" t="s">
        <v>6783</v>
      </c>
      <c r="C3209" s="191" t="s">
        <v>6784</v>
      </c>
      <c r="D3209" s="191" t="s">
        <v>18184</v>
      </c>
      <c r="E3209" s="191" t="s">
        <v>8015</v>
      </c>
      <c r="F3209" s="191" t="s">
        <v>8015</v>
      </c>
      <c r="G3209" s="191" t="s">
        <v>144</v>
      </c>
      <c r="H3209" s="191" t="s">
        <v>18185</v>
      </c>
      <c r="I3209" s="191" t="s">
        <v>18186</v>
      </c>
      <c r="J3209" s="191" t="s">
        <v>18187</v>
      </c>
      <c r="K3209" s="191" t="s">
        <v>7384</v>
      </c>
      <c r="L3209" s="99">
        <v>-0.49207499999999998</v>
      </c>
      <c r="M3209" s="99">
        <v>37.456960000000002</v>
      </c>
      <c r="N3209" s="191" t="s">
        <v>6967</v>
      </c>
      <c r="O3209" s="87">
        <v>45525</v>
      </c>
      <c r="P3209" s="87">
        <f t="shared" si="100"/>
        <v>45550</v>
      </c>
      <c r="Q3209" s="53">
        <f t="shared" si="101"/>
        <v>77</v>
      </c>
    </row>
    <row r="3210" spans="1:17" ht="16">
      <c r="A3210" s="6">
        <v>3209</v>
      </c>
      <c r="B3210" s="191" t="s">
        <v>6805</v>
      </c>
      <c r="C3210" s="191" t="s">
        <v>6806</v>
      </c>
      <c r="D3210" s="191" t="s">
        <v>18188</v>
      </c>
      <c r="E3210" s="191" t="s">
        <v>108</v>
      </c>
      <c r="F3210" s="191" t="s">
        <v>108</v>
      </c>
      <c r="G3210" s="191" t="s">
        <v>7081</v>
      </c>
      <c r="H3210" s="191" t="s">
        <v>17548</v>
      </c>
      <c r="I3210" s="191" t="s">
        <v>18189</v>
      </c>
      <c r="J3210" s="191" t="s">
        <v>17549</v>
      </c>
      <c r="K3210" s="191" t="s">
        <v>16140</v>
      </c>
      <c r="L3210" s="99">
        <v>-0.97035700000000003</v>
      </c>
      <c r="M3210" s="99">
        <v>36.91939</v>
      </c>
      <c r="N3210" s="191" t="s">
        <v>6967</v>
      </c>
      <c r="O3210" s="87">
        <v>45525</v>
      </c>
      <c r="P3210" s="87">
        <f t="shared" si="100"/>
        <v>45550</v>
      </c>
      <c r="Q3210" s="53">
        <f t="shared" si="101"/>
        <v>77</v>
      </c>
    </row>
    <row r="3211" spans="1:17" ht="16">
      <c r="A3211" s="6">
        <v>3210</v>
      </c>
      <c r="B3211" s="191" t="s">
        <v>6829</v>
      </c>
      <c r="C3211" s="191" t="s">
        <v>6830</v>
      </c>
      <c r="D3211" s="191" t="s">
        <v>18190</v>
      </c>
      <c r="E3211" s="191" t="s">
        <v>108</v>
      </c>
      <c r="F3211" s="191" t="s">
        <v>108</v>
      </c>
      <c r="G3211" s="191" t="s">
        <v>7081</v>
      </c>
      <c r="H3211" s="191" t="s">
        <v>18191</v>
      </c>
      <c r="I3211" s="191" t="s">
        <v>18192</v>
      </c>
      <c r="J3211" s="191" t="s">
        <v>18193</v>
      </c>
      <c r="K3211" s="191" t="s">
        <v>16140</v>
      </c>
      <c r="L3211" s="99">
        <v>-0.99019299999999999</v>
      </c>
      <c r="M3211" s="99">
        <v>36.923565000000004</v>
      </c>
      <c r="N3211" s="191" t="s">
        <v>6967</v>
      </c>
      <c r="O3211" s="87">
        <v>45525</v>
      </c>
      <c r="P3211" s="87">
        <f t="shared" si="100"/>
        <v>45550</v>
      </c>
      <c r="Q3211" s="53">
        <f t="shared" si="101"/>
        <v>77</v>
      </c>
    </row>
    <row r="3212" spans="1:17" ht="16">
      <c r="A3212" s="6">
        <v>3211</v>
      </c>
      <c r="B3212" s="191" t="s">
        <v>6827</v>
      </c>
      <c r="C3212" s="191" t="s">
        <v>6828</v>
      </c>
      <c r="D3212" s="191" t="s">
        <v>18194</v>
      </c>
      <c r="E3212" s="191" t="s">
        <v>108</v>
      </c>
      <c r="F3212" s="191" t="s">
        <v>108</v>
      </c>
      <c r="G3212" s="191" t="s">
        <v>7081</v>
      </c>
      <c r="H3212" s="191" t="s">
        <v>18191</v>
      </c>
      <c r="I3212" s="191" t="s">
        <v>18195</v>
      </c>
      <c r="J3212" s="191" t="s">
        <v>18196</v>
      </c>
      <c r="K3212" s="191" t="s">
        <v>16140</v>
      </c>
      <c r="L3212" s="99">
        <v>-0.98888799999999999</v>
      </c>
      <c r="M3212" s="99">
        <v>36.921976999999998</v>
      </c>
      <c r="N3212" s="191" t="s">
        <v>6967</v>
      </c>
      <c r="O3212" s="87">
        <v>45525</v>
      </c>
      <c r="P3212" s="87">
        <f t="shared" si="100"/>
        <v>45550</v>
      </c>
      <c r="Q3212" s="53">
        <f t="shared" si="101"/>
        <v>77</v>
      </c>
    </row>
    <row r="3213" spans="1:17" ht="32">
      <c r="A3213" s="6">
        <v>3212</v>
      </c>
      <c r="B3213" s="191" t="s">
        <v>6845</v>
      </c>
      <c r="C3213" s="191" t="s">
        <v>6846</v>
      </c>
      <c r="D3213" s="191" t="s">
        <v>18197</v>
      </c>
      <c r="E3213" s="191" t="s">
        <v>108</v>
      </c>
      <c r="F3213" s="191" t="s">
        <v>108</v>
      </c>
      <c r="G3213" s="191" t="s">
        <v>7081</v>
      </c>
      <c r="H3213" s="191" t="s">
        <v>18191</v>
      </c>
      <c r="I3213" s="191" t="s">
        <v>18198</v>
      </c>
      <c r="J3213" s="191" t="s">
        <v>18199</v>
      </c>
      <c r="K3213" s="191" t="s">
        <v>16140</v>
      </c>
      <c r="L3213" s="99">
        <v>-0.98489000000000004</v>
      </c>
      <c r="M3213" s="99">
        <v>36.916178000000002</v>
      </c>
      <c r="N3213" s="191" t="s">
        <v>6967</v>
      </c>
      <c r="O3213" s="87">
        <v>45525</v>
      </c>
      <c r="P3213" s="87">
        <f t="shared" si="100"/>
        <v>45550</v>
      </c>
      <c r="Q3213" s="53">
        <f t="shared" si="101"/>
        <v>77</v>
      </c>
    </row>
    <row r="3214" spans="1:17" ht="16">
      <c r="A3214" s="6">
        <v>3213</v>
      </c>
      <c r="B3214" s="191" t="s">
        <v>2719</v>
      </c>
      <c r="C3214" s="191" t="s">
        <v>2720</v>
      </c>
      <c r="D3214" s="191" t="s">
        <v>18200</v>
      </c>
      <c r="E3214" s="191" t="s">
        <v>108</v>
      </c>
      <c r="F3214" s="191" t="s">
        <v>108</v>
      </c>
      <c r="G3214" s="191" t="s">
        <v>7081</v>
      </c>
      <c r="H3214" s="191" t="s">
        <v>12661</v>
      </c>
      <c r="I3214" s="191"/>
      <c r="J3214" s="191" t="s">
        <v>18201</v>
      </c>
      <c r="K3214" s="191" t="s">
        <v>16140</v>
      </c>
      <c r="L3214" s="99">
        <v>-0.91644400000000004</v>
      </c>
      <c r="M3214" s="99">
        <v>36.849927999999998</v>
      </c>
      <c r="N3214" s="191" t="s">
        <v>6967</v>
      </c>
      <c r="O3214" s="87">
        <v>45525</v>
      </c>
      <c r="P3214" s="87">
        <f t="shared" si="100"/>
        <v>45550</v>
      </c>
      <c r="Q3214" s="53">
        <f t="shared" si="101"/>
        <v>77</v>
      </c>
    </row>
    <row r="3215" spans="1:17" ht="16">
      <c r="A3215" s="6">
        <v>3214</v>
      </c>
      <c r="B3215" s="191" t="s">
        <v>6861</v>
      </c>
      <c r="C3215" s="191" t="s">
        <v>6862</v>
      </c>
      <c r="D3215" s="191" t="s">
        <v>18202</v>
      </c>
      <c r="E3215" s="191" t="s">
        <v>108</v>
      </c>
      <c r="F3215" s="191" t="s">
        <v>13953</v>
      </c>
      <c r="G3215" s="191" t="s">
        <v>13954</v>
      </c>
      <c r="H3215" s="191" t="s">
        <v>18203</v>
      </c>
      <c r="I3215" s="191" t="s">
        <v>18204</v>
      </c>
      <c r="J3215" s="191"/>
      <c r="K3215" s="191" t="s">
        <v>6975</v>
      </c>
      <c r="L3215" s="99">
        <v>-1.590387</v>
      </c>
      <c r="M3215" s="99">
        <v>37.266603000000003</v>
      </c>
      <c r="N3215" s="191" t="s">
        <v>6967</v>
      </c>
      <c r="O3215" s="87">
        <v>45525</v>
      </c>
      <c r="P3215" s="87">
        <f t="shared" si="100"/>
        <v>45550</v>
      </c>
      <c r="Q3215" s="53">
        <f t="shared" si="101"/>
        <v>77</v>
      </c>
    </row>
    <row r="3216" spans="1:17" ht="16">
      <c r="A3216" s="6">
        <v>3215</v>
      </c>
      <c r="B3216" s="191" t="s">
        <v>2725</v>
      </c>
      <c r="C3216" s="191" t="s">
        <v>2726</v>
      </c>
      <c r="D3216" s="191" t="s">
        <v>18205</v>
      </c>
      <c r="E3216" s="191" t="s">
        <v>114</v>
      </c>
      <c r="F3216" s="191" t="s">
        <v>114</v>
      </c>
      <c r="G3216" s="191" t="s">
        <v>10224</v>
      </c>
      <c r="H3216" s="191" t="s">
        <v>18206</v>
      </c>
      <c r="I3216" s="191" t="s">
        <v>18207</v>
      </c>
      <c r="J3216" s="191" t="s">
        <v>18208</v>
      </c>
      <c r="K3216" s="191" t="s">
        <v>10197</v>
      </c>
      <c r="L3216" s="99">
        <v>-0.70431200000000005</v>
      </c>
      <c r="M3216" s="99">
        <v>36.982481</v>
      </c>
      <c r="N3216" s="191" t="s">
        <v>6967</v>
      </c>
      <c r="O3216" s="87">
        <v>45525</v>
      </c>
      <c r="P3216" s="87">
        <f t="shared" si="100"/>
        <v>45550</v>
      </c>
      <c r="Q3216" s="53">
        <f t="shared" si="101"/>
        <v>77</v>
      </c>
    </row>
    <row r="3217" spans="1:17" ht="16">
      <c r="A3217" s="6">
        <v>3216</v>
      </c>
      <c r="B3217" s="191" t="s">
        <v>6877</v>
      </c>
      <c r="C3217" s="191" t="s">
        <v>6878</v>
      </c>
      <c r="D3217" s="191" t="s">
        <v>18209</v>
      </c>
      <c r="E3217" s="191" t="s">
        <v>114</v>
      </c>
      <c r="F3217" s="191" t="s">
        <v>114</v>
      </c>
      <c r="G3217" s="191" t="s">
        <v>168</v>
      </c>
      <c r="H3217" s="191" t="s">
        <v>18210</v>
      </c>
      <c r="I3217" s="191" t="s">
        <v>18211</v>
      </c>
      <c r="J3217" s="191" t="s">
        <v>18212</v>
      </c>
      <c r="K3217" s="191" t="s">
        <v>11330</v>
      </c>
      <c r="L3217" s="99">
        <v>-0.89999200000000001</v>
      </c>
      <c r="M3217" s="99">
        <v>37.043733000000003</v>
      </c>
      <c r="N3217" s="191" t="s">
        <v>6967</v>
      </c>
      <c r="O3217" s="87">
        <v>45525</v>
      </c>
      <c r="P3217" s="87">
        <f t="shared" si="100"/>
        <v>45550</v>
      </c>
      <c r="Q3217" s="53">
        <f t="shared" si="101"/>
        <v>77</v>
      </c>
    </row>
    <row r="3218" spans="1:17" ht="16">
      <c r="A3218" s="6">
        <v>3217</v>
      </c>
      <c r="B3218" s="191" t="s">
        <v>6880</v>
      </c>
      <c r="C3218" s="191" t="s">
        <v>6881</v>
      </c>
      <c r="D3218" s="191" t="s">
        <v>18213</v>
      </c>
      <c r="E3218" s="191" t="s">
        <v>151</v>
      </c>
      <c r="F3218" s="191" t="s">
        <v>151</v>
      </c>
      <c r="G3218" s="191" t="s">
        <v>222</v>
      </c>
      <c r="H3218" s="191" t="s">
        <v>18214</v>
      </c>
      <c r="I3218" s="191" t="s">
        <v>18215</v>
      </c>
      <c r="J3218" s="191" t="s">
        <v>18216</v>
      </c>
      <c r="K3218" s="191" t="s">
        <v>10106</v>
      </c>
      <c r="L3218" s="99">
        <v>3.5599999999999998E-3</v>
      </c>
      <c r="M3218" s="99">
        <v>37.553603000000003</v>
      </c>
      <c r="N3218" s="191" t="s">
        <v>6967</v>
      </c>
      <c r="O3218" s="87">
        <v>45525</v>
      </c>
      <c r="P3218" s="87">
        <f t="shared" si="100"/>
        <v>45550</v>
      </c>
      <c r="Q3218" s="53">
        <f t="shared" si="101"/>
        <v>77</v>
      </c>
    </row>
    <row r="3219" spans="1:17" ht="16">
      <c r="A3219" s="6">
        <v>3218</v>
      </c>
      <c r="B3219" s="191" t="s">
        <v>18217</v>
      </c>
      <c r="C3219" s="191" t="s">
        <v>6879</v>
      </c>
      <c r="D3219" s="191" t="s">
        <v>18218</v>
      </c>
      <c r="E3219" s="191" t="s">
        <v>114</v>
      </c>
      <c r="F3219" s="191" t="s">
        <v>114</v>
      </c>
      <c r="G3219" s="191" t="s">
        <v>168</v>
      </c>
      <c r="H3219" s="191" t="s">
        <v>18219</v>
      </c>
      <c r="I3219" s="191" t="s">
        <v>18220</v>
      </c>
      <c r="J3219" s="191" t="s">
        <v>18221</v>
      </c>
      <c r="K3219" s="191" t="s">
        <v>11330</v>
      </c>
      <c r="L3219" s="99">
        <v>-0.85819199999999995</v>
      </c>
      <c r="M3219" s="99">
        <v>37.002667000000002</v>
      </c>
      <c r="N3219" s="191" t="s">
        <v>6967</v>
      </c>
      <c r="O3219" s="87">
        <v>45525</v>
      </c>
      <c r="P3219" s="87">
        <f t="shared" si="100"/>
        <v>45550</v>
      </c>
      <c r="Q3219" s="53">
        <f t="shared" si="101"/>
        <v>77</v>
      </c>
    </row>
    <row r="3220" spans="1:17" ht="16">
      <c r="A3220" s="6">
        <v>3219</v>
      </c>
      <c r="B3220" s="191" t="s">
        <v>6888</v>
      </c>
      <c r="C3220" s="191" t="s">
        <v>6889</v>
      </c>
      <c r="D3220" s="191" t="s">
        <v>18222</v>
      </c>
      <c r="E3220" s="191" t="s">
        <v>151</v>
      </c>
      <c r="F3220" s="191" t="s">
        <v>151</v>
      </c>
      <c r="G3220" s="191" t="s">
        <v>165</v>
      </c>
      <c r="H3220" s="191" t="s">
        <v>18223</v>
      </c>
      <c r="I3220" s="191" t="s">
        <v>18224</v>
      </c>
      <c r="J3220" s="191" t="s">
        <v>18225</v>
      </c>
      <c r="K3220" s="191" t="s">
        <v>10106</v>
      </c>
      <c r="L3220" s="99">
        <v>-0.10993700000000001</v>
      </c>
      <c r="M3220" s="99">
        <v>37.596834999999999</v>
      </c>
      <c r="N3220" s="191" t="s">
        <v>6967</v>
      </c>
      <c r="O3220" s="87">
        <v>45525</v>
      </c>
      <c r="P3220" s="87">
        <f t="shared" si="100"/>
        <v>45550</v>
      </c>
      <c r="Q3220" s="53">
        <f t="shared" si="101"/>
        <v>77</v>
      </c>
    </row>
    <row r="3221" spans="1:17" ht="16">
      <c r="A3221" s="6">
        <v>3220</v>
      </c>
      <c r="B3221" s="191" t="s">
        <v>6900</v>
      </c>
      <c r="C3221" s="191" t="s">
        <v>6901</v>
      </c>
      <c r="D3221" s="191" t="s">
        <v>18226</v>
      </c>
      <c r="E3221" s="191" t="s">
        <v>114</v>
      </c>
      <c r="F3221" s="191" t="s">
        <v>114</v>
      </c>
      <c r="G3221" s="191" t="s">
        <v>10224</v>
      </c>
      <c r="H3221" s="191" t="s">
        <v>17864</v>
      </c>
      <c r="I3221" s="191"/>
      <c r="J3221" s="191"/>
      <c r="K3221" s="191" t="s">
        <v>10197</v>
      </c>
      <c r="L3221" s="99">
        <v>-0.67418800000000001</v>
      </c>
      <c r="M3221" s="99">
        <v>36.890771999999998</v>
      </c>
      <c r="N3221" s="191" t="s">
        <v>6967</v>
      </c>
      <c r="O3221" s="87">
        <v>45525</v>
      </c>
      <c r="P3221" s="87">
        <f t="shared" si="100"/>
        <v>45550</v>
      </c>
      <c r="Q3221" s="53">
        <f t="shared" si="101"/>
        <v>77</v>
      </c>
    </row>
    <row r="3222" spans="1:17" ht="16">
      <c r="A3222" s="6">
        <v>3221</v>
      </c>
      <c r="B3222" s="191" t="s">
        <v>6922</v>
      </c>
      <c r="C3222" s="191" t="s">
        <v>6923</v>
      </c>
      <c r="D3222" s="191" t="s">
        <v>18227</v>
      </c>
      <c r="E3222" s="191" t="s">
        <v>151</v>
      </c>
      <c r="F3222" s="191" t="s">
        <v>151</v>
      </c>
      <c r="G3222" s="191" t="s">
        <v>173</v>
      </c>
      <c r="H3222" s="191" t="s">
        <v>18228</v>
      </c>
      <c r="I3222" s="191" t="s">
        <v>18229</v>
      </c>
      <c r="J3222" s="191" t="s">
        <v>18230</v>
      </c>
      <c r="K3222" s="191" t="s">
        <v>8758</v>
      </c>
      <c r="L3222" s="99">
        <v>9.1655E-2</v>
      </c>
      <c r="M3222" s="99">
        <v>37.690264999999997</v>
      </c>
      <c r="N3222" s="191" t="s">
        <v>6967</v>
      </c>
      <c r="O3222" s="87">
        <v>45525</v>
      </c>
      <c r="P3222" s="87">
        <f t="shared" si="100"/>
        <v>45550</v>
      </c>
      <c r="Q3222" s="53">
        <f t="shared" si="101"/>
        <v>77</v>
      </c>
    </row>
    <row r="3223" spans="1:17" ht="16">
      <c r="A3223" s="6">
        <v>3222</v>
      </c>
      <c r="B3223" s="191" t="s">
        <v>6930</v>
      </c>
      <c r="C3223" s="191" t="s">
        <v>6931</v>
      </c>
      <c r="D3223" s="191" t="s">
        <v>18231</v>
      </c>
      <c r="E3223" s="191" t="s">
        <v>151</v>
      </c>
      <c r="F3223" s="191" t="s">
        <v>151</v>
      </c>
      <c r="G3223" s="191" t="s">
        <v>152</v>
      </c>
      <c r="H3223" s="191" t="s">
        <v>18232</v>
      </c>
      <c r="I3223" s="191" t="s">
        <v>18233</v>
      </c>
      <c r="J3223" s="191" t="s">
        <v>18234</v>
      </c>
      <c r="K3223" s="191" t="s">
        <v>10554</v>
      </c>
      <c r="L3223" s="99">
        <v>0.12565000000000001</v>
      </c>
      <c r="M3223" s="99">
        <v>37.559832999999998</v>
      </c>
      <c r="N3223" s="191" t="s">
        <v>6967</v>
      </c>
      <c r="O3223" s="87">
        <v>45525</v>
      </c>
      <c r="P3223" s="87">
        <f t="shared" si="100"/>
        <v>45550</v>
      </c>
      <c r="Q3223" s="53">
        <f t="shared" si="101"/>
        <v>77</v>
      </c>
    </row>
    <row r="3224" spans="1:17" ht="16">
      <c r="A3224" s="6">
        <v>3223</v>
      </c>
      <c r="B3224" s="191" t="s">
        <v>6938</v>
      </c>
      <c r="C3224" s="191" t="s">
        <v>6939</v>
      </c>
      <c r="D3224" s="191" t="s">
        <v>18235</v>
      </c>
      <c r="E3224" s="191" t="s">
        <v>108</v>
      </c>
      <c r="F3224" s="191" t="s">
        <v>13953</v>
      </c>
      <c r="G3224" s="191" t="s">
        <v>13954</v>
      </c>
      <c r="H3224" s="191" t="s">
        <v>18236</v>
      </c>
      <c r="I3224" s="191" t="s">
        <v>18237</v>
      </c>
      <c r="J3224" s="191" t="s">
        <v>18237</v>
      </c>
      <c r="K3224" s="191" t="s">
        <v>15636</v>
      </c>
      <c r="L3224" s="99">
        <v>-1.5904119999999999</v>
      </c>
      <c r="M3224" s="99">
        <v>37.266618000000001</v>
      </c>
      <c r="N3224" s="191" t="s">
        <v>6967</v>
      </c>
      <c r="O3224" s="87">
        <v>45525</v>
      </c>
      <c r="P3224" s="87">
        <f t="shared" si="100"/>
        <v>45550</v>
      </c>
      <c r="Q3224" s="53">
        <f t="shared" si="101"/>
        <v>77</v>
      </c>
    </row>
    <row r="3225" spans="1:17" ht="16">
      <c r="A3225" s="6">
        <v>3224</v>
      </c>
      <c r="B3225" s="191" t="s">
        <v>6940</v>
      </c>
      <c r="C3225" s="191" t="s">
        <v>6941</v>
      </c>
      <c r="D3225" s="191" t="s">
        <v>18238</v>
      </c>
      <c r="E3225" s="191" t="s">
        <v>108</v>
      </c>
      <c r="F3225" s="191" t="s">
        <v>13953</v>
      </c>
      <c r="G3225" s="191" t="s">
        <v>13954</v>
      </c>
      <c r="H3225" s="191" t="s">
        <v>18236</v>
      </c>
      <c r="I3225" s="191" t="s">
        <v>18239</v>
      </c>
      <c r="J3225" s="191" t="s">
        <v>18240</v>
      </c>
      <c r="K3225" s="191" t="s">
        <v>15636</v>
      </c>
      <c r="L3225" s="99">
        <v>-1.590417</v>
      </c>
      <c r="M3225" s="99">
        <v>37.266620000000003</v>
      </c>
      <c r="N3225" s="191" t="s">
        <v>6967</v>
      </c>
      <c r="O3225" s="87">
        <v>45525</v>
      </c>
      <c r="P3225" s="87">
        <f t="shared" si="100"/>
        <v>45550</v>
      </c>
      <c r="Q3225" s="53">
        <f t="shared" si="101"/>
        <v>77</v>
      </c>
    </row>
    <row r="3226" spans="1:17" ht="16">
      <c r="A3226" s="6">
        <v>3225</v>
      </c>
      <c r="B3226" s="191" t="s">
        <v>5503</v>
      </c>
      <c r="C3226" s="191" t="s">
        <v>5504</v>
      </c>
      <c r="D3226" s="191" t="s">
        <v>18241</v>
      </c>
      <c r="E3226" s="191" t="s">
        <v>108</v>
      </c>
      <c r="F3226" s="191" t="s">
        <v>108</v>
      </c>
      <c r="G3226" s="191" t="s">
        <v>7023</v>
      </c>
      <c r="H3226" s="191" t="s">
        <v>11561</v>
      </c>
      <c r="I3226" s="191" t="s">
        <v>18242</v>
      </c>
      <c r="J3226" s="191" t="s">
        <v>18243</v>
      </c>
      <c r="K3226" s="191" t="s">
        <v>7449</v>
      </c>
      <c r="L3226" s="99">
        <v>-1.1040160000000001</v>
      </c>
      <c r="M3226" s="99">
        <v>36.593992</v>
      </c>
      <c r="N3226" s="191" t="s">
        <v>6967</v>
      </c>
      <c r="O3226" s="87">
        <v>45526</v>
      </c>
      <c r="P3226" s="87">
        <f t="shared" si="100"/>
        <v>45551</v>
      </c>
      <c r="Q3226" s="53">
        <f t="shared" si="101"/>
        <v>76</v>
      </c>
    </row>
    <row r="3227" spans="1:17" ht="16">
      <c r="A3227" s="6">
        <v>3226</v>
      </c>
      <c r="B3227" s="191" t="s">
        <v>6000</v>
      </c>
      <c r="C3227" s="191" t="s">
        <v>6001</v>
      </c>
      <c r="D3227" s="191" t="s">
        <v>18244</v>
      </c>
      <c r="E3227" s="191" t="s">
        <v>108</v>
      </c>
      <c r="F3227" s="191" t="s">
        <v>108</v>
      </c>
      <c r="G3227" s="191" t="s">
        <v>115</v>
      </c>
      <c r="H3227" s="191" t="s">
        <v>8788</v>
      </c>
      <c r="I3227" s="191" t="s">
        <v>18245</v>
      </c>
      <c r="J3227" s="191" t="s">
        <v>18246</v>
      </c>
      <c r="K3227" s="191" t="s">
        <v>2840</v>
      </c>
      <c r="L3227" s="99">
        <v>-1.2139599999999999</v>
      </c>
      <c r="M3227" s="99">
        <v>36.688389999999998</v>
      </c>
      <c r="N3227" s="191" t="s">
        <v>6967</v>
      </c>
      <c r="O3227" s="87">
        <v>45526</v>
      </c>
      <c r="P3227" s="87">
        <f t="shared" si="100"/>
        <v>45551</v>
      </c>
      <c r="Q3227" s="53">
        <f t="shared" si="101"/>
        <v>76</v>
      </c>
    </row>
    <row r="3228" spans="1:17" ht="16">
      <c r="A3228" s="6">
        <v>3227</v>
      </c>
      <c r="B3228" s="191" t="s">
        <v>6208</v>
      </c>
      <c r="C3228" s="191" t="s">
        <v>6209</v>
      </c>
      <c r="D3228" s="191" t="s">
        <v>18247</v>
      </c>
      <c r="E3228" s="191" t="s">
        <v>8015</v>
      </c>
      <c r="F3228" s="191" t="s">
        <v>2434</v>
      </c>
      <c r="G3228" s="191" t="s">
        <v>8679</v>
      </c>
      <c r="H3228" s="191" t="s">
        <v>18248</v>
      </c>
      <c r="I3228" s="191" t="s">
        <v>18249</v>
      </c>
      <c r="J3228" s="191" t="s">
        <v>18250</v>
      </c>
      <c r="K3228" s="191" t="s">
        <v>16631</v>
      </c>
      <c r="L3228" s="99">
        <v>-0.62344699999999997</v>
      </c>
      <c r="M3228" s="99">
        <v>37.213735</v>
      </c>
      <c r="N3228" s="191" t="s">
        <v>6967</v>
      </c>
      <c r="O3228" s="87">
        <v>45526</v>
      </c>
      <c r="P3228" s="87">
        <f t="shared" si="100"/>
        <v>45551</v>
      </c>
      <c r="Q3228" s="53">
        <f t="shared" si="101"/>
        <v>76</v>
      </c>
    </row>
    <row r="3229" spans="1:17" ht="16">
      <c r="A3229" s="6">
        <v>3228</v>
      </c>
      <c r="B3229" s="191" t="s">
        <v>6252</v>
      </c>
      <c r="C3229" s="191" t="s">
        <v>6253</v>
      </c>
      <c r="D3229" s="191" t="s">
        <v>18251</v>
      </c>
      <c r="E3229" s="191" t="s">
        <v>151</v>
      </c>
      <c r="F3229" s="191" t="s">
        <v>151</v>
      </c>
      <c r="G3229" s="191" t="s">
        <v>10866</v>
      </c>
      <c r="H3229" s="191" t="s">
        <v>18252</v>
      </c>
      <c r="I3229" s="191" t="s">
        <v>18253</v>
      </c>
      <c r="J3229" s="191" t="s">
        <v>18254</v>
      </c>
      <c r="K3229" s="191" t="s">
        <v>10641</v>
      </c>
      <c r="L3229" s="99">
        <v>0.116907</v>
      </c>
      <c r="M3229" s="99">
        <v>37.739705000000001</v>
      </c>
      <c r="N3229" s="191" t="s">
        <v>6967</v>
      </c>
      <c r="O3229" s="87">
        <v>45526</v>
      </c>
      <c r="P3229" s="87">
        <f t="shared" si="100"/>
        <v>45551</v>
      </c>
      <c r="Q3229" s="53">
        <f t="shared" si="101"/>
        <v>76</v>
      </c>
    </row>
    <row r="3230" spans="1:17" ht="16">
      <c r="A3230" s="6">
        <v>3229</v>
      </c>
      <c r="B3230" s="191" t="s">
        <v>6509</v>
      </c>
      <c r="C3230" s="191" t="s">
        <v>6510</v>
      </c>
      <c r="D3230" s="191" t="s">
        <v>18255</v>
      </c>
      <c r="E3230" s="191" t="s">
        <v>114</v>
      </c>
      <c r="F3230" s="191" t="s">
        <v>114</v>
      </c>
      <c r="G3230" s="191" t="s">
        <v>156</v>
      </c>
      <c r="H3230" s="191" t="s">
        <v>18256</v>
      </c>
      <c r="I3230" s="191" t="s">
        <v>18257</v>
      </c>
      <c r="J3230" s="191" t="s">
        <v>18258</v>
      </c>
      <c r="K3230" s="191" t="s">
        <v>11451</v>
      </c>
      <c r="L3230" s="99">
        <v>-0.90457699999999996</v>
      </c>
      <c r="M3230" s="99">
        <v>36.900700999999998</v>
      </c>
      <c r="N3230" s="191" t="s">
        <v>6967</v>
      </c>
      <c r="O3230" s="87">
        <v>45526</v>
      </c>
      <c r="P3230" s="87">
        <f t="shared" si="100"/>
        <v>45551</v>
      </c>
      <c r="Q3230" s="53">
        <f t="shared" si="101"/>
        <v>76</v>
      </c>
    </row>
    <row r="3231" spans="1:17" ht="16">
      <c r="A3231" s="6">
        <v>3230</v>
      </c>
      <c r="B3231" s="191" t="s">
        <v>6507</v>
      </c>
      <c r="C3231" s="191" t="s">
        <v>6508</v>
      </c>
      <c r="D3231" s="191" t="s">
        <v>18259</v>
      </c>
      <c r="E3231" s="191" t="s">
        <v>151</v>
      </c>
      <c r="F3231" s="191" t="s">
        <v>151</v>
      </c>
      <c r="G3231" s="191" t="s">
        <v>612</v>
      </c>
      <c r="H3231" s="191" t="s">
        <v>18260</v>
      </c>
      <c r="I3231" s="191" t="s">
        <v>18261</v>
      </c>
      <c r="J3231" s="191" t="s">
        <v>18262</v>
      </c>
      <c r="K3231" s="191" t="s">
        <v>10641</v>
      </c>
      <c r="L3231" s="99">
        <v>0.120162</v>
      </c>
      <c r="M3231" s="99">
        <v>37.852066999999998</v>
      </c>
      <c r="N3231" s="191" t="s">
        <v>6967</v>
      </c>
      <c r="O3231" s="87">
        <v>45526</v>
      </c>
      <c r="P3231" s="87">
        <f t="shared" si="100"/>
        <v>45551</v>
      </c>
      <c r="Q3231" s="53">
        <f t="shared" si="101"/>
        <v>76</v>
      </c>
    </row>
    <row r="3232" spans="1:17" ht="16">
      <c r="A3232" s="6">
        <v>3231</v>
      </c>
      <c r="B3232" s="191" t="s">
        <v>6531</v>
      </c>
      <c r="C3232" s="191" t="s">
        <v>6532</v>
      </c>
      <c r="D3232" s="191" t="s">
        <v>18263</v>
      </c>
      <c r="E3232" s="191" t="s">
        <v>8015</v>
      </c>
      <c r="F3232" s="191" t="s">
        <v>8015</v>
      </c>
      <c r="G3232" s="191" t="s">
        <v>142</v>
      </c>
      <c r="H3232" s="191" t="s">
        <v>13800</v>
      </c>
      <c r="I3232" s="191" t="s">
        <v>18264</v>
      </c>
      <c r="J3232" s="191" t="s">
        <v>18265</v>
      </c>
      <c r="K3232" s="191" t="s">
        <v>8856</v>
      </c>
      <c r="L3232" s="99">
        <v>-0.44117499999999998</v>
      </c>
      <c r="M3232" s="99">
        <v>37.443640000000002</v>
      </c>
      <c r="N3232" s="191" t="s">
        <v>6967</v>
      </c>
      <c r="O3232" s="87">
        <v>45526</v>
      </c>
      <c r="P3232" s="87">
        <f t="shared" si="100"/>
        <v>45551</v>
      </c>
      <c r="Q3232" s="53">
        <f t="shared" si="101"/>
        <v>76</v>
      </c>
    </row>
    <row r="3233" spans="1:17" ht="16">
      <c r="A3233" s="6">
        <v>3232</v>
      </c>
      <c r="B3233" s="191" t="s">
        <v>6605</v>
      </c>
      <c r="C3233" s="191" t="s">
        <v>6606</v>
      </c>
      <c r="D3233" s="191" t="s">
        <v>18266</v>
      </c>
      <c r="E3233" s="191" t="s">
        <v>151</v>
      </c>
      <c r="F3233" s="191" t="s">
        <v>151</v>
      </c>
      <c r="G3233" s="191" t="s">
        <v>165</v>
      </c>
      <c r="H3233" s="191" t="s">
        <v>18267</v>
      </c>
      <c r="I3233" s="191" t="s">
        <v>18268</v>
      </c>
      <c r="J3233" s="191" t="s">
        <v>18269</v>
      </c>
      <c r="K3233" s="191" t="s">
        <v>10106</v>
      </c>
      <c r="L3233" s="99">
        <v>-7.9268000000000005E-2</v>
      </c>
      <c r="M3233" s="99">
        <v>37.667054999999998</v>
      </c>
      <c r="N3233" s="191" t="s">
        <v>6967</v>
      </c>
      <c r="O3233" s="87">
        <v>45526</v>
      </c>
      <c r="P3233" s="87">
        <f t="shared" si="100"/>
        <v>45551</v>
      </c>
      <c r="Q3233" s="53">
        <f t="shared" si="101"/>
        <v>76</v>
      </c>
    </row>
    <row r="3234" spans="1:17" ht="16">
      <c r="A3234" s="6">
        <v>3233</v>
      </c>
      <c r="B3234" s="191" t="s">
        <v>6706</v>
      </c>
      <c r="C3234" s="191" t="s">
        <v>6707</v>
      </c>
      <c r="D3234" s="191" t="s">
        <v>17686</v>
      </c>
      <c r="E3234" s="191" t="s">
        <v>114</v>
      </c>
      <c r="F3234" s="191" t="s">
        <v>114</v>
      </c>
      <c r="G3234" s="191" t="s">
        <v>156</v>
      </c>
      <c r="H3234" s="191" t="s">
        <v>18270</v>
      </c>
      <c r="I3234" s="191" t="s">
        <v>18271</v>
      </c>
      <c r="J3234" s="191" t="s">
        <v>18272</v>
      </c>
      <c r="K3234" s="191" t="s">
        <v>11451</v>
      </c>
      <c r="L3234" s="99">
        <v>-1.0158259999999999</v>
      </c>
      <c r="M3234" s="99">
        <v>37.337840999999997</v>
      </c>
      <c r="N3234" s="191" t="s">
        <v>6967</v>
      </c>
      <c r="O3234" s="87">
        <v>45526</v>
      </c>
      <c r="P3234" s="87">
        <f t="shared" si="100"/>
        <v>45551</v>
      </c>
      <c r="Q3234" s="53">
        <f t="shared" si="101"/>
        <v>76</v>
      </c>
    </row>
    <row r="3235" spans="1:17" ht="16">
      <c r="A3235" s="6">
        <v>3234</v>
      </c>
      <c r="B3235" s="191" t="s">
        <v>6718</v>
      </c>
      <c r="C3235" s="191" t="s">
        <v>6719</v>
      </c>
      <c r="D3235" s="191" t="s">
        <v>18273</v>
      </c>
      <c r="E3235" s="191" t="s">
        <v>161</v>
      </c>
      <c r="F3235" s="191" t="s">
        <v>161</v>
      </c>
      <c r="G3235" s="191" t="s">
        <v>1511</v>
      </c>
      <c r="H3235" s="191" t="s">
        <v>18274</v>
      </c>
      <c r="I3235" s="191" t="s">
        <v>18275</v>
      </c>
      <c r="J3235" s="191" t="s">
        <v>18276</v>
      </c>
      <c r="K3235" s="191" t="s">
        <v>16488</v>
      </c>
      <c r="L3235" s="99">
        <v>-0.13342999999999999</v>
      </c>
      <c r="M3235" s="99">
        <v>37.018182000000003</v>
      </c>
      <c r="N3235" s="191" t="s">
        <v>6967</v>
      </c>
      <c r="O3235" s="87">
        <v>45526</v>
      </c>
      <c r="P3235" s="87">
        <f t="shared" si="100"/>
        <v>45551</v>
      </c>
      <c r="Q3235" s="53">
        <f t="shared" si="101"/>
        <v>76</v>
      </c>
    </row>
    <row r="3236" spans="1:17" ht="16">
      <c r="A3236" s="6">
        <v>3235</v>
      </c>
      <c r="B3236" s="191" t="s">
        <v>6763</v>
      </c>
      <c r="C3236" s="191" t="s">
        <v>6764</v>
      </c>
      <c r="D3236" s="191" t="s">
        <v>18277</v>
      </c>
      <c r="E3236" s="191" t="s">
        <v>108</v>
      </c>
      <c r="F3236" s="191" t="s">
        <v>108</v>
      </c>
      <c r="G3236" s="191" t="s">
        <v>7023</v>
      </c>
      <c r="H3236" s="191" t="s">
        <v>9798</v>
      </c>
      <c r="I3236" s="191" t="s">
        <v>18278</v>
      </c>
      <c r="J3236" s="191" t="s">
        <v>18279</v>
      </c>
      <c r="K3236" s="191" t="s">
        <v>7449</v>
      </c>
      <c r="L3236" s="99">
        <v>-1.2015579999999999</v>
      </c>
      <c r="M3236" s="99">
        <v>36.595829999999999</v>
      </c>
      <c r="N3236" s="191" t="s">
        <v>6967</v>
      </c>
      <c r="O3236" s="87">
        <v>45526</v>
      </c>
      <c r="P3236" s="87">
        <f t="shared" si="100"/>
        <v>45551</v>
      </c>
      <c r="Q3236" s="53">
        <f t="shared" si="101"/>
        <v>76</v>
      </c>
    </row>
    <row r="3237" spans="1:17" ht="16">
      <c r="A3237" s="6">
        <v>3236</v>
      </c>
      <c r="B3237" s="191" t="s">
        <v>6773</v>
      </c>
      <c r="C3237" s="191" t="s">
        <v>6774</v>
      </c>
      <c r="D3237" s="191" t="s">
        <v>18280</v>
      </c>
      <c r="E3237" s="191" t="s">
        <v>108</v>
      </c>
      <c r="F3237" s="191" t="s">
        <v>108</v>
      </c>
      <c r="G3237" s="191" t="s">
        <v>115</v>
      </c>
      <c r="H3237" s="191" t="s">
        <v>11457</v>
      </c>
      <c r="I3237" s="191" t="s">
        <v>18281</v>
      </c>
      <c r="J3237" s="191" t="s">
        <v>18282</v>
      </c>
      <c r="K3237" s="191" t="s">
        <v>2840</v>
      </c>
      <c r="L3237" s="99">
        <v>-1.231922</v>
      </c>
      <c r="M3237" s="99">
        <v>36.675327000000003</v>
      </c>
      <c r="N3237" s="191" t="s">
        <v>6967</v>
      </c>
      <c r="O3237" s="87">
        <v>45526</v>
      </c>
      <c r="P3237" s="87">
        <f t="shared" si="100"/>
        <v>45551</v>
      </c>
      <c r="Q3237" s="53">
        <f t="shared" si="101"/>
        <v>76</v>
      </c>
    </row>
    <row r="3238" spans="1:17" ht="16">
      <c r="A3238" s="6">
        <v>3237</v>
      </c>
      <c r="B3238" s="191" t="s">
        <v>6775</v>
      </c>
      <c r="C3238" s="191" t="s">
        <v>6776</v>
      </c>
      <c r="D3238" s="191" t="s">
        <v>18283</v>
      </c>
      <c r="E3238" s="191" t="s">
        <v>108</v>
      </c>
      <c r="F3238" s="191" t="s">
        <v>9568</v>
      </c>
      <c r="G3238" s="191" t="s">
        <v>11145</v>
      </c>
      <c r="H3238" s="191" t="s">
        <v>18284</v>
      </c>
      <c r="I3238" s="191" t="s">
        <v>18285</v>
      </c>
      <c r="J3238" s="191"/>
      <c r="K3238" s="191" t="s">
        <v>2840</v>
      </c>
      <c r="L3238" s="99">
        <v>-1.557785</v>
      </c>
      <c r="M3238" s="99">
        <v>36.942683000000002</v>
      </c>
      <c r="N3238" s="191" t="s">
        <v>6967</v>
      </c>
      <c r="O3238" s="87">
        <v>45526</v>
      </c>
      <c r="P3238" s="87">
        <f t="shared" si="100"/>
        <v>45551</v>
      </c>
      <c r="Q3238" s="53">
        <f t="shared" si="101"/>
        <v>76</v>
      </c>
    </row>
    <row r="3239" spans="1:17" ht="16">
      <c r="A3239" s="6">
        <v>3238</v>
      </c>
      <c r="B3239" s="191" t="s">
        <v>6777</v>
      </c>
      <c r="C3239" s="191" t="s">
        <v>6778</v>
      </c>
      <c r="D3239" s="191" t="s">
        <v>18286</v>
      </c>
      <c r="E3239" s="191" t="s">
        <v>8015</v>
      </c>
      <c r="F3239" s="191" t="s">
        <v>8015</v>
      </c>
      <c r="G3239" s="191" t="s">
        <v>142</v>
      </c>
      <c r="H3239" s="191" t="s">
        <v>18287</v>
      </c>
      <c r="I3239" s="191" t="s">
        <v>18288</v>
      </c>
      <c r="J3239" s="191" t="s">
        <v>18289</v>
      </c>
      <c r="K3239" s="191" t="s">
        <v>8856</v>
      </c>
      <c r="L3239" s="99">
        <v>-0.435143</v>
      </c>
      <c r="M3239" s="99">
        <v>37.462212000000001</v>
      </c>
      <c r="N3239" s="191" t="s">
        <v>6967</v>
      </c>
      <c r="O3239" s="87">
        <v>45526</v>
      </c>
      <c r="P3239" s="87">
        <f t="shared" si="100"/>
        <v>45551</v>
      </c>
      <c r="Q3239" s="53">
        <f t="shared" si="101"/>
        <v>76</v>
      </c>
    </row>
    <row r="3240" spans="1:17" ht="16">
      <c r="A3240" s="6">
        <v>3239</v>
      </c>
      <c r="B3240" s="191" t="s">
        <v>6819</v>
      </c>
      <c r="C3240" s="191" t="s">
        <v>6820</v>
      </c>
      <c r="D3240" s="191" t="s">
        <v>18290</v>
      </c>
      <c r="E3240" s="191" t="s">
        <v>114</v>
      </c>
      <c r="F3240" s="191" t="s">
        <v>114</v>
      </c>
      <c r="G3240" s="191" t="s">
        <v>163</v>
      </c>
      <c r="H3240" s="191" t="s">
        <v>18291</v>
      </c>
      <c r="I3240" s="191" t="s">
        <v>18292</v>
      </c>
      <c r="J3240" s="191" t="s">
        <v>18293</v>
      </c>
      <c r="K3240" s="191" t="s">
        <v>10197</v>
      </c>
      <c r="L3240" s="99">
        <v>-0.666493</v>
      </c>
      <c r="M3240" s="99">
        <v>37.058138</v>
      </c>
      <c r="N3240" s="191" t="s">
        <v>6967</v>
      </c>
      <c r="O3240" s="87">
        <v>45526</v>
      </c>
      <c r="P3240" s="87">
        <f t="shared" si="100"/>
        <v>45551</v>
      </c>
      <c r="Q3240" s="53">
        <f t="shared" si="101"/>
        <v>76</v>
      </c>
    </row>
    <row r="3241" spans="1:17" ht="16">
      <c r="A3241" s="6">
        <v>3240</v>
      </c>
      <c r="B3241" s="191" t="s">
        <v>6865</v>
      </c>
      <c r="C3241" s="191" t="s">
        <v>6866</v>
      </c>
      <c r="D3241" s="191" t="s">
        <v>18294</v>
      </c>
      <c r="E3241" s="191" t="s">
        <v>161</v>
      </c>
      <c r="F3241" s="191" t="s">
        <v>161</v>
      </c>
      <c r="G3241" s="191" t="s">
        <v>13682</v>
      </c>
      <c r="H3241" s="191" t="s">
        <v>18295</v>
      </c>
      <c r="I3241" s="191" t="s">
        <v>18296</v>
      </c>
      <c r="J3241" s="191" t="s">
        <v>18297</v>
      </c>
      <c r="K3241" s="191" t="s">
        <v>16488</v>
      </c>
      <c r="L3241" s="99">
        <v>-0.42174200000000001</v>
      </c>
      <c r="M3241" s="99">
        <v>37.026009999999999</v>
      </c>
      <c r="N3241" s="191" t="s">
        <v>6967</v>
      </c>
      <c r="O3241" s="87">
        <v>45526</v>
      </c>
      <c r="P3241" s="87">
        <f t="shared" si="100"/>
        <v>45551</v>
      </c>
      <c r="Q3241" s="53">
        <f t="shared" si="101"/>
        <v>76</v>
      </c>
    </row>
    <row r="3242" spans="1:17" ht="16">
      <c r="A3242" s="6">
        <v>3241</v>
      </c>
      <c r="B3242" s="191" t="s">
        <v>2723</v>
      </c>
      <c r="C3242" s="191" t="s">
        <v>2724</v>
      </c>
      <c r="D3242" s="191" t="s">
        <v>18298</v>
      </c>
      <c r="E3242" s="191" t="s">
        <v>114</v>
      </c>
      <c r="F3242" s="191" t="s">
        <v>114</v>
      </c>
      <c r="G3242" s="191" t="s">
        <v>163</v>
      </c>
      <c r="H3242" s="191" t="s">
        <v>18291</v>
      </c>
      <c r="I3242" s="191" t="s">
        <v>18299</v>
      </c>
      <c r="J3242" s="191" t="s">
        <v>18300</v>
      </c>
      <c r="K3242" s="191" t="s">
        <v>10197</v>
      </c>
      <c r="L3242" s="99">
        <v>-0.66639999999999999</v>
      </c>
      <c r="M3242" s="99">
        <v>37.058568000000001</v>
      </c>
      <c r="N3242" s="191" t="s">
        <v>6967</v>
      </c>
      <c r="O3242" s="87">
        <v>45526</v>
      </c>
      <c r="P3242" s="87">
        <f t="shared" si="100"/>
        <v>45551</v>
      </c>
      <c r="Q3242" s="53">
        <f t="shared" si="101"/>
        <v>76</v>
      </c>
    </row>
    <row r="3243" spans="1:17" ht="16">
      <c r="A3243" s="6">
        <v>3242</v>
      </c>
      <c r="B3243" s="191" t="s">
        <v>6886</v>
      </c>
      <c r="C3243" s="191" t="s">
        <v>6887</v>
      </c>
      <c r="D3243" s="191" t="s">
        <v>18301</v>
      </c>
      <c r="E3243" s="191" t="s">
        <v>151</v>
      </c>
      <c r="F3243" s="191" t="s">
        <v>10898</v>
      </c>
      <c r="G3243" s="191" t="s">
        <v>12503</v>
      </c>
      <c r="H3243" s="191" t="s">
        <v>18302</v>
      </c>
      <c r="I3243" s="191" t="s">
        <v>18303</v>
      </c>
      <c r="J3243" s="191" t="s">
        <v>18304</v>
      </c>
      <c r="K3243" s="191" t="s">
        <v>16531</v>
      </c>
      <c r="L3243" s="99">
        <v>-0.41845500000000002</v>
      </c>
      <c r="M3243" s="99">
        <v>37.690446999999999</v>
      </c>
      <c r="N3243" s="191" t="s">
        <v>6967</v>
      </c>
      <c r="O3243" s="87">
        <v>45526</v>
      </c>
      <c r="P3243" s="87">
        <f t="shared" si="100"/>
        <v>45551</v>
      </c>
      <c r="Q3243" s="53">
        <f t="shared" si="101"/>
        <v>76</v>
      </c>
    </row>
    <row r="3244" spans="1:17" ht="16">
      <c r="A3244" s="6">
        <v>3243</v>
      </c>
      <c r="B3244" s="191" t="s">
        <v>6906</v>
      </c>
      <c r="C3244" s="191" t="s">
        <v>6907</v>
      </c>
      <c r="D3244" s="191" t="s">
        <v>18305</v>
      </c>
      <c r="E3244" s="191" t="s">
        <v>8015</v>
      </c>
      <c r="F3244" s="191" t="s">
        <v>10898</v>
      </c>
      <c r="G3244" s="191" t="s">
        <v>12503</v>
      </c>
      <c r="H3244" s="191" t="s">
        <v>18306</v>
      </c>
      <c r="I3244" s="191" t="s">
        <v>18307</v>
      </c>
      <c r="J3244" s="191" t="s">
        <v>18308</v>
      </c>
      <c r="K3244" s="191" t="s">
        <v>11533</v>
      </c>
      <c r="L3244" s="99">
        <v>-0.35581200000000002</v>
      </c>
      <c r="M3244" s="99">
        <v>37.662596999999998</v>
      </c>
      <c r="N3244" s="191" t="s">
        <v>6967</v>
      </c>
      <c r="O3244" s="87">
        <v>45526</v>
      </c>
      <c r="P3244" s="87">
        <f t="shared" si="100"/>
        <v>45551</v>
      </c>
      <c r="Q3244" s="53">
        <f t="shared" si="101"/>
        <v>76</v>
      </c>
    </row>
    <row r="3245" spans="1:17" ht="16">
      <c r="A3245" s="6">
        <v>3244</v>
      </c>
      <c r="B3245" s="191" t="s">
        <v>6934</v>
      </c>
      <c r="C3245" s="191" t="s">
        <v>6935</v>
      </c>
      <c r="D3245" s="191" t="s">
        <v>18309</v>
      </c>
      <c r="E3245" s="191" t="s">
        <v>108</v>
      </c>
      <c r="F3245" s="191" t="s">
        <v>108</v>
      </c>
      <c r="G3245" s="191" t="s">
        <v>175</v>
      </c>
      <c r="H3245" s="191" t="s">
        <v>7798</v>
      </c>
      <c r="I3245" s="191" t="s">
        <v>18310</v>
      </c>
      <c r="J3245" s="191" t="s">
        <v>18311</v>
      </c>
      <c r="K3245" s="191" t="s">
        <v>2840</v>
      </c>
      <c r="L3245" s="99">
        <v>-1.2484949999999999</v>
      </c>
      <c r="M3245" s="99">
        <v>36.601542000000002</v>
      </c>
      <c r="N3245" s="191" t="s">
        <v>6967</v>
      </c>
      <c r="O3245" s="87">
        <v>45526</v>
      </c>
      <c r="P3245" s="87">
        <f t="shared" si="100"/>
        <v>45551</v>
      </c>
      <c r="Q3245" s="53">
        <f t="shared" si="101"/>
        <v>76</v>
      </c>
    </row>
    <row r="3246" spans="1:17" ht="16">
      <c r="A3246" s="6">
        <v>3245</v>
      </c>
      <c r="B3246" s="191" t="s">
        <v>6944</v>
      </c>
      <c r="C3246" s="191" t="s">
        <v>6945</v>
      </c>
      <c r="D3246" s="191" t="s">
        <v>18312</v>
      </c>
      <c r="E3246" s="191" t="s">
        <v>108</v>
      </c>
      <c r="F3246" s="191" t="s">
        <v>13953</v>
      </c>
      <c r="G3246" s="191" t="s">
        <v>13954</v>
      </c>
      <c r="H3246" s="191" t="s">
        <v>18236</v>
      </c>
      <c r="I3246" s="191" t="s">
        <v>18313</v>
      </c>
      <c r="J3246" s="191" t="s">
        <v>18314</v>
      </c>
      <c r="K3246" s="191" t="s">
        <v>15636</v>
      </c>
      <c r="L3246" s="99">
        <v>-1.6080479999999999</v>
      </c>
      <c r="M3246" s="99">
        <v>37.225034999999998</v>
      </c>
      <c r="N3246" s="191" t="s">
        <v>6967</v>
      </c>
      <c r="O3246" s="87">
        <v>45526</v>
      </c>
      <c r="P3246" s="87">
        <f t="shared" si="100"/>
        <v>45551</v>
      </c>
      <c r="Q3246" s="53">
        <f t="shared" si="101"/>
        <v>76</v>
      </c>
    </row>
    <row r="3247" spans="1:17" ht="16">
      <c r="A3247" s="6">
        <v>3246</v>
      </c>
      <c r="B3247" s="191" t="s">
        <v>6942</v>
      </c>
      <c r="C3247" s="191" t="s">
        <v>6943</v>
      </c>
      <c r="D3247" s="191" t="s">
        <v>18315</v>
      </c>
      <c r="E3247" s="191" t="s">
        <v>108</v>
      </c>
      <c r="F3247" s="191" t="s">
        <v>13953</v>
      </c>
      <c r="G3247" s="191" t="s">
        <v>13954</v>
      </c>
      <c r="H3247" s="191" t="s">
        <v>18236</v>
      </c>
      <c r="I3247" s="191" t="s">
        <v>18316</v>
      </c>
      <c r="J3247" s="191" t="s">
        <v>18317</v>
      </c>
      <c r="K3247" s="191" t="s">
        <v>15636</v>
      </c>
      <c r="L3247" s="99">
        <v>-1.596778</v>
      </c>
      <c r="M3247" s="99">
        <v>37.257956999999998</v>
      </c>
      <c r="N3247" s="191" t="s">
        <v>6967</v>
      </c>
      <c r="O3247" s="87">
        <v>45526</v>
      </c>
      <c r="P3247" s="87">
        <f t="shared" si="100"/>
        <v>45551</v>
      </c>
      <c r="Q3247" s="53">
        <f t="shared" si="101"/>
        <v>76</v>
      </c>
    </row>
    <row r="3248" spans="1:17" ht="16">
      <c r="A3248" s="6">
        <v>3247</v>
      </c>
      <c r="B3248" s="191" t="s">
        <v>6950</v>
      </c>
      <c r="C3248" s="191" t="s">
        <v>6951</v>
      </c>
      <c r="D3248" s="191" t="s">
        <v>18318</v>
      </c>
      <c r="E3248" s="191" t="s">
        <v>151</v>
      </c>
      <c r="F3248" s="191" t="s">
        <v>151</v>
      </c>
      <c r="G3248" s="191" t="s">
        <v>165</v>
      </c>
      <c r="H3248" s="191" t="s">
        <v>17474</v>
      </c>
      <c r="I3248" s="191" t="s">
        <v>18319</v>
      </c>
      <c r="J3248" s="191" t="s">
        <v>18320</v>
      </c>
      <c r="K3248" s="191" t="s">
        <v>8758</v>
      </c>
      <c r="L3248" s="99">
        <v>-0.119947</v>
      </c>
      <c r="M3248" s="99">
        <v>37.773314999999997</v>
      </c>
      <c r="N3248" s="191" t="s">
        <v>6967</v>
      </c>
      <c r="O3248" s="87">
        <v>45526</v>
      </c>
      <c r="P3248" s="87">
        <f t="shared" si="100"/>
        <v>45551</v>
      </c>
      <c r="Q3248" s="53">
        <f t="shared" si="101"/>
        <v>76</v>
      </c>
    </row>
    <row r="3249" spans="1:17" ht="16">
      <c r="A3249" s="6">
        <v>3248</v>
      </c>
      <c r="B3249" s="191" t="s">
        <v>6638</v>
      </c>
      <c r="C3249" s="191" t="s">
        <v>6639</v>
      </c>
      <c r="D3249" s="191" t="s">
        <v>18321</v>
      </c>
      <c r="E3249" s="191" t="s">
        <v>108</v>
      </c>
      <c r="F3249" s="191" t="s">
        <v>108</v>
      </c>
      <c r="G3249" s="191" t="s">
        <v>109</v>
      </c>
      <c r="H3249" s="191" t="s">
        <v>18322</v>
      </c>
      <c r="I3249" s="191" t="s">
        <v>18323</v>
      </c>
      <c r="J3249" s="191"/>
      <c r="K3249" s="191" t="s">
        <v>15636</v>
      </c>
      <c r="L3249" s="99">
        <v>-1.054025</v>
      </c>
      <c r="M3249" s="99">
        <v>36.812980000000003</v>
      </c>
      <c r="N3249" s="191" t="s">
        <v>6967</v>
      </c>
      <c r="O3249" s="87">
        <v>45527</v>
      </c>
      <c r="P3249" s="87">
        <f t="shared" si="100"/>
        <v>45552</v>
      </c>
      <c r="Q3249" s="53">
        <f t="shared" si="101"/>
        <v>75</v>
      </c>
    </row>
    <row r="3250" spans="1:17" ht="16">
      <c r="A3250" s="6">
        <v>3249</v>
      </c>
      <c r="B3250" s="191" t="s">
        <v>6700</v>
      </c>
      <c r="C3250" s="191" t="s">
        <v>6701</v>
      </c>
      <c r="D3250" s="191" t="s">
        <v>18324</v>
      </c>
      <c r="E3250" s="191" t="s">
        <v>114</v>
      </c>
      <c r="F3250" s="191" t="s">
        <v>114</v>
      </c>
      <c r="G3250" s="191" t="s">
        <v>168</v>
      </c>
      <c r="H3250" s="191" t="s">
        <v>18325</v>
      </c>
      <c r="I3250" s="191" t="s">
        <v>18326</v>
      </c>
      <c r="J3250" s="191" t="s">
        <v>18327</v>
      </c>
      <c r="K3250" s="191" t="s">
        <v>11330</v>
      </c>
      <c r="L3250" s="99">
        <v>-0.94965299999999997</v>
      </c>
      <c r="M3250" s="99">
        <v>37.061292000000002</v>
      </c>
      <c r="N3250" s="191" t="s">
        <v>6967</v>
      </c>
      <c r="O3250" s="87">
        <v>45527</v>
      </c>
      <c r="P3250" s="87">
        <f t="shared" si="100"/>
        <v>45552</v>
      </c>
      <c r="Q3250" s="53">
        <f t="shared" si="101"/>
        <v>75</v>
      </c>
    </row>
    <row r="3251" spans="1:17" ht="16">
      <c r="A3251" s="6">
        <v>3250</v>
      </c>
      <c r="B3251" s="191" t="s">
        <v>6710</v>
      </c>
      <c r="C3251" s="191" t="s">
        <v>6711</v>
      </c>
      <c r="D3251" s="191" t="s">
        <v>18328</v>
      </c>
      <c r="E3251" s="191" t="s">
        <v>8015</v>
      </c>
      <c r="F3251" s="191" t="s">
        <v>2434</v>
      </c>
      <c r="G3251" s="191" t="s">
        <v>9255</v>
      </c>
      <c r="H3251" s="191" t="s">
        <v>18329</v>
      </c>
      <c r="I3251" s="191" t="s">
        <v>18330</v>
      </c>
      <c r="J3251" s="191" t="s">
        <v>18331</v>
      </c>
      <c r="K3251" s="191" t="s">
        <v>8335</v>
      </c>
      <c r="L3251" s="99">
        <v>-0.50328200000000001</v>
      </c>
      <c r="M3251" s="99">
        <v>37.346299999999999</v>
      </c>
      <c r="N3251" s="191" t="s">
        <v>6967</v>
      </c>
      <c r="O3251" s="87">
        <v>45527</v>
      </c>
      <c r="P3251" s="87">
        <f t="shared" si="100"/>
        <v>45552</v>
      </c>
      <c r="Q3251" s="53">
        <f t="shared" si="101"/>
        <v>75</v>
      </c>
    </row>
    <row r="3252" spans="1:17" ht="16">
      <c r="A3252" s="6">
        <v>3251</v>
      </c>
      <c r="B3252" s="191" t="s">
        <v>6724</v>
      </c>
      <c r="C3252" s="191" t="s">
        <v>6725</v>
      </c>
      <c r="D3252" s="191" t="s">
        <v>18332</v>
      </c>
      <c r="E3252" s="191" t="s">
        <v>108</v>
      </c>
      <c r="F3252" s="191" t="s">
        <v>108</v>
      </c>
      <c r="G3252" s="191" t="s">
        <v>6972</v>
      </c>
      <c r="H3252" s="191" t="s">
        <v>11312</v>
      </c>
      <c r="I3252" s="191" t="s">
        <v>18333</v>
      </c>
      <c r="J3252" s="191" t="s">
        <v>18334</v>
      </c>
      <c r="K3252" s="191" t="s">
        <v>6975</v>
      </c>
      <c r="L3252" s="99">
        <v>-1.007558</v>
      </c>
      <c r="M3252" s="99">
        <v>36.909840000000003</v>
      </c>
      <c r="N3252" s="191" t="s">
        <v>6967</v>
      </c>
      <c r="O3252" s="87">
        <v>45527</v>
      </c>
      <c r="P3252" s="87">
        <f t="shared" si="100"/>
        <v>45552</v>
      </c>
      <c r="Q3252" s="53">
        <f t="shared" si="101"/>
        <v>75</v>
      </c>
    </row>
    <row r="3253" spans="1:17" ht="16">
      <c r="A3253" s="6">
        <v>3252</v>
      </c>
      <c r="B3253" s="191" t="s">
        <v>6785</v>
      </c>
      <c r="C3253" s="191" t="s">
        <v>6786</v>
      </c>
      <c r="D3253" s="191" t="s">
        <v>18335</v>
      </c>
      <c r="E3253" s="191" t="s">
        <v>8015</v>
      </c>
      <c r="F3253" s="191" t="s">
        <v>2434</v>
      </c>
      <c r="G3253" s="191" t="s">
        <v>9255</v>
      </c>
      <c r="H3253" s="191" t="s">
        <v>18336</v>
      </c>
      <c r="I3253" s="191" t="s">
        <v>18337</v>
      </c>
      <c r="J3253" s="191" t="s">
        <v>18338</v>
      </c>
      <c r="K3253" s="191" t="s">
        <v>8335</v>
      </c>
      <c r="L3253" s="99">
        <v>-0.51627000000000001</v>
      </c>
      <c r="M3253" s="99">
        <v>37.400533000000003</v>
      </c>
      <c r="N3253" s="191" t="s">
        <v>6967</v>
      </c>
      <c r="O3253" s="87">
        <v>45527</v>
      </c>
      <c r="P3253" s="87">
        <f t="shared" si="100"/>
        <v>45552</v>
      </c>
      <c r="Q3253" s="53">
        <f t="shared" si="101"/>
        <v>75</v>
      </c>
    </row>
    <row r="3254" spans="1:17" ht="16">
      <c r="A3254" s="6">
        <v>3253</v>
      </c>
      <c r="B3254" s="191" t="s">
        <v>6787</v>
      </c>
      <c r="C3254" s="191" t="s">
        <v>6788</v>
      </c>
      <c r="D3254" s="191" t="s">
        <v>18339</v>
      </c>
      <c r="E3254" s="191" t="s">
        <v>8015</v>
      </c>
      <c r="F3254" s="191" t="s">
        <v>10898</v>
      </c>
      <c r="G3254" s="191" t="s">
        <v>1578</v>
      </c>
      <c r="H3254" s="191" t="s">
        <v>18340</v>
      </c>
      <c r="I3254" s="191" t="s">
        <v>18341</v>
      </c>
      <c r="J3254" s="191" t="s">
        <v>18342</v>
      </c>
      <c r="K3254" s="191" t="s">
        <v>11533</v>
      </c>
      <c r="L3254" s="99">
        <v>-0.21845999999999999</v>
      </c>
      <c r="M3254" s="99">
        <v>37.691487000000002</v>
      </c>
      <c r="N3254" s="191" t="s">
        <v>6967</v>
      </c>
      <c r="O3254" s="87">
        <v>45527</v>
      </c>
      <c r="P3254" s="87">
        <f t="shared" si="100"/>
        <v>45552</v>
      </c>
      <c r="Q3254" s="53">
        <f t="shared" si="101"/>
        <v>75</v>
      </c>
    </row>
    <row r="3255" spans="1:17" ht="16">
      <c r="A3255" s="6">
        <v>3254</v>
      </c>
      <c r="B3255" s="191" t="s">
        <v>6831</v>
      </c>
      <c r="C3255" s="191" t="s">
        <v>6832</v>
      </c>
      <c r="D3255" s="191" t="s">
        <v>18343</v>
      </c>
      <c r="E3255" s="191" t="s">
        <v>114</v>
      </c>
      <c r="F3255" s="191" t="s">
        <v>114</v>
      </c>
      <c r="G3255" s="191" t="s">
        <v>8764</v>
      </c>
      <c r="H3255" s="191" t="s">
        <v>18344</v>
      </c>
      <c r="I3255" s="191" t="s">
        <v>18345</v>
      </c>
      <c r="J3255" s="191" t="s">
        <v>18346</v>
      </c>
      <c r="K3255" s="191" t="s">
        <v>11451</v>
      </c>
      <c r="L3255" s="99">
        <v>-0.78731899999999999</v>
      </c>
      <c r="M3255" s="99">
        <v>37.080665000000003</v>
      </c>
      <c r="N3255" s="191" t="s">
        <v>6967</v>
      </c>
      <c r="O3255" s="87">
        <v>45527</v>
      </c>
      <c r="P3255" s="87">
        <f t="shared" si="100"/>
        <v>45552</v>
      </c>
      <c r="Q3255" s="53">
        <f t="shared" si="101"/>
        <v>75</v>
      </c>
    </row>
    <row r="3256" spans="1:17" ht="16">
      <c r="A3256" s="6">
        <v>3255</v>
      </c>
      <c r="B3256" s="191" t="s">
        <v>6871</v>
      </c>
      <c r="C3256" s="191" t="s">
        <v>6872</v>
      </c>
      <c r="D3256" s="191" t="s">
        <v>18347</v>
      </c>
      <c r="E3256" s="191" t="s">
        <v>114</v>
      </c>
      <c r="F3256" s="191" t="s">
        <v>114</v>
      </c>
      <c r="G3256" s="191" t="s">
        <v>168</v>
      </c>
      <c r="H3256" s="191" t="s">
        <v>10799</v>
      </c>
      <c r="I3256" s="191" t="s">
        <v>18348</v>
      </c>
      <c r="J3256" s="191" t="s">
        <v>18349</v>
      </c>
      <c r="K3256" s="191" t="s">
        <v>11330</v>
      </c>
      <c r="L3256" s="99">
        <v>-0.87605100000000002</v>
      </c>
      <c r="M3256" s="99">
        <v>36.965310000000002</v>
      </c>
      <c r="N3256" s="191" t="s">
        <v>6967</v>
      </c>
      <c r="O3256" s="87">
        <v>45527</v>
      </c>
      <c r="P3256" s="87">
        <f t="shared" si="100"/>
        <v>45552</v>
      </c>
      <c r="Q3256" s="53">
        <f t="shared" si="101"/>
        <v>75</v>
      </c>
    </row>
    <row r="3257" spans="1:17" ht="16">
      <c r="A3257" s="6">
        <v>3256</v>
      </c>
      <c r="B3257" s="191" t="s">
        <v>6894</v>
      </c>
      <c r="C3257" s="191" t="s">
        <v>6895</v>
      </c>
      <c r="D3257" s="191" t="s">
        <v>18350</v>
      </c>
      <c r="E3257" s="191" t="s">
        <v>108</v>
      </c>
      <c r="F3257" s="191" t="s">
        <v>108</v>
      </c>
      <c r="G3257" s="191" t="s">
        <v>109</v>
      </c>
      <c r="H3257" s="191" t="s">
        <v>18351</v>
      </c>
      <c r="I3257" s="191"/>
      <c r="J3257" s="191" t="s">
        <v>18352</v>
      </c>
      <c r="K3257" s="191" t="s">
        <v>15636</v>
      </c>
      <c r="L3257" s="99">
        <v>-1.0389980000000001</v>
      </c>
      <c r="M3257" s="99">
        <v>36.843801999999997</v>
      </c>
      <c r="N3257" s="191" t="s">
        <v>6967</v>
      </c>
      <c r="O3257" s="87">
        <v>45527</v>
      </c>
      <c r="P3257" s="87">
        <f t="shared" si="100"/>
        <v>45552</v>
      </c>
      <c r="Q3257" s="53">
        <f t="shared" si="101"/>
        <v>75</v>
      </c>
    </row>
    <row r="3258" spans="1:17" ht="16">
      <c r="A3258" s="6">
        <v>3257</v>
      </c>
      <c r="B3258" s="191" t="s">
        <v>6898</v>
      </c>
      <c r="C3258" s="191" t="s">
        <v>6899</v>
      </c>
      <c r="D3258" s="191" t="s">
        <v>18353</v>
      </c>
      <c r="E3258" s="191" t="s">
        <v>108</v>
      </c>
      <c r="F3258" s="191" t="s">
        <v>108</v>
      </c>
      <c r="G3258" s="191" t="s">
        <v>109</v>
      </c>
      <c r="H3258" s="191" t="s">
        <v>18354</v>
      </c>
      <c r="I3258" s="191" t="s">
        <v>18355</v>
      </c>
      <c r="J3258" s="191" t="s">
        <v>18356</v>
      </c>
      <c r="K3258" s="191" t="s">
        <v>6966</v>
      </c>
      <c r="L3258" s="99">
        <v>-1.065828</v>
      </c>
      <c r="M3258" s="99">
        <v>36.731482999999997</v>
      </c>
      <c r="N3258" s="191" t="s">
        <v>6967</v>
      </c>
      <c r="O3258" s="87">
        <v>45527</v>
      </c>
      <c r="P3258" s="87">
        <f t="shared" si="100"/>
        <v>45552</v>
      </c>
      <c r="Q3258" s="53">
        <f t="shared" si="101"/>
        <v>75</v>
      </c>
    </row>
    <row r="3259" spans="1:17" ht="16">
      <c r="A3259" s="6">
        <v>3258</v>
      </c>
      <c r="B3259" s="191" t="s">
        <v>6918</v>
      </c>
      <c r="C3259" s="191" t="s">
        <v>6919</v>
      </c>
      <c r="D3259" s="191" t="s">
        <v>18357</v>
      </c>
      <c r="E3259" s="191" t="s">
        <v>151</v>
      </c>
      <c r="F3259" s="191" t="s">
        <v>151</v>
      </c>
      <c r="G3259" s="191" t="s">
        <v>165</v>
      </c>
      <c r="H3259" s="191" t="s">
        <v>14832</v>
      </c>
      <c r="I3259" s="191" t="s">
        <v>18358</v>
      </c>
      <c r="J3259" s="191" t="s">
        <v>14833</v>
      </c>
      <c r="K3259" s="191" t="s">
        <v>10106</v>
      </c>
      <c r="L3259" s="99">
        <v>-0.125942</v>
      </c>
      <c r="M3259" s="99">
        <v>37.557653000000002</v>
      </c>
      <c r="N3259" s="191" t="s">
        <v>6967</v>
      </c>
      <c r="O3259" s="87">
        <v>45527</v>
      </c>
      <c r="P3259" s="87">
        <f t="shared" si="100"/>
        <v>45552</v>
      </c>
      <c r="Q3259" s="53">
        <f t="shared" si="101"/>
        <v>75</v>
      </c>
    </row>
    <row r="3260" spans="1:17" ht="16">
      <c r="A3260" s="6">
        <v>3259</v>
      </c>
      <c r="B3260" s="191" t="s">
        <v>6916</v>
      </c>
      <c r="C3260" s="191" t="s">
        <v>6917</v>
      </c>
      <c r="D3260" s="191" t="s">
        <v>18359</v>
      </c>
      <c r="E3260" s="191" t="s">
        <v>161</v>
      </c>
      <c r="F3260" s="191" t="s">
        <v>161</v>
      </c>
      <c r="G3260" s="191" t="s">
        <v>1511</v>
      </c>
      <c r="H3260" s="191" t="s">
        <v>18360</v>
      </c>
      <c r="I3260" s="191" t="s">
        <v>18361</v>
      </c>
      <c r="J3260" s="191" t="s">
        <v>18362</v>
      </c>
      <c r="K3260" s="191" t="s">
        <v>16488</v>
      </c>
      <c r="L3260" s="99">
        <v>-0.21048700000000001</v>
      </c>
      <c r="M3260" s="99">
        <v>37.021442</v>
      </c>
      <c r="N3260" s="191" t="s">
        <v>6967</v>
      </c>
      <c r="O3260" s="87">
        <v>45527</v>
      </c>
      <c r="P3260" s="87">
        <f t="shared" si="100"/>
        <v>45552</v>
      </c>
      <c r="Q3260" s="53">
        <f t="shared" si="101"/>
        <v>75</v>
      </c>
    </row>
    <row r="3261" spans="1:17" ht="16">
      <c r="A3261" s="6">
        <v>3260</v>
      </c>
      <c r="B3261" s="191" t="s">
        <v>6920</v>
      </c>
      <c r="C3261" s="191" t="s">
        <v>6921</v>
      </c>
      <c r="D3261" s="191" t="s">
        <v>18363</v>
      </c>
      <c r="E3261" s="191" t="s">
        <v>151</v>
      </c>
      <c r="F3261" s="191" t="s">
        <v>151</v>
      </c>
      <c r="G3261" s="191" t="s">
        <v>222</v>
      </c>
      <c r="H3261" s="191" t="s">
        <v>18364</v>
      </c>
      <c r="I3261" s="191" t="s">
        <v>18365</v>
      </c>
      <c r="J3261" s="191" t="s">
        <v>18366</v>
      </c>
      <c r="K3261" s="191" t="s">
        <v>10106</v>
      </c>
      <c r="L3261" s="99">
        <v>1.8429999999999998E-2</v>
      </c>
      <c r="M3261" s="99">
        <v>37.584207999999997</v>
      </c>
      <c r="N3261" s="191" t="s">
        <v>6967</v>
      </c>
      <c r="O3261" s="87">
        <v>45527</v>
      </c>
      <c r="P3261" s="87">
        <f t="shared" si="100"/>
        <v>45552</v>
      </c>
      <c r="Q3261" s="53">
        <f t="shared" si="101"/>
        <v>75</v>
      </c>
    </row>
    <row r="3262" spans="1:17" ht="16">
      <c r="A3262" s="6">
        <v>3261</v>
      </c>
      <c r="B3262" s="191" t="s">
        <v>6926</v>
      </c>
      <c r="C3262" s="191" t="s">
        <v>6927</v>
      </c>
      <c r="D3262" s="191" t="s">
        <v>18367</v>
      </c>
      <c r="E3262" s="191" t="s">
        <v>161</v>
      </c>
      <c r="F3262" s="191" t="s">
        <v>161</v>
      </c>
      <c r="G3262" s="191" t="s">
        <v>1511</v>
      </c>
      <c r="H3262" s="191" t="s">
        <v>15484</v>
      </c>
      <c r="I3262" s="191" t="s">
        <v>18368</v>
      </c>
      <c r="J3262" s="191" t="s">
        <v>18369</v>
      </c>
      <c r="K3262" s="191" t="s">
        <v>16488</v>
      </c>
      <c r="L3262" s="99">
        <v>-0.16692499999999999</v>
      </c>
      <c r="M3262" s="99">
        <v>37.068517999999997</v>
      </c>
      <c r="N3262" s="191" t="s">
        <v>6967</v>
      </c>
      <c r="O3262" s="87">
        <v>45527</v>
      </c>
      <c r="P3262" s="87">
        <f t="shared" si="100"/>
        <v>45552</v>
      </c>
      <c r="Q3262" s="53">
        <f t="shared" si="101"/>
        <v>75</v>
      </c>
    </row>
    <row r="3263" spans="1:17" ht="16">
      <c r="A3263" s="6">
        <v>3262</v>
      </c>
      <c r="B3263" s="191" t="s">
        <v>6928</v>
      </c>
      <c r="C3263" s="191" t="s">
        <v>6929</v>
      </c>
      <c r="D3263" s="191" t="s">
        <v>18370</v>
      </c>
      <c r="E3263" s="191" t="s">
        <v>108</v>
      </c>
      <c r="F3263" s="191" t="s">
        <v>108</v>
      </c>
      <c r="G3263" s="191" t="s">
        <v>109</v>
      </c>
      <c r="H3263" s="191" t="s">
        <v>7077</v>
      </c>
      <c r="I3263" s="191" t="s">
        <v>18371</v>
      </c>
      <c r="J3263" s="191" t="s">
        <v>18372</v>
      </c>
      <c r="K3263" s="191" t="s">
        <v>15636</v>
      </c>
      <c r="L3263" s="99">
        <v>-1.0178579999999999</v>
      </c>
      <c r="M3263" s="99">
        <v>36.789544999999997</v>
      </c>
      <c r="N3263" s="191" t="s">
        <v>6967</v>
      </c>
      <c r="O3263" s="87">
        <v>45527</v>
      </c>
      <c r="P3263" s="87">
        <f t="shared" si="100"/>
        <v>45552</v>
      </c>
      <c r="Q3263" s="53">
        <f t="shared" si="101"/>
        <v>75</v>
      </c>
    </row>
    <row r="3264" spans="1:17" ht="16">
      <c r="A3264" s="6">
        <v>3263</v>
      </c>
      <c r="B3264" s="191" t="s">
        <v>6946</v>
      </c>
      <c r="C3264" s="191" t="s">
        <v>6947</v>
      </c>
      <c r="D3264" s="191" t="s">
        <v>18373</v>
      </c>
      <c r="E3264" s="191" t="s">
        <v>108</v>
      </c>
      <c r="F3264" s="191" t="s">
        <v>13953</v>
      </c>
      <c r="G3264" s="191" t="s">
        <v>13954</v>
      </c>
      <c r="H3264" s="191" t="s">
        <v>18236</v>
      </c>
      <c r="I3264" s="191" t="s">
        <v>18374</v>
      </c>
      <c r="J3264" s="191" t="s">
        <v>18375</v>
      </c>
      <c r="K3264" s="191" t="s">
        <v>15636</v>
      </c>
      <c r="L3264" s="99">
        <v>-1.6258030000000001</v>
      </c>
      <c r="M3264" s="99">
        <v>37.229717999999998</v>
      </c>
      <c r="N3264" s="191" t="s">
        <v>6967</v>
      </c>
      <c r="O3264" s="87">
        <v>45527</v>
      </c>
      <c r="P3264" s="87">
        <f t="shared" si="100"/>
        <v>45552</v>
      </c>
      <c r="Q3264" s="53">
        <f t="shared" si="101"/>
        <v>75</v>
      </c>
    </row>
    <row r="3265" spans="1:17" ht="16">
      <c r="A3265" s="6">
        <v>3264</v>
      </c>
      <c r="B3265" s="191" t="s">
        <v>6948</v>
      </c>
      <c r="C3265" s="191" t="s">
        <v>6949</v>
      </c>
      <c r="D3265" s="191" t="s">
        <v>18376</v>
      </c>
      <c r="E3265" s="191" t="s">
        <v>114</v>
      </c>
      <c r="F3265" s="191" t="s">
        <v>114</v>
      </c>
      <c r="G3265" s="191" t="s">
        <v>168</v>
      </c>
      <c r="H3265" s="191" t="s">
        <v>18377</v>
      </c>
      <c r="I3265" s="191" t="s">
        <v>18378</v>
      </c>
      <c r="J3265" s="191" t="s">
        <v>18379</v>
      </c>
      <c r="K3265" s="191" t="s">
        <v>11330</v>
      </c>
      <c r="L3265" s="99">
        <v>-0.90229300000000001</v>
      </c>
      <c r="M3265" s="99">
        <v>37.024566999999998</v>
      </c>
      <c r="N3265" s="191" t="s">
        <v>6967</v>
      </c>
      <c r="O3265" s="87">
        <v>45527</v>
      </c>
      <c r="P3265" s="87">
        <f t="shared" si="100"/>
        <v>45552</v>
      </c>
      <c r="Q3265" s="53">
        <f t="shared" si="101"/>
        <v>75</v>
      </c>
    </row>
    <row r="3266" spans="1:17" ht="16">
      <c r="A3266" s="6">
        <v>3265</v>
      </c>
      <c r="B3266" s="191" t="s">
        <v>4087</v>
      </c>
      <c r="C3266" s="191" t="s">
        <v>6952</v>
      </c>
      <c r="D3266" s="191" t="s">
        <v>18380</v>
      </c>
      <c r="E3266" s="191" t="s">
        <v>151</v>
      </c>
      <c r="F3266" s="191" t="s">
        <v>151</v>
      </c>
      <c r="G3266" s="191" t="s">
        <v>165</v>
      </c>
      <c r="H3266" s="191" t="s">
        <v>18381</v>
      </c>
      <c r="I3266" s="191" t="s">
        <v>18382</v>
      </c>
      <c r="J3266" s="191" t="s">
        <v>18383</v>
      </c>
      <c r="K3266" s="191" t="s">
        <v>8847</v>
      </c>
      <c r="L3266" s="99">
        <v>-0.110558</v>
      </c>
      <c r="M3266" s="99">
        <v>37.776784999999997</v>
      </c>
      <c r="N3266" s="191" t="s">
        <v>6967</v>
      </c>
      <c r="O3266" s="87">
        <v>45527</v>
      </c>
      <c r="P3266" s="87">
        <f t="shared" si="100"/>
        <v>45552</v>
      </c>
      <c r="Q3266" s="53">
        <f t="shared" si="101"/>
        <v>75</v>
      </c>
    </row>
    <row r="3267" spans="1:17" ht="16">
      <c r="A3267" s="6">
        <v>3266</v>
      </c>
      <c r="B3267" s="191" t="s">
        <v>18384</v>
      </c>
      <c r="C3267" s="191" t="s">
        <v>18385</v>
      </c>
      <c r="D3267" s="191" t="s">
        <v>18386</v>
      </c>
      <c r="E3267" s="191" t="s">
        <v>8015</v>
      </c>
      <c r="F3267" s="191" t="s">
        <v>8015</v>
      </c>
      <c r="G3267" s="191" t="s">
        <v>144</v>
      </c>
      <c r="H3267" s="191" t="s">
        <v>18387</v>
      </c>
      <c r="I3267" s="191" t="s">
        <v>18388</v>
      </c>
      <c r="J3267" s="191" t="s">
        <v>18389</v>
      </c>
      <c r="K3267" s="191" t="s">
        <v>7384</v>
      </c>
      <c r="L3267" s="99">
        <v>-0.372973</v>
      </c>
      <c r="M3267" s="99">
        <v>37.518121999999998</v>
      </c>
      <c r="N3267" s="191" t="s">
        <v>6967</v>
      </c>
      <c r="O3267" s="87">
        <v>45529</v>
      </c>
      <c r="P3267" s="87">
        <f t="shared" ref="P3267:P3330" si="102">O3267+25</f>
        <v>45554</v>
      </c>
      <c r="Q3267" s="53">
        <f t="shared" ref="Q3267:Q3330" si="103">IF(P3267&lt;$T$2,$V$2,$U$2-P3267+1)</f>
        <v>73</v>
      </c>
    </row>
    <row r="3268" spans="1:17" ht="16">
      <c r="A3268" s="6">
        <v>3267</v>
      </c>
      <c r="B3268" s="191" t="s">
        <v>18390</v>
      </c>
      <c r="C3268" s="191" t="s">
        <v>18391</v>
      </c>
      <c r="D3268" s="191" t="s">
        <v>18392</v>
      </c>
      <c r="E3268" s="191" t="s">
        <v>151</v>
      </c>
      <c r="F3268" s="191" t="s">
        <v>151</v>
      </c>
      <c r="G3268" s="191" t="s">
        <v>165</v>
      </c>
      <c r="H3268" s="191" t="s">
        <v>15382</v>
      </c>
      <c r="I3268" s="191" t="s">
        <v>18393</v>
      </c>
      <c r="J3268" s="191" t="s">
        <v>18394</v>
      </c>
      <c r="K3268" s="191" t="s">
        <v>10106</v>
      </c>
      <c r="L3268" s="99">
        <v>-7.6702000000000006E-2</v>
      </c>
      <c r="M3268" s="99">
        <v>37.663744999999999</v>
      </c>
      <c r="N3268" s="191" t="s">
        <v>6967</v>
      </c>
      <c r="O3268" s="87">
        <v>45530</v>
      </c>
      <c r="P3268" s="87">
        <f t="shared" si="102"/>
        <v>45555</v>
      </c>
      <c r="Q3268" s="53">
        <f t="shared" si="103"/>
        <v>72</v>
      </c>
    </row>
    <row r="3269" spans="1:17" ht="16">
      <c r="A3269" s="6">
        <v>3268</v>
      </c>
      <c r="B3269" s="191" t="s">
        <v>18395</v>
      </c>
      <c r="C3269" s="191" t="s">
        <v>18396</v>
      </c>
      <c r="D3269" s="191" t="s">
        <v>18397</v>
      </c>
      <c r="E3269" s="191" t="s">
        <v>108</v>
      </c>
      <c r="F3269" s="191" t="s">
        <v>108</v>
      </c>
      <c r="G3269" s="191" t="s">
        <v>111</v>
      </c>
      <c r="H3269" s="191" t="s">
        <v>18398</v>
      </c>
      <c r="I3269" s="191" t="s">
        <v>18399</v>
      </c>
      <c r="J3269" s="191" t="s">
        <v>18400</v>
      </c>
      <c r="K3269" s="191" t="s">
        <v>6966</v>
      </c>
      <c r="L3269" s="99">
        <v>-0.96370500000000003</v>
      </c>
      <c r="M3269" s="99">
        <v>36.636249999999997</v>
      </c>
      <c r="N3269" s="191" t="s">
        <v>6967</v>
      </c>
      <c r="O3269" s="87">
        <v>45530</v>
      </c>
      <c r="P3269" s="87">
        <f t="shared" si="102"/>
        <v>45555</v>
      </c>
      <c r="Q3269" s="53">
        <f t="shared" si="103"/>
        <v>72</v>
      </c>
    </row>
    <row r="3270" spans="1:17" ht="16">
      <c r="A3270" s="6">
        <v>3269</v>
      </c>
      <c r="B3270" s="191" t="s">
        <v>18401</v>
      </c>
      <c r="C3270" s="191" t="s">
        <v>18402</v>
      </c>
      <c r="D3270" s="191" t="s">
        <v>18403</v>
      </c>
      <c r="E3270" s="191" t="s">
        <v>161</v>
      </c>
      <c r="F3270" s="191" t="s">
        <v>161</v>
      </c>
      <c r="G3270" s="191" t="s">
        <v>11424</v>
      </c>
      <c r="H3270" s="191" t="s">
        <v>18404</v>
      </c>
      <c r="I3270" s="191" t="s">
        <v>18405</v>
      </c>
      <c r="J3270" s="191" t="s">
        <v>18406</v>
      </c>
      <c r="K3270" s="191" t="s">
        <v>10952</v>
      </c>
      <c r="L3270" s="99">
        <v>-0.61049699999999996</v>
      </c>
      <c r="M3270" s="99">
        <v>37.077204999999999</v>
      </c>
      <c r="N3270" s="191" t="s">
        <v>6967</v>
      </c>
      <c r="O3270" s="87">
        <v>45530</v>
      </c>
      <c r="P3270" s="87">
        <f t="shared" si="102"/>
        <v>45555</v>
      </c>
      <c r="Q3270" s="53">
        <f t="shared" si="103"/>
        <v>72</v>
      </c>
    </row>
    <row r="3271" spans="1:17" ht="16">
      <c r="A3271" s="6">
        <v>3270</v>
      </c>
      <c r="B3271" s="191" t="s">
        <v>18407</v>
      </c>
      <c r="C3271" s="191" t="s">
        <v>18408</v>
      </c>
      <c r="D3271" s="191" t="s">
        <v>18409</v>
      </c>
      <c r="E3271" s="191" t="s">
        <v>108</v>
      </c>
      <c r="F3271" s="191" t="s">
        <v>108</v>
      </c>
      <c r="G3271" s="191" t="s">
        <v>109</v>
      </c>
      <c r="H3271" s="191" t="s">
        <v>18410</v>
      </c>
      <c r="I3271" s="191" t="s">
        <v>18411</v>
      </c>
      <c r="J3271" s="191" t="s">
        <v>18412</v>
      </c>
      <c r="K3271" s="191" t="s">
        <v>6966</v>
      </c>
      <c r="L3271" s="99">
        <v>-1.098698</v>
      </c>
      <c r="M3271" s="99">
        <v>36.776367</v>
      </c>
      <c r="N3271" s="191" t="s">
        <v>6967</v>
      </c>
      <c r="O3271" s="87">
        <v>45530</v>
      </c>
      <c r="P3271" s="87">
        <f t="shared" si="102"/>
        <v>45555</v>
      </c>
      <c r="Q3271" s="53">
        <f t="shared" si="103"/>
        <v>72</v>
      </c>
    </row>
    <row r="3272" spans="1:17" ht="16">
      <c r="A3272" s="6">
        <v>3271</v>
      </c>
      <c r="B3272" s="191" t="s">
        <v>18413</v>
      </c>
      <c r="C3272" s="191" t="s">
        <v>18414</v>
      </c>
      <c r="D3272" s="191" t="s">
        <v>18415</v>
      </c>
      <c r="E3272" s="191" t="s">
        <v>8015</v>
      </c>
      <c r="F3272" s="191" t="s">
        <v>10898</v>
      </c>
      <c r="G3272" s="191" t="s">
        <v>12503</v>
      </c>
      <c r="H3272" s="191" t="s">
        <v>18416</v>
      </c>
      <c r="I3272" s="191" t="s">
        <v>18417</v>
      </c>
      <c r="J3272" s="191" t="s">
        <v>13733</v>
      </c>
      <c r="K3272" s="191" t="s">
        <v>11533</v>
      </c>
      <c r="L3272" s="99">
        <v>-0.42225200000000002</v>
      </c>
      <c r="M3272" s="99">
        <v>37.597172</v>
      </c>
      <c r="N3272" s="191" t="s">
        <v>6967</v>
      </c>
      <c r="O3272" s="87">
        <v>45530</v>
      </c>
      <c r="P3272" s="87">
        <f t="shared" si="102"/>
        <v>45555</v>
      </c>
      <c r="Q3272" s="53">
        <f t="shared" si="103"/>
        <v>72</v>
      </c>
    </row>
    <row r="3273" spans="1:17" ht="16">
      <c r="A3273" s="6">
        <v>3272</v>
      </c>
      <c r="B3273" s="191" t="s">
        <v>18418</v>
      </c>
      <c r="C3273" s="191" t="s">
        <v>18419</v>
      </c>
      <c r="D3273" s="191" t="s">
        <v>18420</v>
      </c>
      <c r="E3273" s="191" t="s">
        <v>108</v>
      </c>
      <c r="F3273" s="191" t="s">
        <v>108</v>
      </c>
      <c r="G3273" s="191" t="s">
        <v>109</v>
      </c>
      <c r="H3273" s="191" t="s">
        <v>18421</v>
      </c>
      <c r="I3273" s="191" t="s">
        <v>18422</v>
      </c>
      <c r="J3273" s="191" t="s">
        <v>18423</v>
      </c>
      <c r="K3273" s="191" t="s">
        <v>6966</v>
      </c>
      <c r="L3273" s="99">
        <v>-1.0164249999999999</v>
      </c>
      <c r="M3273" s="99">
        <v>36.814819999999997</v>
      </c>
      <c r="N3273" s="191" t="s">
        <v>6967</v>
      </c>
      <c r="O3273" s="87">
        <v>45530</v>
      </c>
      <c r="P3273" s="87">
        <f t="shared" si="102"/>
        <v>45555</v>
      </c>
      <c r="Q3273" s="53">
        <f t="shared" si="103"/>
        <v>72</v>
      </c>
    </row>
    <row r="3274" spans="1:17" ht="16">
      <c r="A3274" s="6">
        <v>3273</v>
      </c>
      <c r="B3274" s="191" t="s">
        <v>18424</v>
      </c>
      <c r="C3274" s="191" t="s">
        <v>18425</v>
      </c>
      <c r="D3274" s="191" t="s">
        <v>18426</v>
      </c>
      <c r="E3274" s="191" t="s">
        <v>161</v>
      </c>
      <c r="F3274" s="191" t="s">
        <v>161</v>
      </c>
      <c r="G3274" s="191" t="s">
        <v>716</v>
      </c>
      <c r="H3274" s="191" t="s">
        <v>18427</v>
      </c>
      <c r="I3274" s="191" t="s">
        <v>18428</v>
      </c>
      <c r="J3274" s="191"/>
      <c r="K3274" s="191" t="s">
        <v>15695</v>
      </c>
      <c r="L3274" s="99">
        <v>-0.40439999999999998</v>
      </c>
      <c r="M3274" s="99">
        <v>36.866912999999997</v>
      </c>
      <c r="N3274" s="191" t="s">
        <v>6967</v>
      </c>
      <c r="O3274" s="87">
        <v>45530</v>
      </c>
      <c r="P3274" s="87">
        <f t="shared" si="102"/>
        <v>45555</v>
      </c>
      <c r="Q3274" s="53">
        <f t="shared" si="103"/>
        <v>72</v>
      </c>
    </row>
    <row r="3275" spans="1:17" ht="16">
      <c r="A3275" s="6">
        <v>3274</v>
      </c>
      <c r="B3275" s="191" t="s">
        <v>18429</v>
      </c>
      <c r="C3275" s="191" t="s">
        <v>18430</v>
      </c>
      <c r="D3275" s="191" t="s">
        <v>18431</v>
      </c>
      <c r="E3275" s="191" t="s">
        <v>161</v>
      </c>
      <c r="F3275" s="191" t="s">
        <v>161</v>
      </c>
      <c r="G3275" s="191" t="s">
        <v>716</v>
      </c>
      <c r="H3275" s="191" t="s">
        <v>18427</v>
      </c>
      <c r="I3275" s="191" t="s">
        <v>18432</v>
      </c>
      <c r="J3275" s="191"/>
      <c r="K3275" s="191" t="s">
        <v>15695</v>
      </c>
      <c r="L3275" s="99">
        <v>-0.40449200000000002</v>
      </c>
      <c r="M3275" s="99">
        <v>36.867468000000002</v>
      </c>
      <c r="N3275" s="191" t="s">
        <v>6967</v>
      </c>
      <c r="O3275" s="87">
        <v>45530</v>
      </c>
      <c r="P3275" s="87">
        <f t="shared" si="102"/>
        <v>45555</v>
      </c>
      <c r="Q3275" s="53">
        <f t="shared" si="103"/>
        <v>72</v>
      </c>
    </row>
    <row r="3276" spans="1:17" ht="16">
      <c r="A3276" s="6">
        <v>3275</v>
      </c>
      <c r="B3276" s="191" t="s">
        <v>18433</v>
      </c>
      <c r="C3276" s="191" t="s">
        <v>18434</v>
      </c>
      <c r="D3276" s="191" t="s">
        <v>18435</v>
      </c>
      <c r="E3276" s="191" t="s">
        <v>151</v>
      </c>
      <c r="F3276" s="191" t="s">
        <v>151</v>
      </c>
      <c r="G3276" s="191" t="s">
        <v>165</v>
      </c>
      <c r="H3276" s="191" t="s">
        <v>18436</v>
      </c>
      <c r="I3276" s="191" t="s">
        <v>18437</v>
      </c>
      <c r="J3276" s="191" t="s">
        <v>18438</v>
      </c>
      <c r="K3276" s="191" t="s">
        <v>10106</v>
      </c>
      <c r="L3276" s="99">
        <v>-0.134792</v>
      </c>
      <c r="M3276" s="99">
        <v>37.611626999999999</v>
      </c>
      <c r="N3276" s="191" t="s">
        <v>6967</v>
      </c>
      <c r="O3276" s="87">
        <v>45530</v>
      </c>
      <c r="P3276" s="87">
        <f t="shared" si="102"/>
        <v>45555</v>
      </c>
      <c r="Q3276" s="53">
        <f t="shared" si="103"/>
        <v>72</v>
      </c>
    </row>
    <row r="3277" spans="1:17" ht="16">
      <c r="A3277" s="6">
        <v>3276</v>
      </c>
      <c r="B3277" s="191" t="s">
        <v>18439</v>
      </c>
      <c r="C3277" s="191" t="s">
        <v>18440</v>
      </c>
      <c r="D3277" s="191" t="s">
        <v>18441</v>
      </c>
      <c r="E3277" s="191" t="s">
        <v>161</v>
      </c>
      <c r="F3277" s="191" t="s">
        <v>161</v>
      </c>
      <c r="G3277" s="191" t="s">
        <v>11424</v>
      </c>
      <c r="H3277" s="191" t="s">
        <v>18442</v>
      </c>
      <c r="I3277" s="191" t="s">
        <v>18443</v>
      </c>
      <c r="J3277" s="191"/>
      <c r="K3277" s="191" t="s">
        <v>10952</v>
      </c>
      <c r="L3277" s="99">
        <v>-0.61677099999999996</v>
      </c>
      <c r="M3277" s="99">
        <v>37.096124000000003</v>
      </c>
      <c r="N3277" s="191" t="s">
        <v>6967</v>
      </c>
      <c r="O3277" s="87">
        <v>45530</v>
      </c>
      <c r="P3277" s="87">
        <f t="shared" si="102"/>
        <v>45555</v>
      </c>
      <c r="Q3277" s="53">
        <f t="shared" si="103"/>
        <v>72</v>
      </c>
    </row>
    <row r="3278" spans="1:17" ht="16">
      <c r="A3278" s="6">
        <v>3277</v>
      </c>
      <c r="B3278" s="191" t="s">
        <v>18444</v>
      </c>
      <c r="C3278" s="191" t="s">
        <v>18445</v>
      </c>
      <c r="D3278" s="191" t="s">
        <v>18446</v>
      </c>
      <c r="E3278" s="191" t="s">
        <v>114</v>
      </c>
      <c r="F3278" s="191" t="s">
        <v>114</v>
      </c>
      <c r="G3278" s="191" t="s">
        <v>156</v>
      </c>
      <c r="H3278" s="191" t="s">
        <v>18447</v>
      </c>
      <c r="I3278" s="191" t="s">
        <v>18448</v>
      </c>
      <c r="J3278" s="191" t="s">
        <v>18449</v>
      </c>
      <c r="K3278" s="191" t="s">
        <v>11451</v>
      </c>
      <c r="L3278" s="99">
        <v>-0.88359200000000004</v>
      </c>
      <c r="M3278" s="99">
        <v>36.916220000000003</v>
      </c>
      <c r="N3278" s="191" t="s">
        <v>6967</v>
      </c>
      <c r="O3278" s="87">
        <v>45530</v>
      </c>
      <c r="P3278" s="87">
        <f t="shared" si="102"/>
        <v>45555</v>
      </c>
      <c r="Q3278" s="53">
        <f t="shared" si="103"/>
        <v>72</v>
      </c>
    </row>
    <row r="3279" spans="1:17" ht="16">
      <c r="A3279" s="6">
        <v>3278</v>
      </c>
      <c r="B3279" s="191" t="s">
        <v>18450</v>
      </c>
      <c r="C3279" s="191" t="s">
        <v>18451</v>
      </c>
      <c r="D3279" s="191" t="s">
        <v>18452</v>
      </c>
      <c r="E3279" s="191" t="s">
        <v>8015</v>
      </c>
      <c r="F3279" s="191" t="s">
        <v>2434</v>
      </c>
      <c r="G3279" s="191" t="s">
        <v>8679</v>
      </c>
      <c r="H3279" s="191" t="s">
        <v>18453</v>
      </c>
      <c r="I3279" s="191" t="s">
        <v>18454</v>
      </c>
      <c r="J3279" s="191" t="s">
        <v>18455</v>
      </c>
      <c r="K3279" s="191" t="s">
        <v>16631</v>
      </c>
      <c r="L3279" s="99">
        <v>-0.54495800000000005</v>
      </c>
      <c r="M3279" s="99">
        <v>37.239514999999997</v>
      </c>
      <c r="N3279" s="191" t="s">
        <v>6967</v>
      </c>
      <c r="O3279" s="87">
        <v>45530</v>
      </c>
      <c r="P3279" s="87">
        <f t="shared" si="102"/>
        <v>45555</v>
      </c>
      <c r="Q3279" s="53">
        <f t="shared" si="103"/>
        <v>72</v>
      </c>
    </row>
    <row r="3280" spans="1:17" ht="16">
      <c r="A3280" s="6">
        <v>3279</v>
      </c>
      <c r="B3280" s="191" t="s">
        <v>18456</v>
      </c>
      <c r="C3280" s="191" t="s">
        <v>18457</v>
      </c>
      <c r="D3280" s="191" t="s">
        <v>18458</v>
      </c>
      <c r="E3280" s="191" t="s">
        <v>8015</v>
      </c>
      <c r="F3280" s="191" t="s">
        <v>2434</v>
      </c>
      <c r="G3280" s="191" t="s">
        <v>8679</v>
      </c>
      <c r="H3280" s="191" t="s">
        <v>18459</v>
      </c>
      <c r="I3280" s="191" t="s">
        <v>18460</v>
      </c>
      <c r="J3280" s="191"/>
      <c r="K3280" s="191" t="s">
        <v>16631</v>
      </c>
      <c r="L3280" s="99">
        <v>-0.49340200000000001</v>
      </c>
      <c r="M3280" s="99">
        <v>37.209814999999999</v>
      </c>
      <c r="N3280" s="191" t="s">
        <v>6967</v>
      </c>
      <c r="O3280" s="87">
        <v>45530</v>
      </c>
      <c r="P3280" s="87">
        <f t="shared" si="102"/>
        <v>45555</v>
      </c>
      <c r="Q3280" s="53">
        <f t="shared" si="103"/>
        <v>72</v>
      </c>
    </row>
    <row r="3281" spans="1:17" ht="16">
      <c r="A3281" s="6">
        <v>3280</v>
      </c>
      <c r="B3281" s="191" t="s">
        <v>18461</v>
      </c>
      <c r="C3281" s="191" t="s">
        <v>18462</v>
      </c>
      <c r="D3281" s="191" t="s">
        <v>18463</v>
      </c>
      <c r="E3281" s="191" t="s">
        <v>8015</v>
      </c>
      <c r="F3281" s="191" t="s">
        <v>2434</v>
      </c>
      <c r="G3281" s="191" t="s">
        <v>8679</v>
      </c>
      <c r="H3281" s="191" t="s">
        <v>18453</v>
      </c>
      <c r="I3281" s="191"/>
      <c r="J3281" s="191"/>
      <c r="K3281" s="191" t="s">
        <v>16631</v>
      </c>
      <c r="L3281" s="99">
        <v>-0.53850500000000001</v>
      </c>
      <c r="M3281" s="99">
        <v>37.243181999999997</v>
      </c>
      <c r="N3281" s="191" t="s">
        <v>6967</v>
      </c>
      <c r="O3281" s="87">
        <v>45530</v>
      </c>
      <c r="P3281" s="87">
        <f t="shared" si="102"/>
        <v>45555</v>
      </c>
      <c r="Q3281" s="53">
        <f t="shared" si="103"/>
        <v>72</v>
      </c>
    </row>
    <row r="3282" spans="1:17" ht="16">
      <c r="A3282" s="6">
        <v>3281</v>
      </c>
      <c r="B3282" s="191" t="s">
        <v>18464</v>
      </c>
      <c r="C3282" s="191" t="s">
        <v>18465</v>
      </c>
      <c r="D3282" s="191" t="s">
        <v>18466</v>
      </c>
      <c r="E3282" s="191" t="s">
        <v>108</v>
      </c>
      <c r="F3282" s="191" t="s">
        <v>13953</v>
      </c>
      <c r="G3282" s="191" t="s">
        <v>13954</v>
      </c>
      <c r="H3282" s="191" t="s">
        <v>18467</v>
      </c>
      <c r="I3282" s="191" t="s">
        <v>18468</v>
      </c>
      <c r="J3282" s="191" t="s">
        <v>11196</v>
      </c>
      <c r="K3282" s="191" t="s">
        <v>6966</v>
      </c>
      <c r="L3282" s="99">
        <v>-0.99068400000000001</v>
      </c>
      <c r="M3282" s="99">
        <v>36.654761000000001</v>
      </c>
      <c r="N3282" s="191" t="s">
        <v>6967</v>
      </c>
      <c r="O3282" s="87">
        <v>45530</v>
      </c>
      <c r="P3282" s="87">
        <f t="shared" si="102"/>
        <v>45555</v>
      </c>
      <c r="Q3282" s="53">
        <f t="shared" si="103"/>
        <v>72</v>
      </c>
    </row>
    <row r="3283" spans="1:17" ht="16">
      <c r="A3283" s="6">
        <v>3282</v>
      </c>
      <c r="B3283" s="191" t="s">
        <v>18469</v>
      </c>
      <c r="C3283" s="191" t="s">
        <v>18470</v>
      </c>
      <c r="D3283" s="191" t="s">
        <v>18471</v>
      </c>
      <c r="E3283" s="191" t="s">
        <v>108</v>
      </c>
      <c r="F3283" s="191" t="s">
        <v>108</v>
      </c>
      <c r="G3283" s="191" t="s">
        <v>109</v>
      </c>
      <c r="H3283" s="191" t="s">
        <v>17621</v>
      </c>
      <c r="I3283" s="191" t="s">
        <v>18472</v>
      </c>
      <c r="J3283" s="191" t="s">
        <v>18473</v>
      </c>
      <c r="K3283" s="191" t="s">
        <v>15636</v>
      </c>
      <c r="L3283" s="99">
        <v>-1.017952</v>
      </c>
      <c r="M3283" s="99">
        <v>36.806122999999999</v>
      </c>
      <c r="N3283" s="191" t="s">
        <v>6967</v>
      </c>
      <c r="O3283" s="87">
        <v>45530</v>
      </c>
      <c r="P3283" s="87">
        <f t="shared" si="102"/>
        <v>45555</v>
      </c>
      <c r="Q3283" s="53">
        <f t="shared" si="103"/>
        <v>72</v>
      </c>
    </row>
    <row r="3284" spans="1:17" ht="16">
      <c r="A3284" s="6">
        <v>3283</v>
      </c>
      <c r="B3284" s="191" t="s">
        <v>18474</v>
      </c>
      <c r="C3284" s="191" t="s">
        <v>18475</v>
      </c>
      <c r="D3284" s="191" t="s">
        <v>18476</v>
      </c>
      <c r="E3284" s="191" t="s">
        <v>108</v>
      </c>
      <c r="F3284" s="191" t="s">
        <v>108</v>
      </c>
      <c r="G3284" s="191" t="s">
        <v>109</v>
      </c>
      <c r="H3284" s="191" t="s">
        <v>17621</v>
      </c>
      <c r="I3284" s="191" t="s">
        <v>18477</v>
      </c>
      <c r="J3284" s="191" t="s">
        <v>18478</v>
      </c>
      <c r="K3284" s="191" t="s">
        <v>15636</v>
      </c>
      <c r="L3284" s="99">
        <v>-1.0149900000000001</v>
      </c>
      <c r="M3284" s="99">
        <v>36.802888000000003</v>
      </c>
      <c r="N3284" s="191" t="s">
        <v>6967</v>
      </c>
      <c r="O3284" s="87">
        <v>45530</v>
      </c>
      <c r="P3284" s="87">
        <f t="shared" si="102"/>
        <v>45555</v>
      </c>
      <c r="Q3284" s="53">
        <f t="shared" si="103"/>
        <v>72</v>
      </c>
    </row>
    <row r="3285" spans="1:17" ht="16">
      <c r="A3285" s="6">
        <v>3284</v>
      </c>
      <c r="B3285" s="191" t="s">
        <v>18479</v>
      </c>
      <c r="C3285" s="191" t="s">
        <v>18480</v>
      </c>
      <c r="D3285" s="191" t="s">
        <v>18481</v>
      </c>
      <c r="E3285" s="191" t="s">
        <v>114</v>
      </c>
      <c r="F3285" s="191" t="s">
        <v>114</v>
      </c>
      <c r="G3285" s="191" t="s">
        <v>163</v>
      </c>
      <c r="H3285" s="191" t="s">
        <v>18482</v>
      </c>
      <c r="I3285" s="191" t="s">
        <v>18483</v>
      </c>
      <c r="J3285" s="191"/>
      <c r="K3285" s="191" t="s">
        <v>10197</v>
      </c>
      <c r="L3285" s="99">
        <v>-0.653922</v>
      </c>
      <c r="M3285" s="99">
        <v>36.955489999999998</v>
      </c>
      <c r="N3285" s="191" t="s">
        <v>6967</v>
      </c>
      <c r="O3285" s="87">
        <v>45530</v>
      </c>
      <c r="P3285" s="87">
        <f t="shared" si="102"/>
        <v>45555</v>
      </c>
      <c r="Q3285" s="53">
        <f t="shared" si="103"/>
        <v>72</v>
      </c>
    </row>
    <row r="3286" spans="1:17" ht="16">
      <c r="A3286" s="6">
        <v>3285</v>
      </c>
      <c r="B3286" s="191" t="s">
        <v>18484</v>
      </c>
      <c r="C3286" s="191" t="s">
        <v>18485</v>
      </c>
      <c r="D3286" s="191" t="s">
        <v>18486</v>
      </c>
      <c r="E3286" s="191" t="s">
        <v>8015</v>
      </c>
      <c r="F3286" s="191" t="s">
        <v>2434</v>
      </c>
      <c r="G3286" s="191" t="s">
        <v>8679</v>
      </c>
      <c r="H3286" s="191" t="s">
        <v>18487</v>
      </c>
      <c r="I3286" s="191" t="s">
        <v>18488</v>
      </c>
      <c r="J3286" s="191" t="s">
        <v>18489</v>
      </c>
      <c r="K3286" s="191" t="s">
        <v>16631</v>
      </c>
      <c r="L3286" s="99">
        <v>-0.49243799999999999</v>
      </c>
      <c r="M3286" s="99">
        <v>37.209352000000003</v>
      </c>
      <c r="N3286" s="191" t="s">
        <v>6967</v>
      </c>
      <c r="O3286" s="87">
        <v>45530</v>
      </c>
      <c r="P3286" s="87">
        <f t="shared" si="102"/>
        <v>45555</v>
      </c>
      <c r="Q3286" s="53">
        <f t="shared" si="103"/>
        <v>72</v>
      </c>
    </row>
    <row r="3287" spans="1:17" ht="16">
      <c r="A3287" s="6">
        <v>3286</v>
      </c>
      <c r="B3287" s="191" t="s">
        <v>18490</v>
      </c>
      <c r="C3287" s="191" t="s">
        <v>18491</v>
      </c>
      <c r="D3287" s="191" t="s">
        <v>18492</v>
      </c>
      <c r="E3287" s="191" t="s">
        <v>151</v>
      </c>
      <c r="F3287" s="191" t="s">
        <v>151</v>
      </c>
      <c r="G3287" s="191" t="s">
        <v>165</v>
      </c>
      <c r="H3287" s="191" t="s">
        <v>18493</v>
      </c>
      <c r="I3287" s="191" t="s">
        <v>18494</v>
      </c>
      <c r="J3287" s="191" t="s">
        <v>18495</v>
      </c>
      <c r="K3287" s="191" t="s">
        <v>16531</v>
      </c>
      <c r="L3287" s="99">
        <v>5.7928E-2</v>
      </c>
      <c r="M3287" s="99">
        <v>37.636398</v>
      </c>
      <c r="N3287" s="191" t="s">
        <v>6967</v>
      </c>
      <c r="O3287" s="87">
        <v>45530</v>
      </c>
      <c r="P3287" s="87">
        <f t="shared" si="102"/>
        <v>45555</v>
      </c>
      <c r="Q3287" s="53">
        <f t="shared" si="103"/>
        <v>72</v>
      </c>
    </row>
    <row r="3288" spans="1:17" ht="16">
      <c r="A3288" s="6">
        <v>3287</v>
      </c>
      <c r="B3288" s="191" t="s">
        <v>18496</v>
      </c>
      <c r="C3288" s="191" t="s">
        <v>18497</v>
      </c>
      <c r="D3288" s="191" t="s">
        <v>18498</v>
      </c>
      <c r="E3288" s="191" t="s">
        <v>114</v>
      </c>
      <c r="F3288" s="191" t="s">
        <v>114</v>
      </c>
      <c r="G3288" s="191" t="s">
        <v>163</v>
      </c>
      <c r="H3288" s="191" t="s">
        <v>18291</v>
      </c>
      <c r="I3288" s="191" t="s">
        <v>18499</v>
      </c>
      <c r="J3288" s="191" t="s">
        <v>18500</v>
      </c>
      <c r="K3288" s="191" t="s">
        <v>10197</v>
      </c>
      <c r="L3288" s="99">
        <v>-0.66092700000000004</v>
      </c>
      <c r="M3288" s="99">
        <v>37.053617000000003</v>
      </c>
      <c r="N3288" s="191" t="s">
        <v>6967</v>
      </c>
      <c r="O3288" s="87">
        <v>45530</v>
      </c>
      <c r="P3288" s="87">
        <f t="shared" si="102"/>
        <v>45555</v>
      </c>
      <c r="Q3288" s="53">
        <f t="shared" si="103"/>
        <v>72</v>
      </c>
    </row>
    <row r="3289" spans="1:17" ht="16">
      <c r="A3289" s="6">
        <v>3288</v>
      </c>
      <c r="B3289" s="191" t="s">
        <v>18501</v>
      </c>
      <c r="C3289" s="191" t="s">
        <v>18502</v>
      </c>
      <c r="D3289" s="191" t="s">
        <v>18503</v>
      </c>
      <c r="E3289" s="191" t="s">
        <v>114</v>
      </c>
      <c r="F3289" s="191" t="s">
        <v>114</v>
      </c>
      <c r="G3289" s="191" t="s">
        <v>168</v>
      </c>
      <c r="H3289" s="191" t="s">
        <v>18504</v>
      </c>
      <c r="I3289" s="191" t="s">
        <v>18505</v>
      </c>
      <c r="J3289" s="191" t="s">
        <v>18506</v>
      </c>
      <c r="K3289" s="191" t="s">
        <v>11330</v>
      </c>
      <c r="L3289" s="99">
        <v>-0.94863799999999998</v>
      </c>
      <c r="M3289" s="99">
        <v>37.087822000000003</v>
      </c>
      <c r="N3289" s="191" t="s">
        <v>6967</v>
      </c>
      <c r="O3289" s="87">
        <v>45530</v>
      </c>
      <c r="P3289" s="87">
        <f t="shared" si="102"/>
        <v>45555</v>
      </c>
      <c r="Q3289" s="53">
        <f t="shared" si="103"/>
        <v>72</v>
      </c>
    </row>
    <row r="3290" spans="1:17" ht="16">
      <c r="A3290" s="6">
        <v>3289</v>
      </c>
      <c r="B3290" s="191" t="s">
        <v>18507</v>
      </c>
      <c r="C3290" s="191" t="s">
        <v>18508</v>
      </c>
      <c r="D3290" s="191" t="s">
        <v>18509</v>
      </c>
      <c r="E3290" s="191" t="s">
        <v>151</v>
      </c>
      <c r="F3290" s="191" t="s">
        <v>151</v>
      </c>
      <c r="G3290" s="191" t="s">
        <v>152</v>
      </c>
      <c r="H3290" s="191" t="s">
        <v>18510</v>
      </c>
      <c r="I3290" s="191" t="s">
        <v>18511</v>
      </c>
      <c r="J3290" s="191" t="s">
        <v>18512</v>
      </c>
      <c r="K3290" s="191" t="s">
        <v>10554</v>
      </c>
      <c r="L3290" s="99">
        <v>7.3580000000000007E-2</v>
      </c>
      <c r="M3290" s="99">
        <v>37.240268</v>
      </c>
      <c r="N3290" s="191" t="s">
        <v>6967</v>
      </c>
      <c r="O3290" s="87">
        <v>45530</v>
      </c>
      <c r="P3290" s="87">
        <f t="shared" si="102"/>
        <v>45555</v>
      </c>
      <c r="Q3290" s="53">
        <f t="shared" si="103"/>
        <v>72</v>
      </c>
    </row>
    <row r="3291" spans="1:17" ht="16">
      <c r="A3291" s="6">
        <v>3290</v>
      </c>
      <c r="B3291" s="191" t="s">
        <v>18513</v>
      </c>
      <c r="C3291" s="191" t="s">
        <v>18514</v>
      </c>
      <c r="D3291" s="191" t="s">
        <v>18515</v>
      </c>
      <c r="E3291" s="191" t="s">
        <v>151</v>
      </c>
      <c r="F3291" s="191" t="s">
        <v>10898</v>
      </c>
      <c r="G3291" s="191" t="s">
        <v>1578</v>
      </c>
      <c r="H3291" s="191" t="s">
        <v>18516</v>
      </c>
      <c r="I3291" s="191" t="s">
        <v>18517</v>
      </c>
      <c r="J3291" s="191" t="s">
        <v>18518</v>
      </c>
      <c r="K3291" s="191" t="s">
        <v>10106</v>
      </c>
      <c r="L3291" s="99">
        <v>-0.262457</v>
      </c>
      <c r="M3291" s="99">
        <v>37.593936999999997</v>
      </c>
      <c r="N3291" s="191" t="s">
        <v>6967</v>
      </c>
      <c r="O3291" s="87">
        <v>45530</v>
      </c>
      <c r="P3291" s="87">
        <f t="shared" si="102"/>
        <v>45555</v>
      </c>
      <c r="Q3291" s="53">
        <f t="shared" si="103"/>
        <v>72</v>
      </c>
    </row>
    <row r="3292" spans="1:17" ht="16">
      <c r="A3292" s="6">
        <v>3291</v>
      </c>
      <c r="B3292" s="191" t="s">
        <v>18519</v>
      </c>
      <c r="C3292" s="191" t="s">
        <v>18520</v>
      </c>
      <c r="D3292" s="191" t="s">
        <v>18521</v>
      </c>
      <c r="E3292" s="191" t="s">
        <v>108</v>
      </c>
      <c r="F3292" s="191" t="s">
        <v>108</v>
      </c>
      <c r="G3292" s="191" t="s">
        <v>111</v>
      </c>
      <c r="H3292" s="191" t="s">
        <v>15578</v>
      </c>
      <c r="I3292" s="191" t="s">
        <v>18522</v>
      </c>
      <c r="J3292" s="191" t="s">
        <v>18523</v>
      </c>
      <c r="K3292" s="191" t="s">
        <v>6966</v>
      </c>
      <c r="L3292" s="99">
        <v>-1.001792</v>
      </c>
      <c r="M3292" s="99">
        <v>36.691915000000002</v>
      </c>
      <c r="N3292" s="191" t="s">
        <v>6967</v>
      </c>
      <c r="O3292" s="87">
        <v>45530</v>
      </c>
      <c r="P3292" s="87">
        <f t="shared" si="102"/>
        <v>45555</v>
      </c>
      <c r="Q3292" s="53">
        <f t="shared" si="103"/>
        <v>72</v>
      </c>
    </row>
    <row r="3293" spans="1:17" ht="16">
      <c r="A3293" s="6">
        <v>3292</v>
      </c>
      <c r="B3293" s="191" t="s">
        <v>18524</v>
      </c>
      <c r="C3293" s="191" t="s">
        <v>18525</v>
      </c>
      <c r="D3293" s="191" t="s">
        <v>18526</v>
      </c>
      <c r="E3293" s="191" t="s">
        <v>151</v>
      </c>
      <c r="F3293" s="191" t="s">
        <v>151</v>
      </c>
      <c r="G3293" s="191" t="s">
        <v>152</v>
      </c>
      <c r="H3293" s="191" t="s">
        <v>11179</v>
      </c>
      <c r="I3293" s="191" t="s">
        <v>18527</v>
      </c>
      <c r="J3293" s="191" t="s">
        <v>18528</v>
      </c>
      <c r="K3293" s="191" t="s">
        <v>10554</v>
      </c>
      <c r="L3293" s="99">
        <v>0.124733</v>
      </c>
      <c r="M3293" s="99">
        <v>37.561537000000001</v>
      </c>
      <c r="N3293" s="191" t="s">
        <v>6967</v>
      </c>
      <c r="O3293" s="87">
        <v>45530</v>
      </c>
      <c r="P3293" s="87">
        <f t="shared" si="102"/>
        <v>45555</v>
      </c>
      <c r="Q3293" s="53">
        <f t="shared" si="103"/>
        <v>72</v>
      </c>
    </row>
    <row r="3294" spans="1:17" ht="16">
      <c r="A3294" s="6">
        <v>3293</v>
      </c>
      <c r="B3294" s="191" t="s">
        <v>18529</v>
      </c>
      <c r="C3294" s="191" t="s">
        <v>18530</v>
      </c>
      <c r="D3294" s="191" t="s">
        <v>18531</v>
      </c>
      <c r="E3294" s="191"/>
      <c r="F3294" s="191"/>
      <c r="G3294" s="191"/>
      <c r="H3294" s="191"/>
      <c r="I3294" s="191" t="s">
        <v>18532</v>
      </c>
      <c r="J3294" s="191" t="s">
        <v>18533</v>
      </c>
      <c r="K3294" s="191" t="s">
        <v>6975</v>
      </c>
      <c r="L3294" s="99">
        <v>-1.0147299999999999</v>
      </c>
      <c r="M3294" s="99">
        <v>36.967891999999999</v>
      </c>
      <c r="N3294" s="191" t="s">
        <v>6967</v>
      </c>
      <c r="O3294" s="87">
        <v>45531</v>
      </c>
      <c r="P3294" s="87">
        <f t="shared" si="102"/>
        <v>45556</v>
      </c>
      <c r="Q3294" s="53">
        <f t="shared" si="103"/>
        <v>71</v>
      </c>
    </row>
    <row r="3295" spans="1:17" ht="16">
      <c r="A3295" s="6">
        <v>3294</v>
      </c>
      <c r="B3295" s="191" t="s">
        <v>18534</v>
      </c>
      <c r="C3295" s="191" t="s">
        <v>18535</v>
      </c>
      <c r="D3295" s="191" t="s">
        <v>18536</v>
      </c>
      <c r="E3295" s="191" t="s">
        <v>8015</v>
      </c>
      <c r="F3295" s="191" t="s">
        <v>8015</v>
      </c>
      <c r="G3295" s="191" t="s">
        <v>142</v>
      </c>
      <c r="H3295" s="191" t="s">
        <v>12193</v>
      </c>
      <c r="I3295" s="191" t="s">
        <v>15168</v>
      </c>
      <c r="J3295" s="191" t="s">
        <v>18537</v>
      </c>
      <c r="K3295" s="191" t="s">
        <v>8856</v>
      </c>
      <c r="L3295" s="99">
        <v>-0.48178100000000001</v>
      </c>
      <c r="M3295" s="99">
        <v>36.976247999999998</v>
      </c>
      <c r="N3295" s="191" t="s">
        <v>6967</v>
      </c>
      <c r="O3295" s="87">
        <v>45532</v>
      </c>
      <c r="P3295" s="87">
        <f t="shared" si="102"/>
        <v>45557</v>
      </c>
      <c r="Q3295" s="53">
        <f t="shared" si="103"/>
        <v>70</v>
      </c>
    </row>
    <row r="3296" spans="1:17" ht="16">
      <c r="A3296" s="6">
        <v>3295</v>
      </c>
      <c r="B3296" s="191" t="s">
        <v>18538</v>
      </c>
      <c r="C3296" s="191" t="s">
        <v>18539</v>
      </c>
      <c r="D3296" s="191" t="s">
        <v>18540</v>
      </c>
      <c r="E3296" s="191" t="s">
        <v>108</v>
      </c>
      <c r="F3296" s="191" t="s">
        <v>108</v>
      </c>
      <c r="G3296" s="191" t="s">
        <v>109</v>
      </c>
      <c r="H3296" s="191" t="s">
        <v>12345</v>
      </c>
      <c r="I3296" s="191" t="s">
        <v>18541</v>
      </c>
      <c r="J3296" s="191" t="s">
        <v>18542</v>
      </c>
      <c r="K3296" s="191" t="s">
        <v>15636</v>
      </c>
      <c r="L3296" s="99">
        <v>-1.0823229999999999</v>
      </c>
      <c r="M3296" s="99">
        <v>36.876375000000003</v>
      </c>
      <c r="N3296" s="191" t="s">
        <v>6967</v>
      </c>
      <c r="O3296" s="87">
        <v>45532</v>
      </c>
      <c r="P3296" s="87">
        <f t="shared" si="102"/>
        <v>45557</v>
      </c>
      <c r="Q3296" s="53">
        <f t="shared" si="103"/>
        <v>70</v>
      </c>
    </row>
    <row r="3297" spans="1:17" ht="16">
      <c r="A3297" s="6">
        <v>3296</v>
      </c>
      <c r="B3297" s="191" t="s">
        <v>18543</v>
      </c>
      <c r="C3297" s="191" t="s">
        <v>18544</v>
      </c>
      <c r="D3297" s="191"/>
      <c r="E3297" s="191" t="s">
        <v>151</v>
      </c>
      <c r="F3297" s="191" t="s">
        <v>151</v>
      </c>
      <c r="G3297" s="191" t="s">
        <v>165</v>
      </c>
      <c r="H3297" s="191" t="s">
        <v>13399</v>
      </c>
      <c r="I3297" s="191" t="s">
        <v>18545</v>
      </c>
      <c r="J3297" s="191" t="s">
        <v>18546</v>
      </c>
      <c r="K3297" s="191" t="s">
        <v>8758</v>
      </c>
      <c r="L3297" s="99">
        <v>5.7919999999999999E-2</v>
      </c>
      <c r="M3297" s="99">
        <v>37.636412</v>
      </c>
      <c r="N3297" s="191" t="s">
        <v>6967</v>
      </c>
      <c r="O3297" s="87">
        <v>45532</v>
      </c>
      <c r="P3297" s="87">
        <f t="shared" si="102"/>
        <v>45557</v>
      </c>
      <c r="Q3297" s="53">
        <f t="shared" si="103"/>
        <v>70</v>
      </c>
    </row>
    <row r="3298" spans="1:17" ht="16">
      <c r="A3298" s="6">
        <v>3297</v>
      </c>
      <c r="B3298" s="191" t="s">
        <v>18547</v>
      </c>
      <c r="C3298" s="191" t="s">
        <v>18548</v>
      </c>
      <c r="D3298" s="191" t="s">
        <v>18549</v>
      </c>
      <c r="E3298" s="191" t="s">
        <v>114</v>
      </c>
      <c r="F3298" s="191" t="s">
        <v>114</v>
      </c>
      <c r="G3298" s="191" t="s">
        <v>8764</v>
      </c>
      <c r="H3298" s="191" t="s">
        <v>18550</v>
      </c>
      <c r="I3298" s="191" t="s">
        <v>18551</v>
      </c>
      <c r="J3298" s="191"/>
      <c r="K3298" s="191" t="s">
        <v>11451</v>
      </c>
      <c r="L3298" s="99">
        <v>-0.93301100000000003</v>
      </c>
      <c r="M3298" s="99">
        <v>37.125526000000001</v>
      </c>
      <c r="N3298" s="191" t="s">
        <v>6967</v>
      </c>
      <c r="O3298" s="87">
        <v>45532</v>
      </c>
      <c r="P3298" s="87">
        <f t="shared" si="102"/>
        <v>45557</v>
      </c>
      <c r="Q3298" s="53">
        <f t="shared" si="103"/>
        <v>70</v>
      </c>
    </row>
    <row r="3299" spans="1:17" ht="16">
      <c r="A3299" s="6">
        <v>3298</v>
      </c>
      <c r="B3299" s="191" t="s">
        <v>18552</v>
      </c>
      <c r="C3299" s="191" t="s">
        <v>18553</v>
      </c>
      <c r="D3299" s="191" t="s">
        <v>18554</v>
      </c>
      <c r="E3299" s="191" t="s">
        <v>161</v>
      </c>
      <c r="F3299" s="191" t="s">
        <v>161</v>
      </c>
      <c r="G3299" s="191" t="s">
        <v>1511</v>
      </c>
      <c r="H3299" s="191" t="s">
        <v>18555</v>
      </c>
      <c r="I3299" s="191" t="s">
        <v>18556</v>
      </c>
      <c r="J3299" s="191" t="s">
        <v>18557</v>
      </c>
      <c r="K3299" s="191" t="s">
        <v>16488</v>
      </c>
      <c r="L3299" s="99">
        <v>-7.9216999999999996E-2</v>
      </c>
      <c r="M3299" s="99">
        <v>37.028193999999999</v>
      </c>
      <c r="N3299" s="191" t="s">
        <v>6967</v>
      </c>
      <c r="O3299" s="87">
        <v>45533</v>
      </c>
      <c r="P3299" s="87">
        <f t="shared" si="102"/>
        <v>45558</v>
      </c>
      <c r="Q3299" s="53">
        <f t="shared" si="103"/>
        <v>69</v>
      </c>
    </row>
    <row r="3300" spans="1:17" ht="16">
      <c r="A3300" s="6">
        <v>3299</v>
      </c>
      <c r="B3300" s="191" t="s">
        <v>18558</v>
      </c>
      <c r="C3300" s="191" t="s">
        <v>18559</v>
      </c>
      <c r="D3300" s="191" t="s">
        <v>18560</v>
      </c>
      <c r="E3300" s="191" t="s">
        <v>16089</v>
      </c>
      <c r="F3300" s="191" t="s">
        <v>16090</v>
      </c>
      <c r="G3300" s="191" t="s">
        <v>12989</v>
      </c>
      <c r="H3300" s="191" t="s">
        <v>18561</v>
      </c>
      <c r="I3300" s="191" t="s">
        <v>18562</v>
      </c>
      <c r="J3300" s="191" t="s">
        <v>18563</v>
      </c>
      <c r="K3300" s="191" t="s">
        <v>16652</v>
      </c>
      <c r="L3300" s="99">
        <v>1.5997000000000001E-2</v>
      </c>
      <c r="M3300" s="99">
        <v>36.446109999999997</v>
      </c>
      <c r="N3300" s="191" t="s">
        <v>6967</v>
      </c>
      <c r="O3300" s="87">
        <v>45533</v>
      </c>
      <c r="P3300" s="87">
        <f t="shared" si="102"/>
        <v>45558</v>
      </c>
      <c r="Q3300" s="53">
        <f t="shared" si="103"/>
        <v>69</v>
      </c>
    </row>
    <row r="3301" spans="1:17" ht="16">
      <c r="A3301" s="6">
        <v>3300</v>
      </c>
      <c r="B3301" s="191" t="s">
        <v>18564</v>
      </c>
      <c r="C3301" s="191" t="s">
        <v>18565</v>
      </c>
      <c r="D3301" s="191" t="s">
        <v>18566</v>
      </c>
      <c r="E3301" s="191" t="s">
        <v>8015</v>
      </c>
      <c r="F3301" s="191" t="s">
        <v>8015</v>
      </c>
      <c r="G3301" s="191" t="s">
        <v>144</v>
      </c>
      <c r="H3301" s="191" t="s">
        <v>18567</v>
      </c>
      <c r="I3301" s="191" t="s">
        <v>18568</v>
      </c>
      <c r="J3301" s="191" t="s">
        <v>18569</v>
      </c>
      <c r="K3301" s="191" t="s">
        <v>7384</v>
      </c>
      <c r="L3301" s="99">
        <v>-0.38384200000000002</v>
      </c>
      <c r="M3301" s="99">
        <v>37.532834999999999</v>
      </c>
      <c r="N3301" s="191" t="s">
        <v>6967</v>
      </c>
      <c r="O3301" s="87">
        <v>45533</v>
      </c>
      <c r="P3301" s="87">
        <f t="shared" si="102"/>
        <v>45558</v>
      </c>
      <c r="Q3301" s="53">
        <f t="shared" si="103"/>
        <v>69</v>
      </c>
    </row>
    <row r="3302" spans="1:17" ht="16">
      <c r="A3302" s="6">
        <v>3301</v>
      </c>
      <c r="B3302" s="191" t="s">
        <v>18570</v>
      </c>
      <c r="C3302" s="191" t="s">
        <v>18571</v>
      </c>
      <c r="D3302" s="191" t="s">
        <v>18572</v>
      </c>
      <c r="E3302" s="191"/>
      <c r="F3302" s="191"/>
      <c r="G3302" s="191"/>
      <c r="H3302" s="191"/>
      <c r="I3302" s="191" t="s">
        <v>18573</v>
      </c>
      <c r="J3302" s="191" t="s">
        <v>18574</v>
      </c>
      <c r="K3302" s="191" t="s">
        <v>11330</v>
      </c>
      <c r="L3302" s="99">
        <v>-0.811253</v>
      </c>
      <c r="M3302" s="99">
        <v>36.874665</v>
      </c>
      <c r="N3302" s="191" t="s">
        <v>6967</v>
      </c>
      <c r="O3302" s="87">
        <v>45533</v>
      </c>
      <c r="P3302" s="87">
        <f t="shared" si="102"/>
        <v>45558</v>
      </c>
      <c r="Q3302" s="53">
        <f t="shared" si="103"/>
        <v>69</v>
      </c>
    </row>
    <row r="3303" spans="1:17" ht="16">
      <c r="A3303" s="6">
        <v>3302</v>
      </c>
      <c r="B3303" s="191" t="s">
        <v>18575</v>
      </c>
      <c r="C3303" s="191" t="s">
        <v>18576</v>
      </c>
      <c r="D3303" s="191" t="s">
        <v>18577</v>
      </c>
      <c r="E3303" s="191" t="s">
        <v>8015</v>
      </c>
      <c r="F3303" s="191" t="s">
        <v>8015</v>
      </c>
      <c r="G3303" s="191" t="s">
        <v>144</v>
      </c>
      <c r="H3303" s="191" t="s">
        <v>11960</v>
      </c>
      <c r="I3303" s="191" t="s">
        <v>18578</v>
      </c>
      <c r="J3303" s="191" t="s">
        <v>18579</v>
      </c>
      <c r="K3303" s="191" t="s">
        <v>7384</v>
      </c>
      <c r="L3303" s="99">
        <v>-0.39624500000000001</v>
      </c>
      <c r="M3303" s="99">
        <v>37.596519999999998</v>
      </c>
      <c r="N3303" s="191" t="s">
        <v>6967</v>
      </c>
      <c r="O3303" s="87">
        <v>45533</v>
      </c>
      <c r="P3303" s="87">
        <f t="shared" si="102"/>
        <v>45558</v>
      </c>
      <c r="Q3303" s="53">
        <f t="shared" si="103"/>
        <v>69</v>
      </c>
    </row>
    <row r="3304" spans="1:17" ht="16">
      <c r="A3304" s="6">
        <v>3303</v>
      </c>
      <c r="B3304" s="191" t="s">
        <v>18580</v>
      </c>
      <c r="C3304" s="191" t="s">
        <v>18581</v>
      </c>
      <c r="D3304" s="191" t="s">
        <v>18582</v>
      </c>
      <c r="E3304" s="191" t="s">
        <v>114</v>
      </c>
      <c r="F3304" s="191" t="s">
        <v>114</v>
      </c>
      <c r="G3304" s="191" t="s">
        <v>158</v>
      </c>
      <c r="H3304" s="191" t="s">
        <v>18583</v>
      </c>
      <c r="I3304" s="191" t="s">
        <v>18584</v>
      </c>
      <c r="J3304" s="191" t="s">
        <v>18585</v>
      </c>
      <c r="K3304" s="191" t="s">
        <v>15427</v>
      </c>
      <c r="L3304" s="99">
        <v>-0.79252999999999996</v>
      </c>
      <c r="M3304" s="99">
        <v>36.948002000000002</v>
      </c>
      <c r="N3304" s="191" t="s">
        <v>6967</v>
      </c>
      <c r="O3304" s="87">
        <v>45533</v>
      </c>
      <c r="P3304" s="87">
        <f t="shared" si="102"/>
        <v>45558</v>
      </c>
      <c r="Q3304" s="53">
        <f t="shared" si="103"/>
        <v>69</v>
      </c>
    </row>
    <row r="3305" spans="1:17" ht="16">
      <c r="A3305" s="6">
        <v>3304</v>
      </c>
      <c r="B3305" s="191" t="s">
        <v>18586</v>
      </c>
      <c r="C3305" s="191" t="s">
        <v>18587</v>
      </c>
      <c r="D3305" s="191" t="s">
        <v>18588</v>
      </c>
      <c r="E3305" s="191" t="s">
        <v>151</v>
      </c>
      <c r="F3305" s="191" t="s">
        <v>151</v>
      </c>
      <c r="G3305" s="191" t="s">
        <v>222</v>
      </c>
      <c r="H3305" s="191" t="s">
        <v>10466</v>
      </c>
      <c r="I3305" s="191" t="s">
        <v>18589</v>
      </c>
      <c r="J3305" s="191" t="s">
        <v>18590</v>
      </c>
      <c r="K3305" s="191" t="s">
        <v>8758</v>
      </c>
      <c r="L3305" s="99">
        <v>2.5950000000000001E-3</v>
      </c>
      <c r="M3305" s="99">
        <v>37.597568000000003</v>
      </c>
      <c r="N3305" s="191" t="s">
        <v>6967</v>
      </c>
      <c r="O3305" s="87">
        <v>45533</v>
      </c>
      <c r="P3305" s="87">
        <f t="shared" si="102"/>
        <v>45558</v>
      </c>
      <c r="Q3305" s="53">
        <f t="shared" si="103"/>
        <v>69</v>
      </c>
    </row>
    <row r="3306" spans="1:17" ht="16">
      <c r="A3306" s="6">
        <v>3305</v>
      </c>
      <c r="B3306" s="191" t="s">
        <v>18591</v>
      </c>
      <c r="C3306" s="191" t="s">
        <v>18592</v>
      </c>
      <c r="D3306" s="191" t="s">
        <v>18593</v>
      </c>
      <c r="E3306" s="191" t="s">
        <v>151</v>
      </c>
      <c r="F3306" s="191" t="s">
        <v>151</v>
      </c>
      <c r="G3306" s="191" t="s">
        <v>165</v>
      </c>
      <c r="H3306" s="191" t="s">
        <v>18594</v>
      </c>
      <c r="I3306" s="191" t="s">
        <v>18595</v>
      </c>
      <c r="J3306" s="191"/>
      <c r="K3306" s="191" t="s">
        <v>8758</v>
      </c>
      <c r="L3306" s="99">
        <v>-0.13630200000000001</v>
      </c>
      <c r="M3306" s="99">
        <v>37.761536999999997</v>
      </c>
      <c r="N3306" s="191" t="s">
        <v>6967</v>
      </c>
      <c r="O3306" s="87">
        <v>45534</v>
      </c>
      <c r="P3306" s="87">
        <f t="shared" si="102"/>
        <v>45559</v>
      </c>
      <c r="Q3306" s="53">
        <f t="shared" si="103"/>
        <v>68</v>
      </c>
    </row>
    <row r="3307" spans="1:17" ht="32">
      <c r="A3307" s="6">
        <v>3306</v>
      </c>
      <c r="B3307" s="191" t="s">
        <v>18596</v>
      </c>
      <c r="C3307" s="191" t="s">
        <v>18597</v>
      </c>
      <c r="D3307" s="191" t="s">
        <v>18598</v>
      </c>
      <c r="E3307" s="191" t="s">
        <v>8015</v>
      </c>
      <c r="F3307" s="191" t="s">
        <v>2434</v>
      </c>
      <c r="G3307" s="191" t="s">
        <v>9507</v>
      </c>
      <c r="H3307" s="191" t="s">
        <v>18599</v>
      </c>
      <c r="I3307" s="191" t="s">
        <v>18600</v>
      </c>
      <c r="J3307" s="191" t="s">
        <v>18601</v>
      </c>
      <c r="K3307" s="191" t="s">
        <v>16631</v>
      </c>
      <c r="L3307" s="99">
        <v>-0.43442500000000001</v>
      </c>
      <c r="M3307" s="99">
        <v>37.264653000000003</v>
      </c>
      <c r="N3307" s="191" t="s">
        <v>6967</v>
      </c>
      <c r="O3307" s="87">
        <v>45534</v>
      </c>
      <c r="P3307" s="87">
        <f t="shared" si="102"/>
        <v>45559</v>
      </c>
      <c r="Q3307" s="53">
        <f t="shared" si="103"/>
        <v>68</v>
      </c>
    </row>
    <row r="3308" spans="1:17" ht="16">
      <c r="A3308" s="6">
        <v>3307</v>
      </c>
      <c r="B3308" s="191" t="s">
        <v>18602</v>
      </c>
      <c r="C3308" s="191" t="s">
        <v>18603</v>
      </c>
      <c r="D3308" s="191" t="s">
        <v>18604</v>
      </c>
      <c r="E3308" s="191" t="s">
        <v>161</v>
      </c>
      <c r="F3308" s="191" t="s">
        <v>161</v>
      </c>
      <c r="G3308" s="191" t="s">
        <v>12316</v>
      </c>
      <c r="H3308" s="191" t="s">
        <v>18605</v>
      </c>
      <c r="I3308" s="191" t="s">
        <v>18606</v>
      </c>
      <c r="J3308" s="191"/>
      <c r="K3308" s="191" t="s">
        <v>15695</v>
      </c>
      <c r="L3308" s="99">
        <v>-0.332928</v>
      </c>
      <c r="M3308" s="99">
        <v>36.495766000000003</v>
      </c>
      <c r="N3308" s="191" t="s">
        <v>6967</v>
      </c>
      <c r="O3308" s="87">
        <v>45534</v>
      </c>
      <c r="P3308" s="87">
        <f t="shared" si="102"/>
        <v>45559</v>
      </c>
      <c r="Q3308" s="53">
        <f t="shared" si="103"/>
        <v>68</v>
      </c>
    </row>
    <row r="3309" spans="1:17" ht="16">
      <c r="A3309" s="6">
        <v>3308</v>
      </c>
      <c r="B3309" s="191" t="s">
        <v>18607</v>
      </c>
      <c r="C3309" s="191" t="s">
        <v>18608</v>
      </c>
      <c r="D3309" s="191" t="s">
        <v>18609</v>
      </c>
      <c r="E3309" s="191" t="s">
        <v>108</v>
      </c>
      <c r="F3309" s="191" t="s">
        <v>108</v>
      </c>
      <c r="G3309" s="191" t="s">
        <v>109</v>
      </c>
      <c r="H3309" s="191" t="s">
        <v>18610</v>
      </c>
      <c r="I3309" s="191" t="s">
        <v>18611</v>
      </c>
      <c r="J3309" s="191" t="s">
        <v>18612</v>
      </c>
      <c r="K3309" s="191" t="s">
        <v>6966</v>
      </c>
      <c r="L3309" s="99">
        <v>-1.0951299999999999</v>
      </c>
      <c r="M3309" s="99">
        <v>36.861671999999999</v>
      </c>
      <c r="N3309" s="191" t="s">
        <v>6967</v>
      </c>
      <c r="O3309" s="87">
        <v>45534</v>
      </c>
      <c r="P3309" s="87">
        <f t="shared" si="102"/>
        <v>45559</v>
      </c>
      <c r="Q3309" s="53">
        <f t="shared" si="103"/>
        <v>68</v>
      </c>
    </row>
    <row r="3310" spans="1:17" ht="16">
      <c r="A3310" s="6">
        <v>3309</v>
      </c>
      <c r="B3310" s="191" t="s">
        <v>18613</v>
      </c>
      <c r="C3310" s="191" t="s">
        <v>18614</v>
      </c>
      <c r="D3310" s="191" t="s">
        <v>18615</v>
      </c>
      <c r="E3310" s="191" t="s">
        <v>8015</v>
      </c>
      <c r="F3310" s="191" t="s">
        <v>8015</v>
      </c>
      <c r="G3310" s="191" t="s">
        <v>142</v>
      </c>
      <c r="H3310" s="191" t="s">
        <v>18616</v>
      </c>
      <c r="I3310" s="191"/>
      <c r="J3310" s="191" t="s">
        <v>18617</v>
      </c>
      <c r="K3310" s="191" t="s">
        <v>8856</v>
      </c>
      <c r="L3310" s="99">
        <v>-0.50034299999999998</v>
      </c>
      <c r="M3310" s="99">
        <v>37.439408</v>
      </c>
      <c r="N3310" s="191" t="s">
        <v>6967</v>
      </c>
      <c r="O3310" s="87">
        <v>45534</v>
      </c>
      <c r="P3310" s="87">
        <f t="shared" si="102"/>
        <v>45559</v>
      </c>
      <c r="Q3310" s="53">
        <f t="shared" si="103"/>
        <v>68</v>
      </c>
    </row>
    <row r="3311" spans="1:17" ht="16">
      <c r="A3311" s="6">
        <v>3310</v>
      </c>
      <c r="B3311" s="191" t="s">
        <v>18618</v>
      </c>
      <c r="C3311" s="191" t="s">
        <v>18619</v>
      </c>
      <c r="D3311" s="191" t="s">
        <v>18620</v>
      </c>
      <c r="E3311" s="191" t="s">
        <v>114</v>
      </c>
      <c r="F3311" s="191" t="s">
        <v>114</v>
      </c>
      <c r="G3311" s="191" t="s">
        <v>158</v>
      </c>
      <c r="H3311" s="191" t="s">
        <v>18621</v>
      </c>
      <c r="I3311" s="191" t="s">
        <v>18622</v>
      </c>
      <c r="J3311" s="191" t="s">
        <v>18623</v>
      </c>
      <c r="K3311" s="191" t="s">
        <v>15427</v>
      </c>
      <c r="L3311" s="99">
        <v>-0.75975800000000004</v>
      </c>
      <c r="M3311" s="99">
        <v>36.830984999999998</v>
      </c>
      <c r="N3311" s="191" t="s">
        <v>6967</v>
      </c>
      <c r="O3311" s="87">
        <v>45534</v>
      </c>
      <c r="P3311" s="87">
        <f t="shared" si="102"/>
        <v>45559</v>
      </c>
      <c r="Q3311" s="53">
        <f t="shared" si="103"/>
        <v>68</v>
      </c>
    </row>
    <row r="3312" spans="1:17" ht="32">
      <c r="A3312" s="6">
        <v>3311</v>
      </c>
      <c r="B3312" s="191" t="s">
        <v>18624</v>
      </c>
      <c r="C3312" s="191" t="s">
        <v>18625</v>
      </c>
      <c r="D3312" s="191" t="s">
        <v>18626</v>
      </c>
      <c r="E3312" s="191" t="s">
        <v>114</v>
      </c>
      <c r="F3312" s="191" t="s">
        <v>114</v>
      </c>
      <c r="G3312" s="191" t="s">
        <v>158</v>
      </c>
      <c r="H3312" s="191" t="s">
        <v>18627</v>
      </c>
      <c r="I3312" s="191" t="s">
        <v>18628</v>
      </c>
      <c r="J3312" s="191" t="s">
        <v>18629</v>
      </c>
      <c r="K3312" s="191" t="s">
        <v>15427</v>
      </c>
      <c r="L3312" s="99">
        <v>-0.76496699999999995</v>
      </c>
      <c r="M3312" s="99">
        <v>36.843026999999999</v>
      </c>
      <c r="N3312" s="191" t="s">
        <v>6967</v>
      </c>
      <c r="O3312" s="87">
        <v>45534</v>
      </c>
      <c r="P3312" s="87">
        <f t="shared" si="102"/>
        <v>45559</v>
      </c>
      <c r="Q3312" s="53">
        <f t="shared" si="103"/>
        <v>68</v>
      </c>
    </row>
    <row r="3313" spans="1:17" ht="16">
      <c r="A3313" s="6">
        <v>3312</v>
      </c>
      <c r="B3313" s="191" t="s">
        <v>18630</v>
      </c>
      <c r="C3313" s="191" t="s">
        <v>18631</v>
      </c>
      <c r="D3313" s="191" t="s">
        <v>18632</v>
      </c>
      <c r="E3313" s="191" t="s">
        <v>8015</v>
      </c>
      <c r="F3313" s="191" t="s">
        <v>8015</v>
      </c>
      <c r="G3313" s="191" t="s">
        <v>144</v>
      </c>
      <c r="H3313" s="191" t="s">
        <v>12643</v>
      </c>
      <c r="I3313" s="191" t="s">
        <v>18633</v>
      </c>
      <c r="J3313" s="191" t="s">
        <v>18634</v>
      </c>
      <c r="K3313" s="191" t="s">
        <v>7384</v>
      </c>
      <c r="L3313" s="99">
        <v>-0.42371799999999998</v>
      </c>
      <c r="M3313" s="99">
        <v>37.552306999999999</v>
      </c>
      <c r="N3313" s="191" t="s">
        <v>6967</v>
      </c>
      <c r="O3313" s="87">
        <v>45534</v>
      </c>
      <c r="P3313" s="87">
        <f t="shared" si="102"/>
        <v>45559</v>
      </c>
      <c r="Q3313" s="53">
        <f t="shared" si="103"/>
        <v>68</v>
      </c>
    </row>
    <row r="3314" spans="1:17" ht="16">
      <c r="A3314" s="6">
        <v>3313</v>
      </c>
      <c r="B3314" s="191" t="s">
        <v>18635</v>
      </c>
      <c r="C3314" s="191" t="s">
        <v>18636</v>
      </c>
      <c r="D3314" s="191" t="s">
        <v>18637</v>
      </c>
      <c r="E3314" s="191" t="s">
        <v>108</v>
      </c>
      <c r="F3314" s="191" t="s">
        <v>108</v>
      </c>
      <c r="G3314" s="191" t="s">
        <v>7081</v>
      </c>
      <c r="H3314" s="191" t="s">
        <v>18191</v>
      </c>
      <c r="I3314" s="191" t="s">
        <v>18638</v>
      </c>
      <c r="J3314" s="191" t="s">
        <v>18639</v>
      </c>
      <c r="K3314" s="191" t="s">
        <v>16140</v>
      </c>
      <c r="L3314" s="99">
        <v>-0.99328499999999997</v>
      </c>
      <c r="M3314" s="99">
        <v>36.926184999999997</v>
      </c>
      <c r="N3314" s="191" t="s">
        <v>6967</v>
      </c>
      <c r="O3314" s="87">
        <v>45535</v>
      </c>
      <c r="P3314" s="87">
        <f t="shared" si="102"/>
        <v>45560</v>
      </c>
      <c r="Q3314" s="53">
        <f t="shared" si="103"/>
        <v>67</v>
      </c>
    </row>
    <row r="3315" spans="1:17" ht="16">
      <c r="A3315" s="6">
        <v>3314</v>
      </c>
      <c r="B3315" s="191" t="s">
        <v>18640</v>
      </c>
      <c r="C3315" s="191" t="s">
        <v>18641</v>
      </c>
      <c r="D3315" s="191" t="s">
        <v>18642</v>
      </c>
      <c r="E3315" s="191" t="s">
        <v>8015</v>
      </c>
      <c r="F3315" s="191" t="s">
        <v>2434</v>
      </c>
      <c r="G3315" s="191" t="s">
        <v>8679</v>
      </c>
      <c r="H3315" s="191" t="s">
        <v>18643</v>
      </c>
      <c r="I3315" s="191" t="s">
        <v>18644</v>
      </c>
      <c r="J3315" s="191" t="s">
        <v>18645</v>
      </c>
      <c r="K3315" s="191" t="s">
        <v>16631</v>
      </c>
      <c r="L3315" s="99">
        <v>-0.61110799999999998</v>
      </c>
      <c r="M3315" s="99">
        <v>37.211292</v>
      </c>
      <c r="N3315" s="191" t="s">
        <v>6967</v>
      </c>
      <c r="O3315" s="87">
        <v>45537</v>
      </c>
      <c r="P3315" s="87">
        <f t="shared" si="102"/>
        <v>45562</v>
      </c>
      <c r="Q3315" s="53">
        <f t="shared" si="103"/>
        <v>65</v>
      </c>
    </row>
    <row r="3316" spans="1:17" ht="16">
      <c r="A3316" s="6">
        <v>3315</v>
      </c>
      <c r="B3316" s="191" t="s">
        <v>18646</v>
      </c>
      <c r="C3316" s="191" t="s">
        <v>18647</v>
      </c>
      <c r="D3316" s="191" t="s">
        <v>18648</v>
      </c>
      <c r="E3316" s="191" t="s">
        <v>16089</v>
      </c>
      <c r="F3316" s="191" t="s">
        <v>16090</v>
      </c>
      <c r="G3316" s="191" t="s">
        <v>16091</v>
      </c>
      <c r="H3316" s="191" t="s">
        <v>18649</v>
      </c>
      <c r="I3316" s="191" t="s">
        <v>18650</v>
      </c>
      <c r="J3316" s="191" t="s">
        <v>18651</v>
      </c>
      <c r="K3316" s="191" t="s">
        <v>16652</v>
      </c>
      <c r="L3316" s="99">
        <v>-0.71416199999999996</v>
      </c>
      <c r="M3316" s="99">
        <v>36.65249</v>
      </c>
      <c r="N3316" s="191" t="s">
        <v>6967</v>
      </c>
      <c r="O3316" s="87">
        <v>45537</v>
      </c>
      <c r="P3316" s="87">
        <f t="shared" si="102"/>
        <v>45562</v>
      </c>
      <c r="Q3316" s="53">
        <f t="shared" si="103"/>
        <v>65</v>
      </c>
    </row>
    <row r="3317" spans="1:17" ht="16">
      <c r="A3317" s="6">
        <v>3316</v>
      </c>
      <c r="B3317" s="191" t="s">
        <v>18652</v>
      </c>
      <c r="C3317" s="191" t="s">
        <v>18653</v>
      </c>
      <c r="D3317" s="191" t="s">
        <v>18654</v>
      </c>
      <c r="E3317" s="191" t="s">
        <v>8015</v>
      </c>
      <c r="F3317" s="191" t="s">
        <v>10898</v>
      </c>
      <c r="G3317" s="191" t="s">
        <v>1578</v>
      </c>
      <c r="H3317" s="191" t="s">
        <v>13970</v>
      </c>
      <c r="I3317" s="191" t="s">
        <v>18655</v>
      </c>
      <c r="J3317" s="191" t="s">
        <v>18656</v>
      </c>
      <c r="K3317" s="191" t="s">
        <v>11533</v>
      </c>
      <c r="L3317" s="99">
        <v>-0.26239800000000002</v>
      </c>
      <c r="M3317" s="99">
        <v>37.594709999999999</v>
      </c>
      <c r="N3317" s="191" t="s">
        <v>6967</v>
      </c>
      <c r="O3317" s="87">
        <v>45537</v>
      </c>
      <c r="P3317" s="87">
        <f t="shared" si="102"/>
        <v>45562</v>
      </c>
      <c r="Q3317" s="53">
        <f t="shared" si="103"/>
        <v>65</v>
      </c>
    </row>
    <row r="3318" spans="1:17" ht="16">
      <c r="A3318" s="6">
        <v>3317</v>
      </c>
      <c r="B3318" s="191" t="s">
        <v>18657</v>
      </c>
      <c r="C3318" s="191" t="s">
        <v>18658</v>
      </c>
      <c r="D3318" s="191" t="s">
        <v>18659</v>
      </c>
      <c r="E3318" s="191" t="s">
        <v>161</v>
      </c>
      <c r="F3318" s="191" t="s">
        <v>161</v>
      </c>
      <c r="G3318" s="191" t="s">
        <v>12316</v>
      </c>
      <c r="H3318" s="191" t="s">
        <v>18660</v>
      </c>
      <c r="I3318" s="191" t="s">
        <v>18661</v>
      </c>
      <c r="J3318" s="191"/>
      <c r="K3318" s="191" t="s">
        <v>15695</v>
      </c>
      <c r="L3318" s="99">
        <v>-0.51729999999999998</v>
      </c>
      <c r="M3318" s="99">
        <v>36.889476999999999</v>
      </c>
      <c r="N3318" s="191" t="s">
        <v>6967</v>
      </c>
      <c r="O3318" s="87">
        <v>45537</v>
      </c>
      <c r="P3318" s="87">
        <f t="shared" si="102"/>
        <v>45562</v>
      </c>
      <c r="Q3318" s="53">
        <f t="shared" si="103"/>
        <v>65</v>
      </c>
    </row>
    <row r="3319" spans="1:17" ht="16">
      <c r="A3319" s="6">
        <v>3318</v>
      </c>
      <c r="B3319" s="191" t="s">
        <v>18662</v>
      </c>
      <c r="C3319" s="191" t="s">
        <v>18663</v>
      </c>
      <c r="D3319" s="191" t="s">
        <v>18664</v>
      </c>
      <c r="E3319" s="191" t="s">
        <v>8015</v>
      </c>
      <c r="F3319" s="191" t="s">
        <v>2434</v>
      </c>
      <c r="G3319" s="191" t="s">
        <v>9507</v>
      </c>
      <c r="H3319" s="191" t="s">
        <v>18665</v>
      </c>
      <c r="I3319" s="191" t="s">
        <v>18666</v>
      </c>
      <c r="J3319" s="191" t="s">
        <v>18667</v>
      </c>
      <c r="K3319" s="191" t="s">
        <v>16631</v>
      </c>
      <c r="L3319" s="99">
        <v>-0.462032</v>
      </c>
      <c r="M3319" s="99">
        <v>37.244757999999997</v>
      </c>
      <c r="N3319" s="191" t="s">
        <v>6967</v>
      </c>
      <c r="O3319" s="87">
        <v>45538</v>
      </c>
      <c r="P3319" s="87">
        <f t="shared" si="102"/>
        <v>45563</v>
      </c>
      <c r="Q3319" s="53">
        <f t="shared" si="103"/>
        <v>64</v>
      </c>
    </row>
    <row r="3320" spans="1:17" ht="16">
      <c r="A3320" s="6">
        <v>3319</v>
      </c>
      <c r="B3320" s="191" t="s">
        <v>18668</v>
      </c>
      <c r="C3320" s="191" t="s">
        <v>18669</v>
      </c>
      <c r="D3320" s="191" t="s">
        <v>18670</v>
      </c>
      <c r="E3320" s="191" t="s">
        <v>114</v>
      </c>
      <c r="F3320" s="191" t="s">
        <v>114</v>
      </c>
      <c r="G3320" s="191" t="s">
        <v>163</v>
      </c>
      <c r="H3320" s="191" t="s">
        <v>10077</v>
      </c>
      <c r="I3320" s="191" t="s">
        <v>18671</v>
      </c>
      <c r="J3320" s="191" t="s">
        <v>18672</v>
      </c>
      <c r="K3320" s="191" t="s">
        <v>10197</v>
      </c>
      <c r="L3320" s="99">
        <v>-0.66848399999999997</v>
      </c>
      <c r="M3320" s="99">
        <v>36.971065000000003</v>
      </c>
      <c r="N3320" s="191" t="s">
        <v>6967</v>
      </c>
      <c r="O3320" s="87">
        <v>45538</v>
      </c>
      <c r="P3320" s="87">
        <f t="shared" si="102"/>
        <v>45563</v>
      </c>
      <c r="Q3320" s="53">
        <f t="shared" si="103"/>
        <v>64</v>
      </c>
    </row>
    <row r="3321" spans="1:17" ht="16">
      <c r="A3321" s="6">
        <v>3320</v>
      </c>
      <c r="B3321" s="191" t="s">
        <v>18673</v>
      </c>
      <c r="C3321" s="191" t="s">
        <v>18674</v>
      </c>
      <c r="D3321" s="191" t="s">
        <v>18675</v>
      </c>
      <c r="E3321" s="191" t="s">
        <v>108</v>
      </c>
      <c r="F3321" s="191" t="s">
        <v>114</v>
      </c>
      <c r="G3321" s="191" t="s">
        <v>156</v>
      </c>
      <c r="H3321" s="191" t="s">
        <v>18676</v>
      </c>
      <c r="I3321" s="191" t="s">
        <v>18677</v>
      </c>
      <c r="J3321" s="191" t="s">
        <v>18678</v>
      </c>
      <c r="K3321" s="191" t="s">
        <v>16140</v>
      </c>
      <c r="L3321" s="99">
        <v>-1.025844</v>
      </c>
      <c r="M3321" s="99">
        <v>37.054625000000001</v>
      </c>
      <c r="N3321" s="191" t="s">
        <v>6967</v>
      </c>
      <c r="O3321" s="87">
        <v>45539</v>
      </c>
      <c r="P3321" s="87">
        <f t="shared" si="102"/>
        <v>45564</v>
      </c>
      <c r="Q3321" s="53">
        <f t="shared" si="103"/>
        <v>63</v>
      </c>
    </row>
    <row r="3322" spans="1:17" ht="16">
      <c r="A3322" s="6">
        <v>3321</v>
      </c>
      <c r="B3322" s="191" t="s">
        <v>18679</v>
      </c>
      <c r="C3322" s="191" t="s">
        <v>18680</v>
      </c>
      <c r="D3322" s="191" t="s">
        <v>18681</v>
      </c>
      <c r="E3322" s="191" t="s">
        <v>16089</v>
      </c>
      <c r="F3322" s="191" t="s">
        <v>16090</v>
      </c>
      <c r="G3322" s="191" t="s">
        <v>16091</v>
      </c>
      <c r="H3322" s="191" t="s">
        <v>18649</v>
      </c>
      <c r="I3322" s="191" t="s">
        <v>18682</v>
      </c>
      <c r="J3322" s="191" t="s">
        <v>18683</v>
      </c>
      <c r="K3322" s="191" t="s">
        <v>16652</v>
      </c>
      <c r="L3322" s="99">
        <v>-0.71338699999999999</v>
      </c>
      <c r="M3322" s="99">
        <v>36.653385</v>
      </c>
      <c r="N3322" s="191" t="s">
        <v>6967</v>
      </c>
      <c r="O3322" s="87">
        <v>45539</v>
      </c>
      <c r="P3322" s="87">
        <f t="shared" si="102"/>
        <v>45564</v>
      </c>
      <c r="Q3322" s="53">
        <f t="shared" si="103"/>
        <v>63</v>
      </c>
    </row>
    <row r="3323" spans="1:17" ht="16">
      <c r="A3323" s="6">
        <v>3322</v>
      </c>
      <c r="B3323" s="191" t="s">
        <v>18684</v>
      </c>
      <c r="C3323" s="191" t="s">
        <v>18685</v>
      </c>
      <c r="D3323" s="191" t="s">
        <v>18686</v>
      </c>
      <c r="E3323" s="191" t="s">
        <v>161</v>
      </c>
      <c r="F3323" s="191" t="s">
        <v>161</v>
      </c>
      <c r="G3323" s="191" t="s">
        <v>10948</v>
      </c>
      <c r="H3323" s="191" t="s">
        <v>18687</v>
      </c>
      <c r="I3323" s="191" t="s">
        <v>18688</v>
      </c>
      <c r="J3323" s="191" t="s">
        <v>18689</v>
      </c>
      <c r="K3323" s="191" t="s">
        <v>16451</v>
      </c>
      <c r="L3323" s="99">
        <v>-0.47737299999999999</v>
      </c>
      <c r="M3323" s="99">
        <v>37.148539999999997</v>
      </c>
      <c r="N3323" s="191" t="s">
        <v>6967</v>
      </c>
      <c r="O3323" s="87">
        <v>45539</v>
      </c>
      <c r="P3323" s="87">
        <f t="shared" si="102"/>
        <v>45564</v>
      </c>
      <c r="Q3323" s="53">
        <f t="shared" si="103"/>
        <v>63</v>
      </c>
    </row>
    <row r="3324" spans="1:17" ht="16">
      <c r="A3324" s="6">
        <v>3323</v>
      </c>
      <c r="B3324" s="191" t="s">
        <v>18690</v>
      </c>
      <c r="C3324" s="191" t="s">
        <v>18691</v>
      </c>
      <c r="D3324" s="191" t="s">
        <v>18692</v>
      </c>
      <c r="E3324" s="191" t="s">
        <v>161</v>
      </c>
      <c r="F3324" s="191" t="s">
        <v>161</v>
      </c>
      <c r="G3324" s="191" t="s">
        <v>10948</v>
      </c>
      <c r="H3324" s="191" t="s">
        <v>18693</v>
      </c>
      <c r="I3324" s="191" t="s">
        <v>18694</v>
      </c>
      <c r="J3324" s="191" t="s">
        <v>18695</v>
      </c>
      <c r="K3324" s="191" t="s">
        <v>16451</v>
      </c>
      <c r="L3324" s="99">
        <v>-0.44878400000000002</v>
      </c>
      <c r="M3324" s="99">
        <v>37.155574000000001</v>
      </c>
      <c r="N3324" s="191" t="s">
        <v>6967</v>
      </c>
      <c r="O3324" s="87">
        <v>45539</v>
      </c>
      <c r="P3324" s="87">
        <f t="shared" si="102"/>
        <v>45564</v>
      </c>
      <c r="Q3324" s="53">
        <f t="shared" si="103"/>
        <v>63</v>
      </c>
    </row>
    <row r="3325" spans="1:17" ht="16">
      <c r="A3325" s="6">
        <v>3324</v>
      </c>
      <c r="B3325" s="191" t="s">
        <v>18696</v>
      </c>
      <c r="C3325" s="191" t="s">
        <v>18697</v>
      </c>
      <c r="D3325" s="191" t="s">
        <v>18698</v>
      </c>
      <c r="E3325" s="191" t="s">
        <v>151</v>
      </c>
      <c r="F3325" s="191" t="s">
        <v>151</v>
      </c>
      <c r="G3325" s="191" t="s">
        <v>165</v>
      </c>
      <c r="H3325" s="191" t="s">
        <v>16788</v>
      </c>
      <c r="I3325" s="191" t="s">
        <v>18699</v>
      </c>
      <c r="J3325" s="191" t="s">
        <v>18700</v>
      </c>
      <c r="K3325" s="191" t="s">
        <v>8847</v>
      </c>
      <c r="L3325" s="99">
        <v>-3.422E-2</v>
      </c>
      <c r="M3325" s="99">
        <v>37.604562000000001</v>
      </c>
      <c r="N3325" s="191" t="s">
        <v>6967</v>
      </c>
      <c r="O3325" s="87">
        <v>45541</v>
      </c>
      <c r="P3325" s="87">
        <f t="shared" si="102"/>
        <v>45566</v>
      </c>
      <c r="Q3325" s="53">
        <f t="shared" si="103"/>
        <v>61</v>
      </c>
    </row>
    <row r="3326" spans="1:17" ht="16">
      <c r="A3326" s="6">
        <v>3325</v>
      </c>
      <c r="B3326" s="191" t="s">
        <v>18701</v>
      </c>
      <c r="C3326" s="191" t="s">
        <v>18702</v>
      </c>
      <c r="D3326" s="191" t="s">
        <v>18703</v>
      </c>
      <c r="E3326" s="191" t="s">
        <v>8015</v>
      </c>
      <c r="F3326" s="191" t="s">
        <v>8015</v>
      </c>
      <c r="G3326" s="191" t="s">
        <v>142</v>
      </c>
      <c r="H3326" s="191" t="s">
        <v>18704</v>
      </c>
      <c r="I3326" s="191" t="s">
        <v>18705</v>
      </c>
      <c r="J3326" s="191" t="s">
        <v>18706</v>
      </c>
      <c r="K3326" s="191" t="s">
        <v>8856</v>
      </c>
      <c r="L3326" s="99">
        <v>-0.50966999999999996</v>
      </c>
      <c r="M3326" s="99">
        <v>37.484119999999997</v>
      </c>
      <c r="N3326" s="191" t="s">
        <v>6967</v>
      </c>
      <c r="O3326" s="87">
        <v>45541</v>
      </c>
      <c r="P3326" s="87">
        <f t="shared" si="102"/>
        <v>45566</v>
      </c>
      <c r="Q3326" s="53">
        <f t="shared" si="103"/>
        <v>61</v>
      </c>
    </row>
    <row r="3327" spans="1:17" ht="16">
      <c r="A3327" s="6">
        <v>3326</v>
      </c>
      <c r="B3327" s="191" t="s">
        <v>18707</v>
      </c>
      <c r="C3327" s="191" t="s">
        <v>18708</v>
      </c>
      <c r="D3327" s="191" t="s">
        <v>18709</v>
      </c>
      <c r="E3327" s="191" t="s">
        <v>108</v>
      </c>
      <c r="F3327" s="191" t="s">
        <v>108</v>
      </c>
      <c r="G3327" s="191" t="s">
        <v>175</v>
      </c>
      <c r="H3327" s="191" t="s">
        <v>16481</v>
      </c>
      <c r="I3327" s="191" t="s">
        <v>18710</v>
      </c>
      <c r="J3327" s="191"/>
      <c r="K3327" s="191" t="s">
        <v>2840</v>
      </c>
      <c r="L3327" s="99">
        <v>-1.265528</v>
      </c>
      <c r="M3327" s="99">
        <v>36.691668</v>
      </c>
      <c r="N3327" s="191" t="s">
        <v>6967</v>
      </c>
      <c r="O3327" s="87">
        <v>45544</v>
      </c>
      <c r="P3327" s="87">
        <f t="shared" si="102"/>
        <v>45569</v>
      </c>
      <c r="Q3327" s="53">
        <f t="shared" si="103"/>
        <v>58</v>
      </c>
    </row>
    <row r="3328" spans="1:17" ht="16">
      <c r="A3328" s="6">
        <v>3327</v>
      </c>
      <c r="B3328" s="191" t="s">
        <v>18711</v>
      </c>
      <c r="C3328" s="191" t="s">
        <v>18712</v>
      </c>
      <c r="D3328" s="191" t="s">
        <v>18713</v>
      </c>
      <c r="E3328" s="191" t="s">
        <v>114</v>
      </c>
      <c r="F3328" s="191" t="s">
        <v>114</v>
      </c>
      <c r="G3328" s="191" t="s">
        <v>163</v>
      </c>
      <c r="H3328" s="191" t="s">
        <v>18714</v>
      </c>
      <c r="I3328" s="191" t="s">
        <v>18715</v>
      </c>
      <c r="J3328" s="191" t="s">
        <v>18716</v>
      </c>
      <c r="K3328" s="191" t="s">
        <v>10197</v>
      </c>
      <c r="L3328" s="99">
        <v>-0.64444000000000001</v>
      </c>
      <c r="M3328" s="99">
        <v>36.946550000000002</v>
      </c>
      <c r="N3328" s="191" t="s">
        <v>6967</v>
      </c>
      <c r="O3328" s="87">
        <v>45544</v>
      </c>
      <c r="P3328" s="87">
        <f t="shared" si="102"/>
        <v>45569</v>
      </c>
      <c r="Q3328" s="53">
        <f t="shared" si="103"/>
        <v>58</v>
      </c>
    </row>
    <row r="3329" spans="1:17" ht="16">
      <c r="A3329" s="6">
        <v>3328</v>
      </c>
      <c r="B3329" s="191" t="s">
        <v>18717</v>
      </c>
      <c r="C3329" s="191" t="s">
        <v>18718</v>
      </c>
      <c r="D3329" s="191" t="s">
        <v>18719</v>
      </c>
      <c r="E3329" s="191" t="s">
        <v>108</v>
      </c>
      <c r="F3329" s="191" t="s">
        <v>108</v>
      </c>
      <c r="G3329" s="191" t="s">
        <v>7023</v>
      </c>
      <c r="H3329" s="191" t="s">
        <v>9676</v>
      </c>
      <c r="I3329" s="191" t="s">
        <v>18720</v>
      </c>
      <c r="J3329" s="191" t="s">
        <v>18721</v>
      </c>
      <c r="K3329" s="191" t="s">
        <v>7449</v>
      </c>
      <c r="L3329" s="99">
        <v>-1.1697299999999999</v>
      </c>
      <c r="M3329" s="99">
        <v>36.671221000000003</v>
      </c>
      <c r="N3329" s="191" t="s">
        <v>6967</v>
      </c>
      <c r="O3329" s="87">
        <v>45544</v>
      </c>
      <c r="P3329" s="87">
        <f t="shared" si="102"/>
        <v>45569</v>
      </c>
      <c r="Q3329" s="53">
        <f t="shared" si="103"/>
        <v>58</v>
      </c>
    </row>
    <row r="3330" spans="1:17" ht="16">
      <c r="A3330" s="6">
        <v>3329</v>
      </c>
      <c r="B3330" s="191" t="s">
        <v>18722</v>
      </c>
      <c r="C3330" s="191" t="s">
        <v>18723</v>
      </c>
      <c r="D3330" s="191" t="s">
        <v>18724</v>
      </c>
      <c r="E3330" s="191" t="s">
        <v>114</v>
      </c>
      <c r="F3330" s="191" t="s">
        <v>114</v>
      </c>
      <c r="G3330" s="191" t="s">
        <v>168</v>
      </c>
      <c r="H3330" s="191" t="s">
        <v>18725</v>
      </c>
      <c r="I3330" s="191" t="s">
        <v>18726</v>
      </c>
      <c r="J3330" s="191" t="s">
        <v>18727</v>
      </c>
      <c r="K3330" s="191" t="s">
        <v>11330</v>
      </c>
      <c r="L3330" s="99">
        <v>-0.87302999999999997</v>
      </c>
      <c r="M3330" s="99">
        <v>36.951692999999999</v>
      </c>
      <c r="N3330" s="191" t="s">
        <v>6967</v>
      </c>
      <c r="O3330" s="87">
        <v>45544</v>
      </c>
      <c r="P3330" s="87">
        <f t="shared" si="102"/>
        <v>45569</v>
      </c>
      <c r="Q3330" s="53">
        <f t="shared" si="103"/>
        <v>58</v>
      </c>
    </row>
    <row r="3331" spans="1:17" ht="16">
      <c r="A3331" s="6">
        <v>3330</v>
      </c>
      <c r="B3331" s="191" t="s">
        <v>18728</v>
      </c>
      <c r="C3331" s="191" t="s">
        <v>18729</v>
      </c>
      <c r="D3331" s="191" t="s">
        <v>18730</v>
      </c>
      <c r="E3331" s="191" t="s">
        <v>8015</v>
      </c>
      <c r="F3331" s="191" t="s">
        <v>10898</v>
      </c>
      <c r="G3331" s="191" t="s">
        <v>1578</v>
      </c>
      <c r="H3331" s="191" t="s">
        <v>12173</v>
      </c>
      <c r="I3331" s="191" t="s">
        <v>18731</v>
      </c>
      <c r="J3331" s="191" t="s">
        <v>18732</v>
      </c>
      <c r="K3331" s="191" t="s">
        <v>11533</v>
      </c>
      <c r="L3331" s="99">
        <v>-0.29272199999999998</v>
      </c>
      <c r="M3331" s="99">
        <v>37.642543000000003</v>
      </c>
      <c r="N3331" s="191" t="s">
        <v>6967</v>
      </c>
      <c r="O3331" s="87">
        <v>45544</v>
      </c>
      <c r="P3331" s="87">
        <f t="shared" ref="P3331:P3394" si="104">O3331+25</f>
        <v>45569</v>
      </c>
      <c r="Q3331" s="53">
        <f t="shared" ref="Q3331:Q3394" si="105">IF(P3331&lt;$T$2,$V$2,$U$2-P3331+1)</f>
        <v>58</v>
      </c>
    </row>
    <row r="3332" spans="1:17" ht="16">
      <c r="A3332" s="6">
        <v>3331</v>
      </c>
      <c r="B3332" s="191" t="s">
        <v>18733</v>
      </c>
      <c r="C3332" s="191" t="s">
        <v>18734</v>
      </c>
      <c r="D3332" s="191" t="s">
        <v>18735</v>
      </c>
      <c r="E3332" s="191" t="s">
        <v>161</v>
      </c>
      <c r="F3332" s="191" t="s">
        <v>161</v>
      </c>
      <c r="G3332" s="191" t="s">
        <v>1511</v>
      </c>
      <c r="H3332" s="191" t="s">
        <v>10840</v>
      </c>
      <c r="I3332" s="191" t="s">
        <v>18736</v>
      </c>
      <c r="J3332" s="191" t="s">
        <v>18737</v>
      </c>
      <c r="K3332" s="191" t="s">
        <v>16488</v>
      </c>
      <c r="L3332" s="99">
        <v>-0.19292300000000001</v>
      </c>
      <c r="M3332" s="99">
        <v>37.076492999999999</v>
      </c>
      <c r="N3332" s="191" t="s">
        <v>6967</v>
      </c>
      <c r="O3332" s="87">
        <v>45545</v>
      </c>
      <c r="P3332" s="87">
        <f t="shared" si="104"/>
        <v>45570</v>
      </c>
      <c r="Q3332" s="53">
        <f t="shared" si="105"/>
        <v>57</v>
      </c>
    </row>
    <row r="3333" spans="1:17" ht="16">
      <c r="A3333" s="6">
        <v>3332</v>
      </c>
      <c r="B3333" s="191" t="s">
        <v>18738</v>
      </c>
      <c r="C3333" s="191" t="s">
        <v>18739</v>
      </c>
      <c r="D3333" s="191" t="s">
        <v>18740</v>
      </c>
      <c r="E3333" s="191" t="s">
        <v>108</v>
      </c>
      <c r="F3333" s="191" t="s">
        <v>108</v>
      </c>
      <c r="G3333" s="191" t="s">
        <v>7023</v>
      </c>
      <c r="H3333" s="191" t="s">
        <v>10523</v>
      </c>
      <c r="I3333" s="191" t="s">
        <v>18741</v>
      </c>
      <c r="J3333" s="191" t="s">
        <v>18742</v>
      </c>
      <c r="K3333" s="191" t="s">
        <v>7449</v>
      </c>
      <c r="L3333" s="99">
        <v>-1.052921</v>
      </c>
      <c r="M3333" s="99">
        <v>36.609164999999997</v>
      </c>
      <c r="N3333" s="191" t="s">
        <v>6967</v>
      </c>
      <c r="O3333" s="87">
        <v>45545</v>
      </c>
      <c r="P3333" s="87">
        <f t="shared" si="104"/>
        <v>45570</v>
      </c>
      <c r="Q3333" s="53">
        <f t="shared" si="105"/>
        <v>57</v>
      </c>
    </row>
    <row r="3334" spans="1:17" ht="16">
      <c r="A3334" s="6">
        <v>3333</v>
      </c>
      <c r="B3334" s="191" t="s">
        <v>18743</v>
      </c>
      <c r="C3334" s="191" t="s">
        <v>18744</v>
      </c>
      <c r="D3334" s="191" t="s">
        <v>18745</v>
      </c>
      <c r="E3334" s="191" t="s">
        <v>114</v>
      </c>
      <c r="F3334" s="191" t="s">
        <v>114</v>
      </c>
      <c r="G3334" s="191" t="s">
        <v>168</v>
      </c>
      <c r="H3334" s="191" t="s">
        <v>18746</v>
      </c>
      <c r="I3334" s="191" t="s">
        <v>18747</v>
      </c>
      <c r="J3334" s="191"/>
      <c r="K3334" s="191" t="s">
        <v>11330</v>
      </c>
      <c r="L3334" s="99">
        <v>-0.84735300000000002</v>
      </c>
      <c r="M3334" s="99">
        <v>36.906905000000002</v>
      </c>
      <c r="N3334" s="191" t="s">
        <v>6967</v>
      </c>
      <c r="O3334" s="87">
        <v>45545</v>
      </c>
      <c r="P3334" s="87">
        <f t="shared" si="104"/>
        <v>45570</v>
      </c>
      <c r="Q3334" s="53">
        <f t="shared" si="105"/>
        <v>57</v>
      </c>
    </row>
    <row r="3335" spans="1:17" ht="16">
      <c r="A3335" s="6">
        <v>3334</v>
      </c>
      <c r="B3335" s="191" t="s">
        <v>18748</v>
      </c>
      <c r="C3335" s="191" t="s">
        <v>18749</v>
      </c>
      <c r="D3335" s="191" t="s">
        <v>18750</v>
      </c>
      <c r="E3335" s="191" t="s">
        <v>161</v>
      </c>
      <c r="F3335" s="191" t="s">
        <v>161</v>
      </c>
      <c r="G3335" s="191" t="s">
        <v>1511</v>
      </c>
      <c r="H3335" s="191" t="s">
        <v>16485</v>
      </c>
      <c r="I3335" s="191" t="s">
        <v>18751</v>
      </c>
      <c r="J3335" s="191" t="s">
        <v>18752</v>
      </c>
      <c r="K3335" s="191" t="s">
        <v>16488</v>
      </c>
      <c r="L3335" s="99">
        <v>-0.21864900000000001</v>
      </c>
      <c r="M3335" s="99">
        <v>37.040723999999997</v>
      </c>
      <c r="N3335" s="191" t="s">
        <v>6967</v>
      </c>
      <c r="O3335" s="87">
        <v>45545</v>
      </c>
      <c r="P3335" s="87">
        <f t="shared" si="104"/>
        <v>45570</v>
      </c>
      <c r="Q3335" s="53">
        <f t="shared" si="105"/>
        <v>57</v>
      </c>
    </row>
    <row r="3336" spans="1:17" ht="16">
      <c r="A3336" s="6">
        <v>3335</v>
      </c>
      <c r="B3336" s="191" t="s">
        <v>18753</v>
      </c>
      <c r="C3336" s="191" t="s">
        <v>18754</v>
      </c>
      <c r="D3336" s="191" t="s">
        <v>18755</v>
      </c>
      <c r="E3336" s="191" t="s">
        <v>114</v>
      </c>
      <c r="F3336" s="191" t="s">
        <v>114</v>
      </c>
      <c r="G3336" s="191" t="s">
        <v>168</v>
      </c>
      <c r="H3336" s="191" t="s">
        <v>18756</v>
      </c>
      <c r="I3336" s="191" t="s">
        <v>18757</v>
      </c>
      <c r="J3336" s="191" t="s">
        <v>18758</v>
      </c>
      <c r="K3336" s="191" t="s">
        <v>15427</v>
      </c>
      <c r="L3336" s="99">
        <v>-0.91459000000000001</v>
      </c>
      <c r="M3336" s="99">
        <v>37.097197999999999</v>
      </c>
      <c r="N3336" s="191" t="s">
        <v>6967</v>
      </c>
      <c r="O3336" s="87">
        <v>45546</v>
      </c>
      <c r="P3336" s="87">
        <f t="shared" si="104"/>
        <v>45571</v>
      </c>
      <c r="Q3336" s="53">
        <f t="shared" si="105"/>
        <v>56</v>
      </c>
    </row>
    <row r="3337" spans="1:17" ht="16">
      <c r="A3337" s="6">
        <v>3336</v>
      </c>
      <c r="B3337" s="191" t="s">
        <v>9044</v>
      </c>
      <c r="C3337" s="191" t="s">
        <v>18759</v>
      </c>
      <c r="D3337" s="191" t="s">
        <v>18760</v>
      </c>
      <c r="E3337" s="191" t="s">
        <v>16089</v>
      </c>
      <c r="F3337" s="191" t="s">
        <v>16090</v>
      </c>
      <c r="G3337" s="191" t="s">
        <v>16091</v>
      </c>
      <c r="H3337" s="191" t="s">
        <v>18761</v>
      </c>
      <c r="I3337" s="191" t="s">
        <v>18762</v>
      </c>
      <c r="J3337" s="191" t="s">
        <v>18763</v>
      </c>
      <c r="K3337" s="191" t="s">
        <v>16652</v>
      </c>
      <c r="L3337" s="99">
        <v>-1.2972649999999999</v>
      </c>
      <c r="M3337" s="99">
        <v>37.107902000000003</v>
      </c>
      <c r="N3337" s="191" t="s">
        <v>6967</v>
      </c>
      <c r="O3337" s="87">
        <v>45546</v>
      </c>
      <c r="P3337" s="87">
        <f t="shared" si="104"/>
        <v>45571</v>
      </c>
      <c r="Q3337" s="53">
        <f t="shared" si="105"/>
        <v>56</v>
      </c>
    </row>
    <row r="3338" spans="1:17" ht="16">
      <c r="A3338" s="6">
        <v>3337</v>
      </c>
      <c r="B3338" s="191" t="s">
        <v>18764</v>
      </c>
      <c r="C3338" s="191" t="s">
        <v>18765</v>
      </c>
      <c r="D3338" s="191" t="s">
        <v>18766</v>
      </c>
      <c r="E3338" s="191" t="s">
        <v>151</v>
      </c>
      <c r="F3338" s="191" t="s">
        <v>151</v>
      </c>
      <c r="G3338" s="191" t="s">
        <v>173</v>
      </c>
      <c r="H3338" s="191" t="s">
        <v>18767</v>
      </c>
      <c r="I3338" s="191" t="s">
        <v>18768</v>
      </c>
      <c r="J3338" s="191" t="s">
        <v>18769</v>
      </c>
      <c r="K3338" s="191" t="s">
        <v>10106</v>
      </c>
      <c r="L3338" s="99">
        <v>3.2188000000000001E-2</v>
      </c>
      <c r="M3338" s="99">
        <v>37.638817000000003</v>
      </c>
      <c r="N3338" s="191" t="s">
        <v>6967</v>
      </c>
      <c r="O3338" s="87">
        <v>45546</v>
      </c>
      <c r="P3338" s="87">
        <f t="shared" si="104"/>
        <v>45571</v>
      </c>
      <c r="Q3338" s="53">
        <f t="shared" si="105"/>
        <v>56</v>
      </c>
    </row>
    <row r="3339" spans="1:17" ht="16">
      <c r="A3339" s="6">
        <v>3338</v>
      </c>
      <c r="B3339" s="191" t="s">
        <v>18770</v>
      </c>
      <c r="C3339" s="191" t="s">
        <v>18771</v>
      </c>
      <c r="D3339" s="191" t="s">
        <v>18772</v>
      </c>
      <c r="E3339" s="191" t="s">
        <v>108</v>
      </c>
      <c r="F3339" s="191" t="s">
        <v>108</v>
      </c>
      <c r="G3339" s="191" t="s">
        <v>109</v>
      </c>
      <c r="H3339" s="191" t="s">
        <v>8483</v>
      </c>
      <c r="I3339" s="191" t="s">
        <v>18773</v>
      </c>
      <c r="J3339" s="191" t="s">
        <v>18774</v>
      </c>
      <c r="K3339" s="191" t="s">
        <v>15636</v>
      </c>
      <c r="L3339" s="99">
        <v>-1.084147</v>
      </c>
      <c r="M3339" s="99">
        <v>36.731082000000001</v>
      </c>
      <c r="N3339" s="191" t="s">
        <v>6967</v>
      </c>
      <c r="O3339" s="87">
        <v>45546</v>
      </c>
      <c r="P3339" s="87">
        <f t="shared" si="104"/>
        <v>45571</v>
      </c>
      <c r="Q3339" s="53">
        <f t="shared" si="105"/>
        <v>56</v>
      </c>
    </row>
    <row r="3340" spans="1:17" ht="16">
      <c r="A3340" s="6">
        <v>3339</v>
      </c>
      <c r="B3340" s="191" t="s">
        <v>18775</v>
      </c>
      <c r="C3340" s="191" t="s">
        <v>18776</v>
      </c>
      <c r="D3340" s="191" t="s">
        <v>18777</v>
      </c>
      <c r="E3340" s="191" t="s">
        <v>114</v>
      </c>
      <c r="F3340" s="191" t="s">
        <v>114</v>
      </c>
      <c r="G3340" s="191" t="s">
        <v>158</v>
      </c>
      <c r="H3340" s="191" t="s">
        <v>10677</v>
      </c>
      <c r="I3340" s="191" t="s">
        <v>18778</v>
      </c>
      <c r="J3340" s="191" t="s">
        <v>18779</v>
      </c>
      <c r="K3340" s="191" t="s">
        <v>15427</v>
      </c>
      <c r="L3340" s="99">
        <v>-0.80259199999999997</v>
      </c>
      <c r="M3340" s="99">
        <v>36.968215999999998</v>
      </c>
      <c r="N3340" s="191" t="s">
        <v>6967</v>
      </c>
      <c r="O3340" s="87">
        <v>45546</v>
      </c>
      <c r="P3340" s="87">
        <f t="shared" si="104"/>
        <v>45571</v>
      </c>
      <c r="Q3340" s="53">
        <f t="shared" si="105"/>
        <v>56</v>
      </c>
    </row>
    <row r="3341" spans="1:17" ht="16">
      <c r="A3341" s="6">
        <v>3340</v>
      </c>
      <c r="B3341" s="191" t="s">
        <v>18780</v>
      </c>
      <c r="C3341" s="191" t="s">
        <v>18781</v>
      </c>
      <c r="D3341" s="191" t="s">
        <v>8187</v>
      </c>
      <c r="E3341" s="191" t="s">
        <v>108</v>
      </c>
      <c r="F3341" s="191" t="s">
        <v>108</v>
      </c>
      <c r="G3341" s="191" t="s">
        <v>6972</v>
      </c>
      <c r="H3341" s="191" t="s">
        <v>7510</v>
      </c>
      <c r="I3341" s="191" t="s">
        <v>18782</v>
      </c>
      <c r="J3341" s="191" t="s">
        <v>18783</v>
      </c>
      <c r="K3341" s="191" t="s">
        <v>6975</v>
      </c>
      <c r="L3341" s="99">
        <v>-1.0177069999999999</v>
      </c>
      <c r="M3341" s="99">
        <v>36.801214999999999</v>
      </c>
      <c r="N3341" s="191" t="s">
        <v>6967</v>
      </c>
      <c r="O3341" s="87">
        <v>45546</v>
      </c>
      <c r="P3341" s="87">
        <f t="shared" si="104"/>
        <v>45571</v>
      </c>
      <c r="Q3341" s="53">
        <f t="shared" si="105"/>
        <v>56</v>
      </c>
    </row>
    <row r="3342" spans="1:17" ht="16">
      <c r="A3342" s="6">
        <v>3341</v>
      </c>
      <c r="B3342" s="191" t="s">
        <v>18784</v>
      </c>
      <c r="C3342" s="191" t="s">
        <v>18785</v>
      </c>
      <c r="D3342" s="191" t="s">
        <v>18786</v>
      </c>
      <c r="E3342" s="191" t="s">
        <v>8015</v>
      </c>
      <c r="F3342" s="191" t="s">
        <v>8015</v>
      </c>
      <c r="G3342" s="191" t="s">
        <v>144</v>
      </c>
      <c r="H3342" s="191" t="s">
        <v>18787</v>
      </c>
      <c r="I3342" s="191" t="s">
        <v>18788</v>
      </c>
      <c r="J3342" s="191" t="s">
        <v>18789</v>
      </c>
      <c r="K3342" s="191" t="s">
        <v>7384</v>
      </c>
      <c r="L3342" s="99">
        <v>-0.47112300000000001</v>
      </c>
      <c r="M3342" s="99">
        <v>37.640985000000001</v>
      </c>
      <c r="N3342" s="191" t="s">
        <v>6967</v>
      </c>
      <c r="O3342" s="87">
        <v>45546</v>
      </c>
      <c r="P3342" s="87">
        <f t="shared" si="104"/>
        <v>45571</v>
      </c>
      <c r="Q3342" s="53">
        <f t="shared" si="105"/>
        <v>56</v>
      </c>
    </row>
    <row r="3343" spans="1:17" ht="16">
      <c r="A3343" s="6">
        <v>3342</v>
      </c>
      <c r="B3343" s="191" t="s">
        <v>18790</v>
      </c>
      <c r="C3343" s="191" t="s">
        <v>18791</v>
      </c>
      <c r="D3343" s="191" t="s">
        <v>18792</v>
      </c>
      <c r="E3343" s="191" t="s">
        <v>151</v>
      </c>
      <c r="F3343" s="191" t="s">
        <v>151</v>
      </c>
      <c r="G3343" s="191" t="s">
        <v>222</v>
      </c>
      <c r="H3343" s="191" t="s">
        <v>18793</v>
      </c>
      <c r="I3343" s="191" t="s">
        <v>18794</v>
      </c>
      <c r="J3343" s="191" t="s">
        <v>18795</v>
      </c>
      <c r="K3343" s="191" t="s">
        <v>8758</v>
      </c>
      <c r="L3343" s="99">
        <v>-1.958E-2</v>
      </c>
      <c r="M3343" s="99">
        <v>37.664042999999999</v>
      </c>
      <c r="N3343" s="191" t="s">
        <v>6967</v>
      </c>
      <c r="O3343" s="87">
        <v>45546</v>
      </c>
      <c r="P3343" s="87">
        <f t="shared" si="104"/>
        <v>45571</v>
      </c>
      <c r="Q3343" s="53">
        <f t="shared" si="105"/>
        <v>56</v>
      </c>
    </row>
    <row r="3344" spans="1:17" ht="16">
      <c r="A3344" s="6">
        <v>3343</v>
      </c>
      <c r="B3344" s="191" t="s">
        <v>18796</v>
      </c>
      <c r="C3344" s="191" t="s">
        <v>18797</v>
      </c>
      <c r="D3344" s="191" t="s">
        <v>18798</v>
      </c>
      <c r="E3344" s="191" t="s">
        <v>114</v>
      </c>
      <c r="F3344" s="191" t="s">
        <v>114</v>
      </c>
      <c r="G3344" s="191" t="s">
        <v>163</v>
      </c>
      <c r="H3344" s="191" t="s">
        <v>18799</v>
      </c>
      <c r="I3344" s="191" t="s">
        <v>18800</v>
      </c>
      <c r="J3344" s="191"/>
      <c r="K3344" s="191" t="s">
        <v>10197</v>
      </c>
      <c r="L3344" s="99">
        <v>-0.67172299999999996</v>
      </c>
      <c r="M3344" s="99">
        <v>37.062002999999997</v>
      </c>
      <c r="N3344" s="191" t="s">
        <v>6967</v>
      </c>
      <c r="O3344" s="87">
        <v>45547</v>
      </c>
      <c r="P3344" s="87">
        <f t="shared" si="104"/>
        <v>45572</v>
      </c>
      <c r="Q3344" s="53">
        <f t="shared" si="105"/>
        <v>55</v>
      </c>
    </row>
    <row r="3345" spans="1:17" ht="16">
      <c r="A3345" s="6">
        <v>3344</v>
      </c>
      <c r="B3345" s="191" t="s">
        <v>18801</v>
      </c>
      <c r="C3345" s="191" t="s">
        <v>18802</v>
      </c>
      <c r="D3345" s="191" t="s">
        <v>18803</v>
      </c>
      <c r="E3345" s="191" t="s">
        <v>108</v>
      </c>
      <c r="F3345" s="191" t="s">
        <v>108</v>
      </c>
      <c r="G3345" s="191" t="s">
        <v>6972</v>
      </c>
      <c r="H3345" s="191" t="s">
        <v>7095</v>
      </c>
      <c r="I3345" s="191" t="s">
        <v>18804</v>
      </c>
      <c r="J3345" s="191" t="s">
        <v>18805</v>
      </c>
      <c r="K3345" s="191" t="s">
        <v>6975</v>
      </c>
      <c r="L3345" s="99">
        <v>-0.96431</v>
      </c>
      <c r="M3345" s="99">
        <v>36.860117000000002</v>
      </c>
      <c r="N3345" s="191" t="s">
        <v>6967</v>
      </c>
      <c r="O3345" s="87">
        <v>45547</v>
      </c>
      <c r="P3345" s="87">
        <f t="shared" si="104"/>
        <v>45572</v>
      </c>
      <c r="Q3345" s="53">
        <f t="shared" si="105"/>
        <v>55</v>
      </c>
    </row>
    <row r="3346" spans="1:17" ht="16">
      <c r="A3346" s="6">
        <v>3345</v>
      </c>
      <c r="B3346" s="191" t="s">
        <v>18806</v>
      </c>
      <c r="C3346" s="191" t="s">
        <v>18807</v>
      </c>
      <c r="D3346" s="191" t="s">
        <v>18808</v>
      </c>
      <c r="E3346" s="191" t="s">
        <v>108</v>
      </c>
      <c r="F3346" s="191" t="s">
        <v>108</v>
      </c>
      <c r="G3346" s="191" t="s">
        <v>109</v>
      </c>
      <c r="H3346" s="191" t="s">
        <v>18809</v>
      </c>
      <c r="I3346" s="191"/>
      <c r="J3346" s="191"/>
      <c r="K3346" s="191" t="s">
        <v>15636</v>
      </c>
      <c r="L3346" s="99">
        <v>-1.06457</v>
      </c>
      <c r="M3346" s="99">
        <v>36.860118</v>
      </c>
      <c r="N3346" s="191" t="s">
        <v>6967</v>
      </c>
      <c r="O3346" s="87">
        <v>45547</v>
      </c>
      <c r="P3346" s="87">
        <f t="shared" si="104"/>
        <v>45572</v>
      </c>
      <c r="Q3346" s="53">
        <f t="shared" si="105"/>
        <v>55</v>
      </c>
    </row>
    <row r="3347" spans="1:17" ht="16">
      <c r="A3347" s="6">
        <v>3346</v>
      </c>
      <c r="B3347" s="191" t="s">
        <v>18810</v>
      </c>
      <c r="C3347" s="191" t="s">
        <v>18811</v>
      </c>
      <c r="D3347" s="191" t="s">
        <v>18812</v>
      </c>
      <c r="E3347" s="191" t="s">
        <v>8015</v>
      </c>
      <c r="F3347" s="191" t="s">
        <v>2434</v>
      </c>
      <c r="G3347" s="191" t="s">
        <v>9507</v>
      </c>
      <c r="H3347" s="191" t="s">
        <v>16628</v>
      </c>
      <c r="I3347" s="191" t="s">
        <v>18813</v>
      </c>
      <c r="J3347" s="191" t="s">
        <v>18814</v>
      </c>
      <c r="K3347" s="191" t="s">
        <v>16631</v>
      </c>
      <c r="L3347" s="99">
        <v>-0.46294299999999999</v>
      </c>
      <c r="M3347" s="99">
        <v>37.246702999999997</v>
      </c>
      <c r="N3347" s="191" t="s">
        <v>6967</v>
      </c>
      <c r="O3347" s="87">
        <v>45547</v>
      </c>
      <c r="P3347" s="87">
        <f t="shared" si="104"/>
        <v>45572</v>
      </c>
      <c r="Q3347" s="53">
        <f t="shared" si="105"/>
        <v>55</v>
      </c>
    </row>
    <row r="3348" spans="1:17" ht="16">
      <c r="A3348" s="6">
        <v>3347</v>
      </c>
      <c r="B3348" s="191" t="s">
        <v>18815</v>
      </c>
      <c r="C3348" s="191" t="s">
        <v>18816</v>
      </c>
      <c r="D3348" s="191" t="s">
        <v>18817</v>
      </c>
      <c r="E3348" s="191" t="s">
        <v>8015</v>
      </c>
      <c r="F3348" s="191" t="s">
        <v>8015</v>
      </c>
      <c r="G3348" s="191" t="s">
        <v>144</v>
      </c>
      <c r="H3348" s="191" t="s">
        <v>9850</v>
      </c>
      <c r="I3348" s="191" t="s">
        <v>18818</v>
      </c>
      <c r="J3348" s="191" t="s">
        <v>18819</v>
      </c>
      <c r="K3348" s="191" t="s">
        <v>7384</v>
      </c>
      <c r="L3348" s="99">
        <v>-0.46771499999999999</v>
      </c>
      <c r="M3348" s="99">
        <v>37.558706999999998</v>
      </c>
      <c r="N3348" s="191" t="s">
        <v>6967</v>
      </c>
      <c r="O3348" s="87">
        <v>45547</v>
      </c>
      <c r="P3348" s="87">
        <f t="shared" si="104"/>
        <v>45572</v>
      </c>
      <c r="Q3348" s="53">
        <f t="shared" si="105"/>
        <v>55</v>
      </c>
    </row>
    <row r="3349" spans="1:17" ht="16">
      <c r="A3349" s="6">
        <v>3348</v>
      </c>
      <c r="B3349" s="191" t="s">
        <v>18820</v>
      </c>
      <c r="C3349" s="191" t="s">
        <v>18821</v>
      </c>
      <c r="D3349" s="191" t="s">
        <v>18822</v>
      </c>
      <c r="E3349" s="191" t="s">
        <v>108</v>
      </c>
      <c r="F3349" s="191" t="s">
        <v>13953</v>
      </c>
      <c r="G3349" s="191" t="s">
        <v>13954</v>
      </c>
      <c r="H3349" s="191" t="s">
        <v>18236</v>
      </c>
      <c r="I3349" s="191" t="s">
        <v>18823</v>
      </c>
      <c r="J3349" s="191" t="s">
        <v>18824</v>
      </c>
      <c r="K3349" s="191" t="s">
        <v>15636</v>
      </c>
      <c r="L3349" s="99">
        <v>-1.5845480000000001</v>
      </c>
      <c r="M3349" s="99">
        <v>37.199437000000003</v>
      </c>
      <c r="N3349" s="191" t="s">
        <v>6967</v>
      </c>
      <c r="O3349" s="87">
        <v>45547</v>
      </c>
      <c r="P3349" s="87">
        <f t="shared" si="104"/>
        <v>45572</v>
      </c>
      <c r="Q3349" s="53">
        <f t="shared" si="105"/>
        <v>55</v>
      </c>
    </row>
    <row r="3350" spans="1:17" ht="16">
      <c r="A3350" s="6">
        <v>3349</v>
      </c>
      <c r="B3350" s="191" t="s">
        <v>18825</v>
      </c>
      <c r="C3350" s="191" t="s">
        <v>18826</v>
      </c>
      <c r="D3350" s="191" t="s">
        <v>18827</v>
      </c>
      <c r="E3350" s="191" t="s">
        <v>8015</v>
      </c>
      <c r="F3350" s="191" t="s">
        <v>10898</v>
      </c>
      <c r="G3350" s="191" t="s">
        <v>1578</v>
      </c>
      <c r="H3350" s="191" t="s">
        <v>18828</v>
      </c>
      <c r="I3350" s="191" t="s">
        <v>18829</v>
      </c>
      <c r="J3350" s="191" t="s">
        <v>18830</v>
      </c>
      <c r="K3350" s="191" t="s">
        <v>11533</v>
      </c>
      <c r="L3350" s="99">
        <v>-0.20727499999999999</v>
      </c>
      <c r="M3350" s="99">
        <v>37.593831999999999</v>
      </c>
      <c r="N3350" s="191" t="s">
        <v>6967</v>
      </c>
      <c r="O3350" s="87">
        <v>45547</v>
      </c>
      <c r="P3350" s="87">
        <f t="shared" si="104"/>
        <v>45572</v>
      </c>
      <c r="Q3350" s="53">
        <f t="shared" si="105"/>
        <v>55</v>
      </c>
    </row>
    <row r="3351" spans="1:17" ht="16">
      <c r="A3351" s="6">
        <v>3350</v>
      </c>
      <c r="B3351" s="191" t="s">
        <v>18831</v>
      </c>
      <c r="C3351" s="191" t="s">
        <v>18832</v>
      </c>
      <c r="D3351" s="191" t="s">
        <v>18833</v>
      </c>
      <c r="E3351" s="191" t="s">
        <v>161</v>
      </c>
      <c r="F3351" s="191" t="s">
        <v>161</v>
      </c>
      <c r="G3351" s="191" t="s">
        <v>1511</v>
      </c>
      <c r="H3351" s="191" t="s">
        <v>12002</v>
      </c>
      <c r="I3351" s="191" t="s">
        <v>18834</v>
      </c>
      <c r="J3351" s="191" t="s">
        <v>18835</v>
      </c>
      <c r="K3351" s="191" t="s">
        <v>16488</v>
      </c>
      <c r="L3351" s="99">
        <v>-0.14247599999999999</v>
      </c>
      <c r="M3351" s="99">
        <v>37.057578999999997</v>
      </c>
      <c r="N3351" s="191" t="s">
        <v>6967</v>
      </c>
      <c r="O3351" s="87">
        <v>45547</v>
      </c>
      <c r="P3351" s="87">
        <f t="shared" si="104"/>
        <v>45572</v>
      </c>
      <c r="Q3351" s="53">
        <f t="shared" si="105"/>
        <v>55</v>
      </c>
    </row>
    <row r="3352" spans="1:17" ht="16">
      <c r="A3352" s="6">
        <v>3351</v>
      </c>
      <c r="B3352" s="191" t="s">
        <v>18836</v>
      </c>
      <c r="C3352" s="191" t="s">
        <v>18837</v>
      </c>
      <c r="D3352" s="191" t="s">
        <v>18838</v>
      </c>
      <c r="E3352" s="191" t="s">
        <v>151</v>
      </c>
      <c r="F3352" s="191" t="s">
        <v>151</v>
      </c>
      <c r="G3352" s="191" t="s">
        <v>152</v>
      </c>
      <c r="H3352" s="191" t="s">
        <v>15511</v>
      </c>
      <c r="I3352" s="191" t="s">
        <v>18839</v>
      </c>
      <c r="J3352" s="191" t="s">
        <v>18840</v>
      </c>
      <c r="K3352" s="191" t="s">
        <v>10554</v>
      </c>
      <c r="L3352" s="99">
        <v>7.2042999999999996E-2</v>
      </c>
      <c r="M3352" s="99">
        <v>37.466512000000002</v>
      </c>
      <c r="N3352" s="191" t="s">
        <v>6967</v>
      </c>
      <c r="O3352" s="87">
        <v>45547</v>
      </c>
      <c r="P3352" s="87">
        <f t="shared" si="104"/>
        <v>45572</v>
      </c>
      <c r="Q3352" s="53">
        <f t="shared" si="105"/>
        <v>55</v>
      </c>
    </row>
    <row r="3353" spans="1:17" ht="16">
      <c r="A3353" s="6">
        <v>3352</v>
      </c>
      <c r="B3353" s="191" t="s">
        <v>18841</v>
      </c>
      <c r="C3353" s="191" t="s">
        <v>18842</v>
      </c>
      <c r="D3353" s="191" t="s">
        <v>18843</v>
      </c>
      <c r="E3353" s="191" t="s">
        <v>8015</v>
      </c>
      <c r="F3353" s="191" t="s">
        <v>2434</v>
      </c>
      <c r="G3353" s="191" t="s">
        <v>9507</v>
      </c>
      <c r="H3353" s="191" t="s">
        <v>18844</v>
      </c>
      <c r="I3353" s="191" t="s">
        <v>18845</v>
      </c>
      <c r="J3353" s="191" t="s">
        <v>18846</v>
      </c>
      <c r="K3353" s="191" t="s">
        <v>16631</v>
      </c>
      <c r="L3353" s="99">
        <v>-0.52076199999999995</v>
      </c>
      <c r="M3353" s="99">
        <v>37.263874999999999</v>
      </c>
      <c r="N3353" s="191" t="s">
        <v>6967</v>
      </c>
      <c r="O3353" s="87">
        <v>45547</v>
      </c>
      <c r="P3353" s="87">
        <f t="shared" si="104"/>
        <v>45572</v>
      </c>
      <c r="Q3353" s="53">
        <f t="shared" si="105"/>
        <v>55</v>
      </c>
    </row>
    <row r="3354" spans="1:17" ht="16">
      <c r="A3354" s="6">
        <v>3353</v>
      </c>
      <c r="B3354" s="191" t="s">
        <v>18847</v>
      </c>
      <c r="C3354" s="191" t="s">
        <v>18848</v>
      </c>
      <c r="D3354" s="191" t="s">
        <v>18849</v>
      </c>
      <c r="E3354" s="191" t="s">
        <v>114</v>
      </c>
      <c r="F3354" s="191" t="s">
        <v>114</v>
      </c>
      <c r="G3354" s="191" t="s">
        <v>158</v>
      </c>
      <c r="H3354" s="191" t="s">
        <v>18850</v>
      </c>
      <c r="I3354" s="191" t="s">
        <v>18851</v>
      </c>
      <c r="J3354" s="191" t="s">
        <v>18852</v>
      </c>
      <c r="K3354" s="191" t="s">
        <v>15427</v>
      </c>
      <c r="L3354" s="99">
        <v>-0.84795699999999996</v>
      </c>
      <c r="M3354" s="99">
        <v>37.038572000000002</v>
      </c>
      <c r="N3354" s="191" t="s">
        <v>6967</v>
      </c>
      <c r="O3354" s="87">
        <v>45548</v>
      </c>
      <c r="P3354" s="87">
        <f t="shared" si="104"/>
        <v>45573</v>
      </c>
      <c r="Q3354" s="53">
        <f t="shared" si="105"/>
        <v>54</v>
      </c>
    </row>
    <row r="3355" spans="1:17" ht="16">
      <c r="A3355" s="6">
        <v>3354</v>
      </c>
      <c r="B3355" s="191" t="s">
        <v>18853</v>
      </c>
      <c r="C3355" s="191" t="s">
        <v>18854</v>
      </c>
      <c r="D3355" s="191" t="s">
        <v>18855</v>
      </c>
      <c r="E3355" s="191" t="s">
        <v>161</v>
      </c>
      <c r="F3355" s="191" t="s">
        <v>161</v>
      </c>
      <c r="G3355" s="191" t="s">
        <v>13682</v>
      </c>
      <c r="H3355" s="191" t="s">
        <v>18856</v>
      </c>
      <c r="I3355" s="191" t="s">
        <v>18857</v>
      </c>
      <c r="J3355" s="191" t="s">
        <v>18858</v>
      </c>
      <c r="K3355" s="191" t="s">
        <v>16488</v>
      </c>
      <c r="L3355" s="99">
        <v>-0.85331690000000004</v>
      </c>
      <c r="M3355" s="99">
        <v>36.888100000000001</v>
      </c>
      <c r="N3355" s="191" t="s">
        <v>6967</v>
      </c>
      <c r="O3355" s="87">
        <v>45548</v>
      </c>
      <c r="P3355" s="87">
        <f t="shared" si="104"/>
        <v>45573</v>
      </c>
      <c r="Q3355" s="53">
        <f t="shared" si="105"/>
        <v>54</v>
      </c>
    </row>
    <row r="3356" spans="1:17" ht="16">
      <c r="A3356" s="6">
        <v>3355</v>
      </c>
      <c r="B3356" s="191" t="s">
        <v>18859</v>
      </c>
      <c r="C3356" s="191" t="s">
        <v>18860</v>
      </c>
      <c r="D3356" s="191" t="s">
        <v>18861</v>
      </c>
      <c r="E3356" s="191" t="s">
        <v>114</v>
      </c>
      <c r="F3356" s="191" t="s">
        <v>114</v>
      </c>
      <c r="G3356" s="191" t="s">
        <v>168</v>
      </c>
      <c r="H3356" s="191" t="s">
        <v>18862</v>
      </c>
      <c r="I3356" s="191" t="s">
        <v>18863</v>
      </c>
      <c r="J3356" s="191" t="s">
        <v>18864</v>
      </c>
      <c r="K3356" s="191" t="s">
        <v>11330</v>
      </c>
      <c r="L3356" s="99">
        <v>-0.85513499999999998</v>
      </c>
      <c r="M3356" s="99">
        <v>36.956117999999996</v>
      </c>
      <c r="N3356" s="191" t="s">
        <v>6967</v>
      </c>
      <c r="O3356" s="87">
        <v>45548</v>
      </c>
      <c r="P3356" s="87">
        <f t="shared" si="104"/>
        <v>45573</v>
      </c>
      <c r="Q3356" s="53">
        <f t="shared" si="105"/>
        <v>54</v>
      </c>
    </row>
    <row r="3357" spans="1:17" ht="16">
      <c r="A3357" s="6">
        <v>3356</v>
      </c>
      <c r="B3357" s="191" t="s">
        <v>18865</v>
      </c>
      <c r="C3357" s="191" t="s">
        <v>18866</v>
      </c>
      <c r="D3357" s="191" t="s">
        <v>18867</v>
      </c>
      <c r="E3357" s="191" t="s">
        <v>151</v>
      </c>
      <c r="F3357" s="191" t="s">
        <v>151</v>
      </c>
      <c r="G3357" s="191" t="s">
        <v>165</v>
      </c>
      <c r="H3357" s="191" t="s">
        <v>18868</v>
      </c>
      <c r="I3357" s="191" t="s">
        <v>18869</v>
      </c>
      <c r="J3357" s="191" t="s">
        <v>18870</v>
      </c>
      <c r="K3357" s="191" t="s">
        <v>16531</v>
      </c>
      <c r="L3357" s="99">
        <v>-0.17028299999999999</v>
      </c>
      <c r="M3357" s="99">
        <v>37.633437000000001</v>
      </c>
      <c r="N3357" s="191" t="s">
        <v>6967</v>
      </c>
      <c r="O3357" s="87">
        <v>45548</v>
      </c>
      <c r="P3357" s="87">
        <f t="shared" si="104"/>
        <v>45573</v>
      </c>
      <c r="Q3357" s="53">
        <f t="shared" si="105"/>
        <v>54</v>
      </c>
    </row>
    <row r="3358" spans="1:17" ht="16">
      <c r="A3358" s="6">
        <v>3357</v>
      </c>
      <c r="B3358" s="191" t="s">
        <v>18871</v>
      </c>
      <c r="C3358" s="191" t="s">
        <v>18872</v>
      </c>
      <c r="D3358" s="191" t="s">
        <v>18873</v>
      </c>
      <c r="E3358" s="191" t="s">
        <v>8015</v>
      </c>
      <c r="F3358" s="191" t="s">
        <v>2434</v>
      </c>
      <c r="G3358" s="191" t="s">
        <v>9507</v>
      </c>
      <c r="H3358" s="191" t="s">
        <v>18874</v>
      </c>
      <c r="I3358" s="191" t="s">
        <v>18875</v>
      </c>
      <c r="J3358" s="191" t="s">
        <v>18876</v>
      </c>
      <c r="K3358" s="191" t="s">
        <v>16631</v>
      </c>
      <c r="L3358" s="99">
        <v>-0.54866499999999996</v>
      </c>
      <c r="M3358" s="99">
        <v>37.299607999999999</v>
      </c>
      <c r="N3358" s="191" t="s">
        <v>6967</v>
      </c>
      <c r="O3358" s="87">
        <v>45549</v>
      </c>
      <c r="P3358" s="87">
        <f t="shared" si="104"/>
        <v>45574</v>
      </c>
      <c r="Q3358" s="53">
        <f t="shared" si="105"/>
        <v>53</v>
      </c>
    </row>
    <row r="3359" spans="1:17" ht="16">
      <c r="A3359" s="6">
        <v>3358</v>
      </c>
      <c r="B3359" s="191" t="s">
        <v>18877</v>
      </c>
      <c r="C3359" s="191" t="s">
        <v>18878</v>
      </c>
      <c r="D3359" s="191" t="s">
        <v>18879</v>
      </c>
      <c r="E3359" s="191" t="s">
        <v>8015</v>
      </c>
      <c r="F3359" s="191" t="s">
        <v>2434</v>
      </c>
      <c r="G3359" s="191" t="s">
        <v>9507</v>
      </c>
      <c r="H3359" s="191" t="s">
        <v>10627</v>
      </c>
      <c r="I3359" s="191" t="s">
        <v>18880</v>
      </c>
      <c r="J3359" s="191" t="s">
        <v>18881</v>
      </c>
      <c r="K3359" s="191" t="s">
        <v>16631</v>
      </c>
      <c r="L3359" s="99">
        <v>-0.50626300000000002</v>
      </c>
      <c r="M3359" s="99">
        <v>37.270387999999997</v>
      </c>
      <c r="N3359" s="191" t="s">
        <v>6967</v>
      </c>
      <c r="O3359" s="87">
        <v>45549</v>
      </c>
      <c r="P3359" s="87">
        <f t="shared" si="104"/>
        <v>45574</v>
      </c>
      <c r="Q3359" s="53">
        <f t="shared" si="105"/>
        <v>53</v>
      </c>
    </row>
    <row r="3360" spans="1:17" ht="16">
      <c r="A3360" s="6">
        <v>3359</v>
      </c>
      <c r="B3360" s="191" t="s">
        <v>18882</v>
      </c>
      <c r="C3360" s="191" t="s">
        <v>18883</v>
      </c>
      <c r="D3360" s="191" t="s">
        <v>18884</v>
      </c>
      <c r="E3360" s="191" t="s">
        <v>151</v>
      </c>
      <c r="F3360" s="191" t="s">
        <v>151</v>
      </c>
      <c r="G3360" s="191" t="s">
        <v>165</v>
      </c>
      <c r="H3360" s="191" t="s">
        <v>17474</v>
      </c>
      <c r="I3360" s="191" t="s">
        <v>18885</v>
      </c>
      <c r="J3360" s="191" t="s">
        <v>18886</v>
      </c>
      <c r="K3360" s="191" t="s">
        <v>8758</v>
      </c>
      <c r="L3360" s="99">
        <v>-0.121208</v>
      </c>
      <c r="M3360" s="99">
        <v>37.789507</v>
      </c>
      <c r="N3360" s="191" t="s">
        <v>6967</v>
      </c>
      <c r="O3360" s="87">
        <v>45551</v>
      </c>
      <c r="P3360" s="87">
        <f t="shared" si="104"/>
        <v>45576</v>
      </c>
      <c r="Q3360" s="53">
        <f t="shared" si="105"/>
        <v>51</v>
      </c>
    </row>
    <row r="3361" spans="1:17" ht="16">
      <c r="A3361" s="6">
        <v>3360</v>
      </c>
      <c r="B3361" s="191" t="s">
        <v>18887</v>
      </c>
      <c r="C3361" s="191" t="s">
        <v>18888</v>
      </c>
      <c r="D3361" s="191" t="s">
        <v>18889</v>
      </c>
      <c r="E3361" s="191" t="s">
        <v>108</v>
      </c>
      <c r="F3361" s="191" t="s">
        <v>108</v>
      </c>
      <c r="G3361" s="191" t="s">
        <v>108</v>
      </c>
      <c r="H3361" s="191" t="s">
        <v>18890</v>
      </c>
      <c r="I3361" s="191" t="s">
        <v>18891</v>
      </c>
      <c r="J3361" s="191" t="s">
        <v>18892</v>
      </c>
      <c r="K3361" s="191" t="s">
        <v>6966</v>
      </c>
      <c r="L3361" s="99">
        <v>-1.1723699999999999</v>
      </c>
      <c r="M3361" s="99">
        <v>36.805501999999997</v>
      </c>
      <c r="N3361" s="191" t="s">
        <v>6967</v>
      </c>
      <c r="O3361" s="87">
        <v>45551</v>
      </c>
      <c r="P3361" s="87">
        <f t="shared" si="104"/>
        <v>45576</v>
      </c>
      <c r="Q3361" s="53">
        <f t="shared" si="105"/>
        <v>51</v>
      </c>
    </row>
    <row r="3362" spans="1:17" ht="16">
      <c r="A3362" s="6">
        <v>3361</v>
      </c>
      <c r="B3362" s="191" t="s">
        <v>18893</v>
      </c>
      <c r="C3362" s="191" t="s">
        <v>18894</v>
      </c>
      <c r="D3362" s="191" t="s">
        <v>18895</v>
      </c>
      <c r="E3362" s="191"/>
      <c r="F3362" s="191"/>
      <c r="G3362" s="191"/>
      <c r="H3362" s="191"/>
      <c r="I3362" s="191" t="s">
        <v>18896</v>
      </c>
      <c r="J3362" s="191" t="s">
        <v>18897</v>
      </c>
      <c r="K3362" s="191" t="s">
        <v>11451</v>
      </c>
      <c r="L3362" s="99">
        <v>-0.90556999999999999</v>
      </c>
      <c r="M3362" s="99">
        <v>37.287188</v>
      </c>
      <c r="N3362" s="191" t="s">
        <v>6967</v>
      </c>
      <c r="O3362" s="87">
        <v>45551</v>
      </c>
      <c r="P3362" s="87">
        <f t="shared" si="104"/>
        <v>45576</v>
      </c>
      <c r="Q3362" s="53">
        <f t="shared" si="105"/>
        <v>51</v>
      </c>
    </row>
    <row r="3363" spans="1:17" ht="16">
      <c r="A3363" s="6">
        <v>3362</v>
      </c>
      <c r="B3363" s="191" t="s">
        <v>18898</v>
      </c>
      <c r="C3363" s="191" t="s">
        <v>18899</v>
      </c>
      <c r="D3363" s="191" t="s">
        <v>18900</v>
      </c>
      <c r="E3363" s="191" t="s">
        <v>8015</v>
      </c>
      <c r="F3363" s="191" t="s">
        <v>8015</v>
      </c>
      <c r="G3363" s="191" t="s">
        <v>144</v>
      </c>
      <c r="H3363" s="191" t="s">
        <v>13463</v>
      </c>
      <c r="I3363" s="191" t="s">
        <v>18901</v>
      </c>
      <c r="J3363" s="191" t="s">
        <v>18902</v>
      </c>
      <c r="K3363" s="191" t="s">
        <v>7384</v>
      </c>
      <c r="L3363" s="99">
        <v>-0.40697</v>
      </c>
      <c r="M3363" s="99">
        <v>37.521340000000002</v>
      </c>
      <c r="N3363" s="191" t="s">
        <v>6967</v>
      </c>
      <c r="O3363" s="87">
        <v>45551</v>
      </c>
      <c r="P3363" s="87">
        <f t="shared" si="104"/>
        <v>45576</v>
      </c>
      <c r="Q3363" s="53">
        <f t="shared" si="105"/>
        <v>51</v>
      </c>
    </row>
    <row r="3364" spans="1:17" ht="16">
      <c r="A3364" s="6">
        <v>3363</v>
      </c>
      <c r="B3364" s="191" t="s">
        <v>18903</v>
      </c>
      <c r="C3364" s="191" t="s">
        <v>18904</v>
      </c>
      <c r="D3364" s="191" t="s">
        <v>18905</v>
      </c>
      <c r="E3364" s="191" t="s">
        <v>8015</v>
      </c>
      <c r="F3364" s="191" t="s">
        <v>10898</v>
      </c>
      <c r="G3364" s="191" t="s">
        <v>1578</v>
      </c>
      <c r="H3364" s="191" t="s">
        <v>18906</v>
      </c>
      <c r="I3364" s="191" t="s">
        <v>18907</v>
      </c>
      <c r="J3364" s="191" t="s">
        <v>18908</v>
      </c>
      <c r="K3364" s="191" t="s">
        <v>11533</v>
      </c>
      <c r="L3364" s="99">
        <v>-0.205068</v>
      </c>
      <c r="M3364" s="99">
        <v>37.608072</v>
      </c>
      <c r="N3364" s="191" t="s">
        <v>6967</v>
      </c>
      <c r="O3364" s="87">
        <v>45551</v>
      </c>
      <c r="P3364" s="87">
        <f t="shared" si="104"/>
        <v>45576</v>
      </c>
      <c r="Q3364" s="53">
        <f t="shared" si="105"/>
        <v>51</v>
      </c>
    </row>
    <row r="3365" spans="1:17" ht="16">
      <c r="A3365" s="6">
        <v>3364</v>
      </c>
      <c r="B3365" s="191" t="s">
        <v>18909</v>
      </c>
      <c r="C3365" s="191" t="s">
        <v>18910</v>
      </c>
      <c r="D3365" s="191" t="s">
        <v>18911</v>
      </c>
      <c r="E3365" s="191" t="s">
        <v>108</v>
      </c>
      <c r="F3365" s="191" t="s">
        <v>108</v>
      </c>
      <c r="G3365" s="191" t="s">
        <v>7201</v>
      </c>
      <c r="H3365" s="191" t="s">
        <v>11628</v>
      </c>
      <c r="I3365" s="191" t="s">
        <v>18912</v>
      </c>
      <c r="J3365" s="191" t="s">
        <v>18913</v>
      </c>
      <c r="K3365" s="191" t="s">
        <v>6975</v>
      </c>
      <c r="L3365" s="99">
        <v>-1.1285670000000001</v>
      </c>
      <c r="M3365" s="99">
        <v>36.960414999999998</v>
      </c>
      <c r="N3365" s="191" t="s">
        <v>6967</v>
      </c>
      <c r="O3365" s="87">
        <v>45551</v>
      </c>
      <c r="P3365" s="87">
        <f t="shared" si="104"/>
        <v>45576</v>
      </c>
      <c r="Q3365" s="53">
        <f t="shared" si="105"/>
        <v>51</v>
      </c>
    </row>
    <row r="3366" spans="1:17" ht="16">
      <c r="A3366" s="6">
        <v>3365</v>
      </c>
      <c r="B3366" s="191" t="s">
        <v>18914</v>
      </c>
      <c r="C3366" s="191" t="s">
        <v>18915</v>
      </c>
      <c r="D3366" s="191" t="s">
        <v>18916</v>
      </c>
      <c r="E3366" s="191" t="s">
        <v>114</v>
      </c>
      <c r="F3366" s="191" t="s">
        <v>114</v>
      </c>
      <c r="G3366" s="191" t="s">
        <v>168</v>
      </c>
      <c r="H3366" s="191" t="s">
        <v>18917</v>
      </c>
      <c r="I3366" s="191" t="s">
        <v>18918</v>
      </c>
      <c r="J3366" s="191"/>
      <c r="K3366" s="191" t="s">
        <v>11330</v>
      </c>
      <c r="L3366" s="99">
        <v>-0.88959699999999997</v>
      </c>
      <c r="M3366" s="99">
        <v>36.978338999999998</v>
      </c>
      <c r="N3366" s="191" t="s">
        <v>6967</v>
      </c>
      <c r="O3366" s="87">
        <v>45551</v>
      </c>
      <c r="P3366" s="87">
        <f t="shared" si="104"/>
        <v>45576</v>
      </c>
      <c r="Q3366" s="53">
        <f t="shared" si="105"/>
        <v>51</v>
      </c>
    </row>
    <row r="3367" spans="1:17" ht="32">
      <c r="A3367" s="6">
        <v>3366</v>
      </c>
      <c r="B3367" s="191" t="s">
        <v>18919</v>
      </c>
      <c r="C3367" s="191" t="s">
        <v>18920</v>
      </c>
      <c r="D3367" s="191" t="s">
        <v>18921</v>
      </c>
      <c r="E3367" s="191" t="s">
        <v>8015</v>
      </c>
      <c r="F3367" s="191" t="s">
        <v>2434</v>
      </c>
      <c r="G3367" s="191" t="s">
        <v>9255</v>
      </c>
      <c r="H3367" s="191" t="s">
        <v>18922</v>
      </c>
      <c r="I3367" s="191" t="s">
        <v>18923</v>
      </c>
      <c r="J3367" s="191" t="s">
        <v>18924</v>
      </c>
      <c r="K3367" s="191" t="s">
        <v>8335</v>
      </c>
      <c r="L3367" s="99">
        <v>-0.485624</v>
      </c>
      <c r="M3367" s="99">
        <v>37.309218999999999</v>
      </c>
      <c r="N3367" s="191" t="s">
        <v>6967</v>
      </c>
      <c r="O3367" s="87">
        <v>45551</v>
      </c>
      <c r="P3367" s="87">
        <f t="shared" si="104"/>
        <v>45576</v>
      </c>
      <c r="Q3367" s="53">
        <f t="shared" si="105"/>
        <v>51</v>
      </c>
    </row>
    <row r="3368" spans="1:17" ht="16">
      <c r="A3368" s="6">
        <v>3367</v>
      </c>
      <c r="B3368" s="191" t="s">
        <v>18925</v>
      </c>
      <c r="C3368" s="191" t="s">
        <v>18926</v>
      </c>
      <c r="D3368" s="191" t="s">
        <v>18927</v>
      </c>
      <c r="E3368" s="191" t="s">
        <v>108</v>
      </c>
      <c r="F3368" s="191" t="s">
        <v>108</v>
      </c>
      <c r="G3368" s="191" t="s">
        <v>7023</v>
      </c>
      <c r="H3368" s="191" t="s">
        <v>16754</v>
      </c>
      <c r="I3368" s="191" t="s">
        <v>18928</v>
      </c>
      <c r="J3368" s="191" t="s">
        <v>18929</v>
      </c>
      <c r="K3368" s="191" t="s">
        <v>7449</v>
      </c>
      <c r="L3368" s="99">
        <v>-1.157737</v>
      </c>
      <c r="M3368" s="99">
        <v>36.654913000000001</v>
      </c>
      <c r="N3368" s="191" t="s">
        <v>6967</v>
      </c>
      <c r="O3368" s="87">
        <v>45552</v>
      </c>
      <c r="P3368" s="87">
        <f t="shared" si="104"/>
        <v>45577</v>
      </c>
      <c r="Q3368" s="53">
        <f t="shared" si="105"/>
        <v>50</v>
      </c>
    </row>
    <row r="3369" spans="1:17" ht="16">
      <c r="A3369" s="6">
        <v>3368</v>
      </c>
      <c r="B3369" s="191" t="s">
        <v>18930</v>
      </c>
      <c r="C3369" s="191" t="s">
        <v>18931</v>
      </c>
      <c r="D3369" s="191" t="s">
        <v>18932</v>
      </c>
      <c r="E3369" s="191" t="s">
        <v>108</v>
      </c>
      <c r="F3369" s="191" t="s">
        <v>108</v>
      </c>
      <c r="G3369" s="191" t="s">
        <v>6972</v>
      </c>
      <c r="H3369" s="191" t="s">
        <v>17675</v>
      </c>
      <c r="I3369" s="191" t="s">
        <v>18933</v>
      </c>
      <c r="J3369" s="191" t="s">
        <v>18934</v>
      </c>
      <c r="K3369" s="191" t="s">
        <v>6975</v>
      </c>
      <c r="L3369" s="99">
        <v>-0.94054800000000005</v>
      </c>
      <c r="M3369" s="99">
        <v>36.820785000000001</v>
      </c>
      <c r="N3369" s="191" t="s">
        <v>6967</v>
      </c>
      <c r="O3369" s="87">
        <v>45552</v>
      </c>
      <c r="P3369" s="87">
        <f t="shared" si="104"/>
        <v>45577</v>
      </c>
      <c r="Q3369" s="53">
        <f t="shared" si="105"/>
        <v>50</v>
      </c>
    </row>
    <row r="3370" spans="1:17" ht="16">
      <c r="A3370" s="6">
        <v>3369</v>
      </c>
      <c r="B3370" s="191" t="s">
        <v>18935</v>
      </c>
      <c r="C3370" s="191" t="s">
        <v>18936</v>
      </c>
      <c r="D3370" s="191" t="s">
        <v>18937</v>
      </c>
      <c r="E3370" s="191" t="s">
        <v>151</v>
      </c>
      <c r="F3370" s="191" t="s">
        <v>14341</v>
      </c>
      <c r="G3370" s="191" t="s">
        <v>14342</v>
      </c>
      <c r="H3370" s="191" t="s">
        <v>18938</v>
      </c>
      <c r="I3370" s="191" t="s">
        <v>18939</v>
      </c>
      <c r="J3370" s="191" t="s">
        <v>18940</v>
      </c>
      <c r="K3370" s="191" t="s">
        <v>10641</v>
      </c>
      <c r="L3370" s="99">
        <v>0.32602999999999999</v>
      </c>
      <c r="M3370" s="99">
        <v>37.561667999999997</v>
      </c>
      <c r="N3370" s="191" t="s">
        <v>6967</v>
      </c>
      <c r="O3370" s="87">
        <v>45552</v>
      </c>
      <c r="P3370" s="87">
        <f t="shared" si="104"/>
        <v>45577</v>
      </c>
      <c r="Q3370" s="53">
        <f t="shared" si="105"/>
        <v>50</v>
      </c>
    </row>
    <row r="3371" spans="1:17" ht="16">
      <c r="A3371" s="6">
        <v>3370</v>
      </c>
      <c r="B3371" s="191" t="s">
        <v>18941</v>
      </c>
      <c r="C3371" s="191" t="s">
        <v>18942</v>
      </c>
      <c r="D3371" s="191" t="s">
        <v>18943</v>
      </c>
      <c r="E3371" s="191" t="s">
        <v>8015</v>
      </c>
      <c r="F3371" s="191" t="s">
        <v>8015</v>
      </c>
      <c r="G3371" s="191" t="s">
        <v>144</v>
      </c>
      <c r="H3371" s="191" t="s">
        <v>17434</v>
      </c>
      <c r="I3371" s="191" t="s">
        <v>18944</v>
      </c>
      <c r="J3371" s="191" t="s">
        <v>18945</v>
      </c>
      <c r="K3371" s="191" t="s">
        <v>7384</v>
      </c>
      <c r="L3371" s="99">
        <v>-0.38655499999999998</v>
      </c>
      <c r="M3371" s="99">
        <v>37.516288000000003</v>
      </c>
      <c r="N3371" s="191" t="s">
        <v>6967</v>
      </c>
      <c r="O3371" s="87">
        <v>45552</v>
      </c>
      <c r="P3371" s="87">
        <f t="shared" si="104"/>
        <v>45577</v>
      </c>
      <c r="Q3371" s="53">
        <f t="shared" si="105"/>
        <v>50</v>
      </c>
    </row>
    <row r="3372" spans="1:17" ht="16">
      <c r="A3372" s="6">
        <v>3371</v>
      </c>
      <c r="B3372" s="191" t="s">
        <v>18946</v>
      </c>
      <c r="C3372" s="191" t="s">
        <v>18947</v>
      </c>
      <c r="D3372" s="191" t="s">
        <v>18948</v>
      </c>
      <c r="E3372" s="191" t="s">
        <v>8015</v>
      </c>
      <c r="F3372" s="191" t="s">
        <v>2434</v>
      </c>
      <c r="G3372" s="191" t="s">
        <v>9507</v>
      </c>
      <c r="H3372" s="191" t="s">
        <v>17599</v>
      </c>
      <c r="I3372" s="191" t="s">
        <v>18949</v>
      </c>
      <c r="J3372" s="191" t="s">
        <v>18950</v>
      </c>
      <c r="K3372" s="191" t="s">
        <v>16631</v>
      </c>
      <c r="L3372" s="99">
        <v>-0.50429000000000002</v>
      </c>
      <c r="M3372" s="99">
        <v>37.241312999999998</v>
      </c>
      <c r="N3372" s="191" t="s">
        <v>6967</v>
      </c>
      <c r="O3372" s="87">
        <v>45552</v>
      </c>
      <c r="P3372" s="87">
        <f t="shared" si="104"/>
        <v>45577</v>
      </c>
      <c r="Q3372" s="53">
        <f t="shared" si="105"/>
        <v>50</v>
      </c>
    </row>
    <row r="3373" spans="1:17" ht="16">
      <c r="A3373" s="6">
        <v>3372</v>
      </c>
      <c r="B3373" s="191" t="s">
        <v>18951</v>
      </c>
      <c r="C3373" s="191" t="s">
        <v>18952</v>
      </c>
      <c r="D3373" s="191" t="s">
        <v>18953</v>
      </c>
      <c r="E3373" s="191" t="s">
        <v>108</v>
      </c>
      <c r="F3373" s="191" t="s">
        <v>108</v>
      </c>
      <c r="G3373" s="191" t="s">
        <v>6972</v>
      </c>
      <c r="H3373" s="191" t="s">
        <v>8657</v>
      </c>
      <c r="I3373" s="191" t="s">
        <v>18954</v>
      </c>
      <c r="J3373" s="191" t="s">
        <v>18955</v>
      </c>
      <c r="K3373" s="191" t="s">
        <v>6975</v>
      </c>
      <c r="L3373" s="99">
        <v>-1.0314730000000001</v>
      </c>
      <c r="M3373" s="99">
        <v>36.928637999999999</v>
      </c>
      <c r="N3373" s="191" t="s">
        <v>6967</v>
      </c>
      <c r="O3373" s="87">
        <v>45552</v>
      </c>
      <c r="P3373" s="87">
        <f t="shared" si="104"/>
        <v>45577</v>
      </c>
      <c r="Q3373" s="53">
        <f t="shared" si="105"/>
        <v>50</v>
      </c>
    </row>
    <row r="3374" spans="1:17" ht="16">
      <c r="A3374" s="6">
        <v>3373</v>
      </c>
      <c r="B3374" s="191" t="s">
        <v>18956</v>
      </c>
      <c r="C3374" s="191" t="s">
        <v>18957</v>
      </c>
      <c r="D3374" s="191" t="s">
        <v>18958</v>
      </c>
      <c r="E3374" s="191" t="s">
        <v>151</v>
      </c>
      <c r="F3374" s="191" t="s">
        <v>151</v>
      </c>
      <c r="G3374" s="191" t="s">
        <v>152</v>
      </c>
      <c r="H3374" s="191" t="s">
        <v>18959</v>
      </c>
      <c r="I3374" s="191" t="s">
        <v>18960</v>
      </c>
      <c r="J3374" s="191" t="s">
        <v>18961</v>
      </c>
      <c r="K3374" s="191" t="s">
        <v>10641</v>
      </c>
      <c r="L3374" s="99">
        <v>0.17909800000000001</v>
      </c>
      <c r="M3374" s="99">
        <v>37.518372999999997</v>
      </c>
      <c r="N3374" s="191" t="s">
        <v>6967</v>
      </c>
      <c r="O3374" s="87">
        <v>45552</v>
      </c>
      <c r="P3374" s="87">
        <f t="shared" si="104"/>
        <v>45577</v>
      </c>
      <c r="Q3374" s="53">
        <f t="shared" si="105"/>
        <v>50</v>
      </c>
    </row>
    <row r="3375" spans="1:17" ht="16">
      <c r="A3375" s="6">
        <v>3374</v>
      </c>
      <c r="B3375" s="191" t="s">
        <v>18962</v>
      </c>
      <c r="C3375" s="191" t="s">
        <v>18963</v>
      </c>
      <c r="D3375" s="191" t="s">
        <v>18964</v>
      </c>
      <c r="E3375" s="191" t="s">
        <v>8015</v>
      </c>
      <c r="F3375" s="191" t="s">
        <v>2434</v>
      </c>
      <c r="G3375" s="191" t="s">
        <v>9255</v>
      </c>
      <c r="H3375" s="191" t="s">
        <v>16142</v>
      </c>
      <c r="I3375" s="191" t="s">
        <v>18965</v>
      </c>
      <c r="J3375" s="191" t="s">
        <v>18966</v>
      </c>
      <c r="K3375" s="191" t="s">
        <v>8335</v>
      </c>
      <c r="L3375" s="99">
        <v>-0.49313099999999999</v>
      </c>
      <c r="M3375" s="99">
        <v>37.375599999999999</v>
      </c>
      <c r="N3375" s="191" t="s">
        <v>6967</v>
      </c>
      <c r="O3375" s="87">
        <v>45552</v>
      </c>
      <c r="P3375" s="87">
        <f t="shared" si="104"/>
        <v>45577</v>
      </c>
      <c r="Q3375" s="53">
        <f t="shared" si="105"/>
        <v>50</v>
      </c>
    </row>
    <row r="3376" spans="1:17" ht="16">
      <c r="A3376" s="6">
        <v>3375</v>
      </c>
      <c r="B3376" s="191" t="s">
        <v>18967</v>
      </c>
      <c r="C3376" s="191" t="s">
        <v>18968</v>
      </c>
      <c r="D3376" s="191" t="s">
        <v>18969</v>
      </c>
      <c r="E3376" s="191" t="s">
        <v>8015</v>
      </c>
      <c r="F3376" s="191" t="s">
        <v>2434</v>
      </c>
      <c r="G3376" s="191" t="s">
        <v>8679</v>
      </c>
      <c r="H3376" s="191" t="s">
        <v>18970</v>
      </c>
      <c r="I3376" s="191" t="s">
        <v>18971</v>
      </c>
      <c r="J3376" s="191" t="s">
        <v>18972</v>
      </c>
      <c r="K3376" s="191" t="s">
        <v>8335</v>
      </c>
      <c r="L3376" s="99">
        <v>-0.61663400000000002</v>
      </c>
      <c r="M3376" s="99">
        <v>37.253272000000003</v>
      </c>
      <c r="N3376" s="191" t="s">
        <v>6967</v>
      </c>
      <c r="O3376" s="87">
        <v>45552</v>
      </c>
      <c r="P3376" s="87">
        <f t="shared" si="104"/>
        <v>45577</v>
      </c>
      <c r="Q3376" s="53">
        <f t="shared" si="105"/>
        <v>50</v>
      </c>
    </row>
    <row r="3377" spans="1:17" ht="16">
      <c r="A3377" s="6">
        <v>3376</v>
      </c>
      <c r="B3377" s="191" t="s">
        <v>18973</v>
      </c>
      <c r="C3377" s="191" t="s">
        <v>18974</v>
      </c>
      <c r="D3377" s="191" t="s">
        <v>18975</v>
      </c>
      <c r="E3377" s="191" t="s">
        <v>8015</v>
      </c>
      <c r="F3377" s="191" t="s">
        <v>10898</v>
      </c>
      <c r="G3377" s="191" t="s">
        <v>1578</v>
      </c>
      <c r="H3377" s="191" t="s">
        <v>18976</v>
      </c>
      <c r="I3377" s="191" t="s">
        <v>18977</v>
      </c>
      <c r="J3377" s="191" t="s">
        <v>18978</v>
      </c>
      <c r="K3377" s="191" t="s">
        <v>11533</v>
      </c>
      <c r="L3377" s="99">
        <v>-0.31409199999999998</v>
      </c>
      <c r="M3377" s="99">
        <v>37.716721999999997</v>
      </c>
      <c r="N3377" s="191" t="s">
        <v>6967</v>
      </c>
      <c r="O3377" s="87">
        <v>45552</v>
      </c>
      <c r="P3377" s="87">
        <f t="shared" si="104"/>
        <v>45577</v>
      </c>
      <c r="Q3377" s="53">
        <f t="shared" si="105"/>
        <v>50</v>
      </c>
    </row>
    <row r="3378" spans="1:17" ht="16">
      <c r="A3378" s="6">
        <v>3377</v>
      </c>
      <c r="B3378" s="191" t="s">
        <v>18979</v>
      </c>
      <c r="C3378" s="191" t="s">
        <v>18980</v>
      </c>
      <c r="D3378" s="191" t="s">
        <v>18981</v>
      </c>
      <c r="E3378" s="191" t="s">
        <v>8015</v>
      </c>
      <c r="F3378" s="191" t="s">
        <v>10898</v>
      </c>
      <c r="G3378" s="191" t="s">
        <v>1578</v>
      </c>
      <c r="H3378" s="191" t="s">
        <v>18976</v>
      </c>
      <c r="I3378" s="191" t="s">
        <v>18978</v>
      </c>
      <c r="J3378" s="191" t="s">
        <v>18977</v>
      </c>
      <c r="K3378" s="191" t="s">
        <v>11533</v>
      </c>
      <c r="L3378" s="99">
        <v>-0.31206800000000001</v>
      </c>
      <c r="M3378" s="99">
        <v>37.716455000000003</v>
      </c>
      <c r="N3378" s="191" t="s">
        <v>6967</v>
      </c>
      <c r="O3378" s="87">
        <v>45552</v>
      </c>
      <c r="P3378" s="87">
        <f t="shared" si="104"/>
        <v>45577</v>
      </c>
      <c r="Q3378" s="53">
        <f t="shared" si="105"/>
        <v>50</v>
      </c>
    </row>
    <row r="3379" spans="1:17" ht="16">
      <c r="A3379" s="6">
        <v>3378</v>
      </c>
      <c r="B3379" s="191" t="s">
        <v>18982</v>
      </c>
      <c r="C3379" s="191" t="s">
        <v>18983</v>
      </c>
      <c r="D3379" s="191" t="s">
        <v>18984</v>
      </c>
      <c r="E3379" s="191" t="s">
        <v>8015</v>
      </c>
      <c r="F3379" s="191" t="s">
        <v>8015</v>
      </c>
      <c r="G3379" s="191" t="s">
        <v>142</v>
      </c>
      <c r="H3379" s="191" t="s">
        <v>18985</v>
      </c>
      <c r="I3379" s="191" t="s">
        <v>18986</v>
      </c>
      <c r="J3379" s="191" t="s">
        <v>18987</v>
      </c>
      <c r="K3379" s="191" t="s">
        <v>8856</v>
      </c>
      <c r="L3379" s="99">
        <v>-0.50159699999999996</v>
      </c>
      <c r="M3379" s="99">
        <v>37.532311999999997</v>
      </c>
      <c r="N3379" s="191" t="s">
        <v>6967</v>
      </c>
      <c r="O3379" s="87">
        <v>45552</v>
      </c>
      <c r="P3379" s="87">
        <f t="shared" si="104"/>
        <v>45577</v>
      </c>
      <c r="Q3379" s="53">
        <f t="shared" si="105"/>
        <v>50</v>
      </c>
    </row>
    <row r="3380" spans="1:17" ht="16">
      <c r="A3380" s="6">
        <v>3379</v>
      </c>
      <c r="B3380" s="191" t="s">
        <v>18988</v>
      </c>
      <c r="C3380" s="191" t="s">
        <v>18989</v>
      </c>
      <c r="D3380" s="191" t="s">
        <v>18990</v>
      </c>
      <c r="E3380" s="191" t="s">
        <v>114</v>
      </c>
      <c r="F3380" s="191" t="s">
        <v>114</v>
      </c>
      <c r="G3380" s="191" t="s">
        <v>160</v>
      </c>
      <c r="H3380" s="191" t="s">
        <v>18991</v>
      </c>
      <c r="I3380" s="191" t="s">
        <v>18992</v>
      </c>
      <c r="J3380" s="191" t="s">
        <v>18993</v>
      </c>
      <c r="K3380" s="191" t="s">
        <v>10197</v>
      </c>
      <c r="L3380" s="99">
        <v>-0.65254800000000002</v>
      </c>
      <c r="M3380" s="99">
        <v>37.054625000000001</v>
      </c>
      <c r="N3380" s="191" t="s">
        <v>6967</v>
      </c>
      <c r="O3380" s="87">
        <v>45552</v>
      </c>
      <c r="P3380" s="87">
        <f t="shared" si="104"/>
        <v>45577</v>
      </c>
      <c r="Q3380" s="53">
        <f t="shared" si="105"/>
        <v>50</v>
      </c>
    </row>
    <row r="3381" spans="1:17" ht="16">
      <c r="A3381" s="6">
        <v>3380</v>
      </c>
      <c r="B3381" s="191" t="s">
        <v>18994</v>
      </c>
      <c r="C3381" s="191" t="s">
        <v>18995</v>
      </c>
      <c r="D3381" s="191" t="s">
        <v>18996</v>
      </c>
      <c r="E3381" s="191" t="s">
        <v>161</v>
      </c>
      <c r="F3381" s="191" t="s">
        <v>161</v>
      </c>
      <c r="G3381" s="191" t="s">
        <v>12316</v>
      </c>
      <c r="H3381" s="191" t="s">
        <v>18997</v>
      </c>
      <c r="I3381" s="191" t="s">
        <v>18998</v>
      </c>
      <c r="J3381" s="191"/>
      <c r="K3381" s="191" t="s">
        <v>15695</v>
      </c>
      <c r="L3381" s="99">
        <v>-0.55338900000000002</v>
      </c>
      <c r="M3381" s="99">
        <v>36.941839000000002</v>
      </c>
      <c r="N3381" s="191" t="s">
        <v>6967</v>
      </c>
      <c r="O3381" s="87">
        <v>45553</v>
      </c>
      <c r="P3381" s="87">
        <f t="shared" si="104"/>
        <v>45578</v>
      </c>
      <c r="Q3381" s="53">
        <f t="shared" si="105"/>
        <v>49</v>
      </c>
    </row>
    <row r="3382" spans="1:17" ht="16">
      <c r="A3382" s="6">
        <v>3381</v>
      </c>
      <c r="B3382" s="191" t="s">
        <v>18999</v>
      </c>
      <c r="C3382" s="191" t="s">
        <v>19000</v>
      </c>
      <c r="D3382" s="191" t="s">
        <v>19001</v>
      </c>
      <c r="E3382" s="191" t="s">
        <v>114</v>
      </c>
      <c r="F3382" s="191" t="s">
        <v>114</v>
      </c>
      <c r="G3382" s="191" t="s">
        <v>158</v>
      </c>
      <c r="H3382" s="191" t="s">
        <v>16772</v>
      </c>
      <c r="I3382" s="191" t="s">
        <v>19002</v>
      </c>
      <c r="J3382" s="191" t="s">
        <v>19003</v>
      </c>
      <c r="K3382" s="191" t="s">
        <v>15427</v>
      </c>
      <c r="L3382" s="99">
        <v>-0.80593800000000004</v>
      </c>
      <c r="M3382" s="99">
        <v>36.955281999999997</v>
      </c>
      <c r="N3382" s="191" t="s">
        <v>6967</v>
      </c>
      <c r="O3382" s="87">
        <v>45553</v>
      </c>
      <c r="P3382" s="87">
        <f t="shared" si="104"/>
        <v>45578</v>
      </c>
      <c r="Q3382" s="53">
        <f t="shared" si="105"/>
        <v>49</v>
      </c>
    </row>
    <row r="3383" spans="1:17" ht="16">
      <c r="A3383" s="6">
        <v>3382</v>
      </c>
      <c r="B3383" s="191" t="s">
        <v>19004</v>
      </c>
      <c r="C3383" s="191" t="s">
        <v>19005</v>
      </c>
      <c r="D3383" s="191" t="s">
        <v>19006</v>
      </c>
      <c r="E3383" s="191" t="s">
        <v>8015</v>
      </c>
      <c r="F3383" s="191" t="s">
        <v>2434</v>
      </c>
      <c r="G3383" s="191" t="s">
        <v>9255</v>
      </c>
      <c r="H3383" s="191" t="s">
        <v>18329</v>
      </c>
      <c r="I3383" s="191" t="s">
        <v>19007</v>
      </c>
      <c r="J3383" s="191" t="s">
        <v>19008</v>
      </c>
      <c r="K3383" s="191" t="s">
        <v>8335</v>
      </c>
      <c r="L3383" s="99">
        <v>-0.51833799999999997</v>
      </c>
      <c r="M3383" s="99">
        <v>37.348153000000003</v>
      </c>
      <c r="N3383" s="191" t="s">
        <v>6967</v>
      </c>
      <c r="O3383" s="87">
        <v>45553</v>
      </c>
      <c r="P3383" s="87">
        <f t="shared" si="104"/>
        <v>45578</v>
      </c>
      <c r="Q3383" s="53">
        <f t="shared" si="105"/>
        <v>49</v>
      </c>
    </row>
    <row r="3384" spans="1:17" ht="16">
      <c r="A3384" s="6">
        <v>3383</v>
      </c>
      <c r="B3384" s="191" t="s">
        <v>19009</v>
      </c>
      <c r="C3384" s="191" t="s">
        <v>19010</v>
      </c>
      <c r="D3384" s="191" t="s">
        <v>19011</v>
      </c>
      <c r="E3384" s="191" t="s">
        <v>108</v>
      </c>
      <c r="F3384" s="191" t="s">
        <v>108</v>
      </c>
      <c r="G3384" s="191" t="s">
        <v>175</v>
      </c>
      <c r="H3384" s="191" t="s">
        <v>19012</v>
      </c>
      <c r="I3384" s="191" t="s">
        <v>19013</v>
      </c>
      <c r="J3384" s="191" t="s">
        <v>19014</v>
      </c>
      <c r="K3384" s="191" t="s">
        <v>7449</v>
      </c>
      <c r="L3384" s="99">
        <v>-1.2393430000000001</v>
      </c>
      <c r="M3384" s="99">
        <v>36.660505000000001</v>
      </c>
      <c r="N3384" s="191" t="s">
        <v>6967</v>
      </c>
      <c r="O3384" s="87">
        <v>45553</v>
      </c>
      <c r="P3384" s="87">
        <f t="shared" si="104"/>
        <v>45578</v>
      </c>
      <c r="Q3384" s="53">
        <f t="shared" si="105"/>
        <v>49</v>
      </c>
    </row>
    <row r="3385" spans="1:17" ht="16">
      <c r="A3385" s="6">
        <v>3384</v>
      </c>
      <c r="B3385" s="191" t="s">
        <v>19015</v>
      </c>
      <c r="C3385" s="191" t="s">
        <v>19016</v>
      </c>
      <c r="D3385" s="191" t="s">
        <v>19017</v>
      </c>
      <c r="E3385" s="191" t="s">
        <v>114</v>
      </c>
      <c r="F3385" s="191" t="s">
        <v>114</v>
      </c>
      <c r="G3385" s="191" t="s">
        <v>163</v>
      </c>
      <c r="H3385" s="191" t="s">
        <v>19018</v>
      </c>
      <c r="I3385" s="191" t="s">
        <v>19019</v>
      </c>
      <c r="J3385" s="191" t="s">
        <v>19020</v>
      </c>
      <c r="K3385" s="191" t="s">
        <v>10197</v>
      </c>
      <c r="L3385" s="99">
        <v>-0.66206299999999996</v>
      </c>
      <c r="M3385" s="99">
        <v>36.960158</v>
      </c>
      <c r="N3385" s="191" t="s">
        <v>6967</v>
      </c>
      <c r="O3385" s="87">
        <v>45553</v>
      </c>
      <c r="P3385" s="87">
        <f t="shared" si="104"/>
        <v>45578</v>
      </c>
      <c r="Q3385" s="53">
        <f t="shared" si="105"/>
        <v>49</v>
      </c>
    </row>
    <row r="3386" spans="1:17" ht="16">
      <c r="A3386" s="6">
        <v>3385</v>
      </c>
      <c r="B3386" s="191" t="s">
        <v>19021</v>
      </c>
      <c r="C3386" s="191" t="s">
        <v>19022</v>
      </c>
      <c r="D3386" s="191" t="s">
        <v>19023</v>
      </c>
      <c r="E3386" s="191" t="s">
        <v>8015</v>
      </c>
      <c r="F3386" s="191" t="s">
        <v>8015</v>
      </c>
      <c r="G3386" s="191" t="s">
        <v>142</v>
      </c>
      <c r="H3386" s="191" t="s">
        <v>19024</v>
      </c>
      <c r="I3386" s="191" t="s">
        <v>19025</v>
      </c>
      <c r="J3386" s="191" t="s">
        <v>19026</v>
      </c>
      <c r="K3386" s="191" t="s">
        <v>8856</v>
      </c>
      <c r="L3386" s="99">
        <v>-0.43680600000000003</v>
      </c>
      <c r="M3386" s="99">
        <v>37.463625</v>
      </c>
      <c r="N3386" s="191" t="s">
        <v>6967</v>
      </c>
      <c r="O3386" s="87">
        <v>45553</v>
      </c>
      <c r="P3386" s="87">
        <f t="shared" si="104"/>
        <v>45578</v>
      </c>
      <c r="Q3386" s="53">
        <f t="shared" si="105"/>
        <v>49</v>
      </c>
    </row>
    <row r="3387" spans="1:17" ht="16">
      <c r="A3387" s="6">
        <v>3386</v>
      </c>
      <c r="B3387" s="191" t="s">
        <v>19027</v>
      </c>
      <c r="C3387" s="191" t="s">
        <v>19028</v>
      </c>
      <c r="D3387" s="191" t="s">
        <v>19029</v>
      </c>
      <c r="E3387" s="191" t="s">
        <v>151</v>
      </c>
      <c r="F3387" s="191" t="s">
        <v>151</v>
      </c>
      <c r="G3387" s="191" t="s">
        <v>222</v>
      </c>
      <c r="H3387" s="191" t="s">
        <v>12361</v>
      </c>
      <c r="I3387" s="191" t="s">
        <v>19030</v>
      </c>
      <c r="J3387" s="191" t="s">
        <v>19031</v>
      </c>
      <c r="K3387" s="191" t="s">
        <v>8758</v>
      </c>
      <c r="L3387" s="99">
        <v>-3.0078000000000001E-2</v>
      </c>
      <c r="M3387" s="99">
        <v>37.633477999999997</v>
      </c>
      <c r="N3387" s="191" t="s">
        <v>6967</v>
      </c>
      <c r="O3387" s="87">
        <v>45553</v>
      </c>
      <c r="P3387" s="87">
        <f t="shared" si="104"/>
        <v>45578</v>
      </c>
      <c r="Q3387" s="53">
        <f t="shared" si="105"/>
        <v>49</v>
      </c>
    </row>
    <row r="3388" spans="1:17" ht="16">
      <c r="A3388" s="6">
        <v>3387</v>
      </c>
      <c r="B3388" s="191" t="s">
        <v>19032</v>
      </c>
      <c r="C3388" s="191" t="s">
        <v>19033</v>
      </c>
      <c r="D3388" s="191" t="s">
        <v>19034</v>
      </c>
      <c r="E3388" s="191" t="s">
        <v>8015</v>
      </c>
      <c r="F3388" s="191" t="s">
        <v>8015</v>
      </c>
      <c r="G3388" s="191" t="s">
        <v>144</v>
      </c>
      <c r="H3388" s="191" t="s">
        <v>12649</v>
      </c>
      <c r="I3388" s="191" t="s">
        <v>19035</v>
      </c>
      <c r="J3388" s="191" t="s">
        <v>19036</v>
      </c>
      <c r="K3388" s="191" t="s">
        <v>7384</v>
      </c>
      <c r="L3388" s="99">
        <v>-0.43758999999999998</v>
      </c>
      <c r="M3388" s="99">
        <v>37.643706999999999</v>
      </c>
      <c r="N3388" s="191" t="s">
        <v>6967</v>
      </c>
      <c r="O3388" s="87">
        <v>45553</v>
      </c>
      <c r="P3388" s="87">
        <f t="shared" si="104"/>
        <v>45578</v>
      </c>
      <c r="Q3388" s="53">
        <f t="shared" si="105"/>
        <v>49</v>
      </c>
    </row>
    <row r="3389" spans="1:17" ht="16">
      <c r="A3389" s="6">
        <v>3388</v>
      </c>
      <c r="B3389" s="191" t="s">
        <v>19037</v>
      </c>
      <c r="C3389" s="191" t="s">
        <v>19038</v>
      </c>
      <c r="D3389" s="191" t="s">
        <v>19039</v>
      </c>
      <c r="E3389" s="191" t="s">
        <v>8015</v>
      </c>
      <c r="F3389" s="191" t="s">
        <v>8015</v>
      </c>
      <c r="G3389" s="191" t="s">
        <v>144</v>
      </c>
      <c r="H3389" s="191" t="s">
        <v>19040</v>
      </c>
      <c r="I3389" s="191" t="s">
        <v>19041</v>
      </c>
      <c r="J3389" s="191" t="s">
        <v>19042</v>
      </c>
      <c r="K3389" s="191" t="s">
        <v>7384</v>
      </c>
      <c r="L3389" s="99">
        <v>-0.471528</v>
      </c>
      <c r="M3389" s="99">
        <v>37.5291</v>
      </c>
      <c r="N3389" s="191" t="s">
        <v>6967</v>
      </c>
      <c r="O3389" s="87">
        <v>45553</v>
      </c>
      <c r="P3389" s="87">
        <f t="shared" si="104"/>
        <v>45578</v>
      </c>
      <c r="Q3389" s="53">
        <f t="shared" si="105"/>
        <v>49</v>
      </c>
    </row>
    <row r="3390" spans="1:17" ht="16">
      <c r="A3390" s="6">
        <v>3389</v>
      </c>
      <c r="B3390" s="191" t="s">
        <v>19043</v>
      </c>
      <c r="C3390" s="191" t="s">
        <v>19044</v>
      </c>
      <c r="D3390" s="191" t="s">
        <v>19045</v>
      </c>
      <c r="E3390" s="191" t="s">
        <v>108</v>
      </c>
      <c r="F3390" s="191" t="s">
        <v>108</v>
      </c>
      <c r="G3390" s="191" t="s">
        <v>6972</v>
      </c>
      <c r="H3390" s="191" t="s">
        <v>19046</v>
      </c>
      <c r="I3390" s="191" t="s">
        <v>19047</v>
      </c>
      <c r="J3390" s="191" t="s">
        <v>19048</v>
      </c>
      <c r="K3390" s="191" t="s">
        <v>6975</v>
      </c>
      <c r="L3390" s="99">
        <v>-1.0469379999999999</v>
      </c>
      <c r="M3390" s="99">
        <v>36.877023000000001</v>
      </c>
      <c r="N3390" s="191" t="s">
        <v>6967</v>
      </c>
      <c r="O3390" s="87">
        <v>45553</v>
      </c>
      <c r="P3390" s="87">
        <f t="shared" si="104"/>
        <v>45578</v>
      </c>
      <c r="Q3390" s="53">
        <f t="shared" si="105"/>
        <v>49</v>
      </c>
    </row>
    <row r="3391" spans="1:17" ht="32">
      <c r="A3391" s="6">
        <v>3390</v>
      </c>
      <c r="B3391" s="191" t="s">
        <v>19049</v>
      </c>
      <c r="C3391" s="191" t="s">
        <v>19050</v>
      </c>
      <c r="D3391" s="191" t="s">
        <v>19051</v>
      </c>
      <c r="E3391" s="191" t="s">
        <v>151</v>
      </c>
      <c r="F3391" s="191" t="s">
        <v>151</v>
      </c>
      <c r="G3391" s="191" t="s">
        <v>165</v>
      </c>
      <c r="H3391" s="191" t="s">
        <v>14609</v>
      </c>
      <c r="I3391" s="191" t="s">
        <v>19052</v>
      </c>
      <c r="J3391" s="191" t="s">
        <v>19053</v>
      </c>
      <c r="K3391" s="191" t="s">
        <v>8847</v>
      </c>
      <c r="L3391" s="99">
        <v>-8.0712000000000006E-2</v>
      </c>
      <c r="M3391" s="99">
        <v>37.680067000000001</v>
      </c>
      <c r="N3391" s="191" t="s">
        <v>6967</v>
      </c>
      <c r="O3391" s="87">
        <v>45554</v>
      </c>
      <c r="P3391" s="87">
        <f t="shared" si="104"/>
        <v>45579</v>
      </c>
      <c r="Q3391" s="53">
        <f t="shared" si="105"/>
        <v>48</v>
      </c>
    </row>
    <row r="3392" spans="1:17" ht="16">
      <c r="A3392" s="6">
        <v>3391</v>
      </c>
      <c r="B3392" s="191" t="s">
        <v>19054</v>
      </c>
      <c r="C3392" s="191" t="s">
        <v>19055</v>
      </c>
      <c r="D3392" s="191" t="s">
        <v>19056</v>
      </c>
      <c r="E3392" s="191" t="s">
        <v>8015</v>
      </c>
      <c r="F3392" s="191" t="s">
        <v>2434</v>
      </c>
      <c r="G3392" s="191" t="s">
        <v>8679</v>
      </c>
      <c r="H3392" s="191" t="s">
        <v>19057</v>
      </c>
      <c r="I3392" s="191" t="s">
        <v>19058</v>
      </c>
      <c r="J3392" s="191" t="s">
        <v>19059</v>
      </c>
      <c r="K3392" s="191" t="s">
        <v>16631</v>
      </c>
      <c r="L3392" s="99">
        <v>-0.48988300000000001</v>
      </c>
      <c r="M3392" s="99">
        <v>37.174264999999998</v>
      </c>
      <c r="N3392" s="191" t="s">
        <v>6967</v>
      </c>
      <c r="O3392" s="87">
        <v>45554</v>
      </c>
      <c r="P3392" s="87">
        <f t="shared" si="104"/>
        <v>45579</v>
      </c>
      <c r="Q3392" s="53">
        <f t="shared" si="105"/>
        <v>48</v>
      </c>
    </row>
    <row r="3393" spans="1:17" ht="16">
      <c r="A3393" s="6">
        <v>3392</v>
      </c>
      <c r="B3393" s="191" t="s">
        <v>19060</v>
      </c>
      <c r="C3393" s="191" t="s">
        <v>19061</v>
      </c>
      <c r="D3393" s="191" t="s">
        <v>19062</v>
      </c>
      <c r="E3393" s="191" t="s">
        <v>8015</v>
      </c>
      <c r="F3393" s="191" t="s">
        <v>8015</v>
      </c>
      <c r="G3393" s="191" t="s">
        <v>144</v>
      </c>
      <c r="H3393" s="191" t="s">
        <v>16338</v>
      </c>
      <c r="I3393" s="191" t="s">
        <v>19063</v>
      </c>
      <c r="J3393" s="191" t="s">
        <v>19064</v>
      </c>
      <c r="K3393" s="191" t="s">
        <v>7384</v>
      </c>
      <c r="L3393" s="99">
        <v>-0.391793</v>
      </c>
      <c r="M3393" s="99">
        <v>37.542721</v>
      </c>
      <c r="N3393" s="191" t="s">
        <v>6967</v>
      </c>
      <c r="O3393" s="87">
        <v>45554</v>
      </c>
      <c r="P3393" s="87">
        <f t="shared" si="104"/>
        <v>45579</v>
      </c>
      <c r="Q3393" s="53">
        <f t="shared" si="105"/>
        <v>48</v>
      </c>
    </row>
    <row r="3394" spans="1:17" ht="16">
      <c r="A3394" s="6">
        <v>3393</v>
      </c>
      <c r="B3394" s="191" t="s">
        <v>19065</v>
      </c>
      <c r="C3394" s="191" t="s">
        <v>19066</v>
      </c>
      <c r="D3394" s="191" t="s">
        <v>19067</v>
      </c>
      <c r="E3394" s="191" t="s">
        <v>8015</v>
      </c>
      <c r="F3394" s="191" t="s">
        <v>8015</v>
      </c>
      <c r="G3394" s="191" t="s">
        <v>142</v>
      </c>
      <c r="H3394" s="191" t="s">
        <v>19068</v>
      </c>
      <c r="I3394" s="191" t="s">
        <v>19069</v>
      </c>
      <c r="J3394" s="191" t="s">
        <v>19070</v>
      </c>
      <c r="K3394" s="191" t="s">
        <v>8856</v>
      </c>
      <c r="L3394" s="99">
        <v>-0.46938000000000002</v>
      </c>
      <c r="M3394" s="99">
        <v>37.482109000000001</v>
      </c>
      <c r="N3394" s="191" t="s">
        <v>6967</v>
      </c>
      <c r="O3394" s="87">
        <v>45554</v>
      </c>
      <c r="P3394" s="87">
        <f t="shared" si="104"/>
        <v>45579</v>
      </c>
      <c r="Q3394" s="53">
        <f t="shared" si="105"/>
        <v>48</v>
      </c>
    </row>
    <row r="3395" spans="1:17" ht="16">
      <c r="A3395" s="6">
        <v>3394</v>
      </c>
      <c r="B3395" s="191" t="s">
        <v>19071</v>
      </c>
      <c r="C3395" s="191" t="s">
        <v>19072</v>
      </c>
      <c r="D3395" s="191" t="s">
        <v>19073</v>
      </c>
      <c r="E3395" s="191" t="s">
        <v>114</v>
      </c>
      <c r="F3395" s="191" t="s">
        <v>114</v>
      </c>
      <c r="G3395" s="191" t="s">
        <v>163</v>
      </c>
      <c r="H3395" s="191" t="s">
        <v>19018</v>
      </c>
      <c r="I3395" s="191" t="s">
        <v>19074</v>
      </c>
      <c r="J3395" s="191" t="s">
        <v>19075</v>
      </c>
      <c r="K3395" s="191" t="s">
        <v>10197</v>
      </c>
      <c r="L3395" s="99">
        <v>-0.65900099999999995</v>
      </c>
      <c r="M3395" s="99">
        <v>36.967708000000002</v>
      </c>
      <c r="N3395" s="191" t="s">
        <v>6967</v>
      </c>
      <c r="O3395" s="87">
        <v>45554</v>
      </c>
      <c r="P3395" s="87">
        <f t="shared" ref="P3395:P3458" si="106">O3395+25</f>
        <v>45579</v>
      </c>
      <c r="Q3395" s="53">
        <f t="shared" ref="Q3395:Q3458" si="107">IF(P3395&lt;$T$2,$V$2,$U$2-P3395+1)</f>
        <v>48</v>
      </c>
    </row>
    <row r="3396" spans="1:17" ht="16">
      <c r="A3396" s="6">
        <v>3395</v>
      </c>
      <c r="B3396" s="191" t="s">
        <v>19076</v>
      </c>
      <c r="C3396" s="191" t="s">
        <v>19077</v>
      </c>
      <c r="D3396" s="191" t="s">
        <v>19078</v>
      </c>
      <c r="E3396" s="191" t="s">
        <v>108</v>
      </c>
      <c r="F3396" s="191" t="s">
        <v>108</v>
      </c>
      <c r="G3396" s="191" t="s">
        <v>111</v>
      </c>
      <c r="H3396" s="191" t="s">
        <v>8425</v>
      </c>
      <c r="I3396" s="191" t="s">
        <v>19079</v>
      </c>
      <c r="J3396" s="191" t="s">
        <v>19080</v>
      </c>
      <c r="K3396" s="191" t="s">
        <v>6966</v>
      </c>
      <c r="L3396" s="99">
        <v>-1.0000530000000001</v>
      </c>
      <c r="M3396" s="99">
        <v>36.635559999999998</v>
      </c>
      <c r="N3396" s="191" t="s">
        <v>6967</v>
      </c>
      <c r="O3396" s="87">
        <v>45554</v>
      </c>
      <c r="P3396" s="87">
        <f t="shared" si="106"/>
        <v>45579</v>
      </c>
      <c r="Q3396" s="53">
        <f t="shared" si="107"/>
        <v>48</v>
      </c>
    </row>
    <row r="3397" spans="1:17" ht="16">
      <c r="A3397" s="6">
        <v>3396</v>
      </c>
      <c r="B3397" s="191" t="s">
        <v>19081</v>
      </c>
      <c r="C3397" s="191" t="s">
        <v>19082</v>
      </c>
      <c r="D3397" s="191" t="s">
        <v>19083</v>
      </c>
      <c r="E3397" s="191" t="s">
        <v>151</v>
      </c>
      <c r="F3397" s="191" t="s">
        <v>151</v>
      </c>
      <c r="G3397" s="191" t="s">
        <v>165</v>
      </c>
      <c r="H3397" s="191" t="s">
        <v>16788</v>
      </c>
      <c r="I3397" s="191" t="s">
        <v>19084</v>
      </c>
      <c r="J3397" s="191" t="s">
        <v>19085</v>
      </c>
      <c r="K3397" s="191" t="s">
        <v>8847</v>
      </c>
      <c r="L3397" s="99">
        <v>-3.2792000000000002E-2</v>
      </c>
      <c r="M3397" s="99">
        <v>37.610489999999999</v>
      </c>
      <c r="N3397" s="191" t="s">
        <v>6967</v>
      </c>
      <c r="O3397" s="87">
        <v>45554</v>
      </c>
      <c r="P3397" s="87">
        <f t="shared" si="106"/>
        <v>45579</v>
      </c>
      <c r="Q3397" s="53">
        <f t="shared" si="107"/>
        <v>48</v>
      </c>
    </row>
    <row r="3398" spans="1:17" ht="16">
      <c r="A3398" s="6">
        <v>3397</v>
      </c>
      <c r="B3398" s="191" t="s">
        <v>19086</v>
      </c>
      <c r="C3398" s="191" t="s">
        <v>19087</v>
      </c>
      <c r="D3398" s="191" t="s">
        <v>19088</v>
      </c>
      <c r="E3398" s="191" t="s">
        <v>108</v>
      </c>
      <c r="F3398" s="191" t="s">
        <v>108</v>
      </c>
      <c r="G3398" s="191" t="s">
        <v>7081</v>
      </c>
      <c r="H3398" s="191" t="s">
        <v>11818</v>
      </c>
      <c r="I3398" s="191" t="s">
        <v>19089</v>
      </c>
      <c r="J3398" s="191" t="s">
        <v>19090</v>
      </c>
      <c r="K3398" s="191" t="s">
        <v>6975</v>
      </c>
      <c r="L3398" s="99">
        <v>-1.0088999999999999</v>
      </c>
      <c r="M3398" s="99">
        <v>36.958717999999998</v>
      </c>
      <c r="N3398" s="191" t="s">
        <v>6967</v>
      </c>
      <c r="O3398" s="87">
        <v>45554</v>
      </c>
      <c r="P3398" s="87">
        <f t="shared" si="106"/>
        <v>45579</v>
      </c>
      <c r="Q3398" s="53">
        <f t="shared" si="107"/>
        <v>48</v>
      </c>
    </row>
    <row r="3399" spans="1:17" ht="16">
      <c r="A3399" s="6">
        <v>3398</v>
      </c>
      <c r="B3399" s="191" t="s">
        <v>19091</v>
      </c>
      <c r="C3399" s="191" t="s">
        <v>19092</v>
      </c>
      <c r="D3399" s="191" t="s">
        <v>19093</v>
      </c>
      <c r="E3399" s="191" t="s">
        <v>114</v>
      </c>
      <c r="F3399" s="191" t="s">
        <v>114</v>
      </c>
      <c r="G3399" s="191" t="s">
        <v>168</v>
      </c>
      <c r="H3399" s="191" t="s">
        <v>19094</v>
      </c>
      <c r="I3399" s="191" t="s">
        <v>19095</v>
      </c>
      <c r="J3399" s="191" t="s">
        <v>19096</v>
      </c>
      <c r="K3399" s="191" t="s">
        <v>11330</v>
      </c>
      <c r="L3399" s="99">
        <v>-0.91525699999999999</v>
      </c>
      <c r="M3399" s="99">
        <v>37.045862</v>
      </c>
      <c r="N3399" s="191" t="s">
        <v>6967</v>
      </c>
      <c r="O3399" s="87">
        <v>45554</v>
      </c>
      <c r="P3399" s="87">
        <f t="shared" si="106"/>
        <v>45579</v>
      </c>
      <c r="Q3399" s="53">
        <f t="shared" si="107"/>
        <v>48</v>
      </c>
    </row>
    <row r="3400" spans="1:17" ht="16">
      <c r="A3400" s="6">
        <v>3399</v>
      </c>
      <c r="B3400" s="191" t="s">
        <v>19097</v>
      </c>
      <c r="C3400" s="191" t="s">
        <v>19098</v>
      </c>
      <c r="D3400" s="191" t="s">
        <v>19099</v>
      </c>
      <c r="E3400" s="191" t="s">
        <v>8015</v>
      </c>
      <c r="F3400" s="191" t="s">
        <v>8015</v>
      </c>
      <c r="G3400" s="191" t="s">
        <v>9292</v>
      </c>
      <c r="H3400" s="191" t="s">
        <v>13240</v>
      </c>
      <c r="I3400" s="191"/>
      <c r="J3400" s="191" t="s">
        <v>19100</v>
      </c>
      <c r="K3400" s="191" t="s">
        <v>8856</v>
      </c>
      <c r="L3400" s="99">
        <v>-0.58446299999999995</v>
      </c>
      <c r="M3400" s="99">
        <v>37.542662</v>
      </c>
      <c r="N3400" s="191" t="s">
        <v>6967</v>
      </c>
      <c r="O3400" s="87">
        <v>45554</v>
      </c>
      <c r="P3400" s="87">
        <f t="shared" si="106"/>
        <v>45579</v>
      </c>
      <c r="Q3400" s="53">
        <f t="shared" si="107"/>
        <v>48</v>
      </c>
    </row>
    <row r="3401" spans="1:17" ht="16">
      <c r="A3401" s="6">
        <v>3400</v>
      </c>
      <c r="B3401" s="191" t="s">
        <v>19101</v>
      </c>
      <c r="C3401" s="191" t="s">
        <v>19102</v>
      </c>
      <c r="D3401" s="191" t="s">
        <v>19103</v>
      </c>
      <c r="E3401" s="191" t="s">
        <v>161</v>
      </c>
      <c r="F3401" s="191" t="s">
        <v>161</v>
      </c>
      <c r="G3401" s="191" t="s">
        <v>11424</v>
      </c>
      <c r="H3401" s="191" t="s">
        <v>19104</v>
      </c>
      <c r="I3401" s="191" t="s">
        <v>19105</v>
      </c>
      <c r="J3401" s="191" t="s">
        <v>19106</v>
      </c>
      <c r="K3401" s="191" t="s">
        <v>10952</v>
      </c>
      <c r="L3401" s="99">
        <v>-0.55577500000000002</v>
      </c>
      <c r="M3401" s="99">
        <v>36.994835999999999</v>
      </c>
      <c r="N3401" s="191" t="s">
        <v>6967</v>
      </c>
      <c r="O3401" s="87">
        <v>45555</v>
      </c>
      <c r="P3401" s="87">
        <f t="shared" si="106"/>
        <v>45580</v>
      </c>
      <c r="Q3401" s="53">
        <f t="shared" si="107"/>
        <v>47</v>
      </c>
    </row>
    <row r="3402" spans="1:17" ht="16">
      <c r="A3402" s="6">
        <v>3401</v>
      </c>
      <c r="B3402" s="191" t="s">
        <v>19107</v>
      </c>
      <c r="C3402" s="191" t="s">
        <v>19108</v>
      </c>
      <c r="D3402" s="191" t="s">
        <v>19103</v>
      </c>
      <c r="E3402" s="191" t="s">
        <v>161</v>
      </c>
      <c r="F3402" s="191" t="s">
        <v>11402</v>
      </c>
      <c r="G3402" s="191" t="s">
        <v>11403</v>
      </c>
      <c r="H3402" s="191" t="s">
        <v>19109</v>
      </c>
      <c r="I3402" s="191" t="s">
        <v>19110</v>
      </c>
      <c r="J3402" s="191" t="s">
        <v>19111</v>
      </c>
      <c r="K3402" s="191" t="s">
        <v>16488</v>
      </c>
      <c r="L3402" s="99">
        <v>-0.12819900000000001</v>
      </c>
      <c r="M3402" s="99">
        <v>36.696227</v>
      </c>
      <c r="N3402" s="191" t="s">
        <v>6967</v>
      </c>
      <c r="O3402" s="87">
        <v>45555</v>
      </c>
      <c r="P3402" s="87">
        <f t="shared" si="106"/>
        <v>45580</v>
      </c>
      <c r="Q3402" s="53">
        <f t="shared" si="107"/>
        <v>47</v>
      </c>
    </row>
    <row r="3403" spans="1:17" ht="16">
      <c r="A3403" s="6">
        <v>3402</v>
      </c>
      <c r="B3403" s="191" t="s">
        <v>19112</v>
      </c>
      <c r="C3403" s="191" t="s">
        <v>19113</v>
      </c>
      <c r="D3403" s="191" t="s">
        <v>19114</v>
      </c>
      <c r="E3403" s="191" t="s">
        <v>8015</v>
      </c>
      <c r="F3403" s="191" t="s">
        <v>2434</v>
      </c>
      <c r="G3403" s="191" t="s">
        <v>9507</v>
      </c>
      <c r="H3403" s="191" t="s">
        <v>19115</v>
      </c>
      <c r="I3403" s="191" t="s">
        <v>19116</v>
      </c>
      <c r="J3403" s="191" t="s">
        <v>19117</v>
      </c>
      <c r="K3403" s="191" t="s">
        <v>16631</v>
      </c>
      <c r="L3403" s="99">
        <v>-0.501776</v>
      </c>
      <c r="M3403" s="99">
        <v>37.235190000000003</v>
      </c>
      <c r="N3403" s="191" t="s">
        <v>6967</v>
      </c>
      <c r="O3403" s="87">
        <v>45555</v>
      </c>
      <c r="P3403" s="87">
        <f t="shared" si="106"/>
        <v>45580</v>
      </c>
      <c r="Q3403" s="53">
        <f t="shared" si="107"/>
        <v>47</v>
      </c>
    </row>
    <row r="3404" spans="1:17" ht="16">
      <c r="A3404" s="6">
        <v>3403</v>
      </c>
      <c r="B3404" s="191" t="s">
        <v>19118</v>
      </c>
      <c r="C3404" s="191" t="s">
        <v>19119</v>
      </c>
      <c r="D3404" s="191" t="s">
        <v>19120</v>
      </c>
      <c r="E3404" s="191" t="s">
        <v>8015</v>
      </c>
      <c r="F3404" s="191" t="s">
        <v>2434</v>
      </c>
      <c r="G3404" s="191" t="s">
        <v>9255</v>
      </c>
      <c r="H3404" s="191" t="s">
        <v>18329</v>
      </c>
      <c r="I3404" s="191" t="s">
        <v>19121</v>
      </c>
      <c r="J3404" s="191" t="s">
        <v>19122</v>
      </c>
      <c r="K3404" s="191" t="s">
        <v>8335</v>
      </c>
      <c r="L3404" s="99">
        <v>-0.51516799999999996</v>
      </c>
      <c r="M3404" s="99">
        <v>37.345565000000001</v>
      </c>
      <c r="N3404" s="191" t="s">
        <v>6967</v>
      </c>
      <c r="O3404" s="87">
        <v>45555</v>
      </c>
      <c r="P3404" s="87">
        <f t="shared" si="106"/>
        <v>45580</v>
      </c>
      <c r="Q3404" s="53">
        <f t="shared" si="107"/>
        <v>47</v>
      </c>
    </row>
    <row r="3405" spans="1:17" ht="16">
      <c r="A3405" s="6">
        <v>3404</v>
      </c>
      <c r="B3405" s="191" t="s">
        <v>19123</v>
      </c>
      <c r="C3405" s="191" t="s">
        <v>19124</v>
      </c>
      <c r="D3405" s="191" t="s">
        <v>19125</v>
      </c>
      <c r="E3405" s="191" t="s">
        <v>8015</v>
      </c>
      <c r="F3405" s="191" t="s">
        <v>2434</v>
      </c>
      <c r="G3405" s="191" t="s">
        <v>9255</v>
      </c>
      <c r="H3405" s="191" t="s">
        <v>19126</v>
      </c>
      <c r="I3405" s="191" t="s">
        <v>19127</v>
      </c>
      <c r="J3405" s="191" t="s">
        <v>19128</v>
      </c>
      <c r="K3405" s="191" t="s">
        <v>8335</v>
      </c>
      <c r="L3405" s="99">
        <v>-0.49119699999999999</v>
      </c>
      <c r="M3405" s="99">
        <v>37.377285000000001</v>
      </c>
      <c r="N3405" s="191" t="s">
        <v>6967</v>
      </c>
      <c r="O3405" s="87">
        <v>45555</v>
      </c>
      <c r="P3405" s="87">
        <f t="shared" si="106"/>
        <v>45580</v>
      </c>
      <c r="Q3405" s="53">
        <f t="shared" si="107"/>
        <v>47</v>
      </c>
    </row>
    <row r="3406" spans="1:17" ht="16">
      <c r="A3406" s="6">
        <v>3405</v>
      </c>
      <c r="B3406" s="191" t="s">
        <v>19129</v>
      </c>
      <c r="C3406" s="191" t="s">
        <v>19130</v>
      </c>
      <c r="D3406" s="191" t="s">
        <v>19131</v>
      </c>
      <c r="E3406" s="191" t="s">
        <v>108</v>
      </c>
      <c r="F3406" s="191" t="s">
        <v>108</v>
      </c>
      <c r="G3406" s="191" t="s">
        <v>175</v>
      </c>
      <c r="H3406" s="191" t="s">
        <v>7798</v>
      </c>
      <c r="I3406" s="191" t="s">
        <v>19132</v>
      </c>
      <c r="J3406" s="191" t="s">
        <v>19133</v>
      </c>
      <c r="K3406" s="191" t="s">
        <v>2840</v>
      </c>
      <c r="L3406" s="99">
        <v>-1.250567</v>
      </c>
      <c r="M3406" s="99">
        <v>36.597492000000003</v>
      </c>
      <c r="N3406" s="191" t="s">
        <v>6967</v>
      </c>
      <c r="O3406" s="87">
        <v>45555</v>
      </c>
      <c r="P3406" s="87">
        <f t="shared" si="106"/>
        <v>45580</v>
      </c>
      <c r="Q3406" s="53">
        <f t="shared" si="107"/>
        <v>47</v>
      </c>
    </row>
    <row r="3407" spans="1:17" ht="16">
      <c r="A3407" s="6">
        <v>3406</v>
      </c>
      <c r="B3407" s="191" t="s">
        <v>19134</v>
      </c>
      <c r="C3407" s="191" t="s">
        <v>19135</v>
      </c>
      <c r="D3407" s="191" t="s">
        <v>19136</v>
      </c>
      <c r="E3407" s="191" t="s">
        <v>108</v>
      </c>
      <c r="F3407" s="191" t="s">
        <v>108</v>
      </c>
      <c r="G3407" s="191" t="s">
        <v>7023</v>
      </c>
      <c r="H3407" s="191" t="s">
        <v>19137</v>
      </c>
      <c r="I3407" s="191" t="s">
        <v>19138</v>
      </c>
      <c r="J3407" s="191" t="s">
        <v>19139</v>
      </c>
      <c r="K3407" s="191" t="s">
        <v>7449</v>
      </c>
      <c r="L3407" s="99">
        <v>-1.215322</v>
      </c>
      <c r="M3407" s="99">
        <v>36.589359999999999</v>
      </c>
      <c r="N3407" s="191" t="s">
        <v>6967</v>
      </c>
      <c r="O3407" s="87">
        <v>45555</v>
      </c>
      <c r="P3407" s="87">
        <f t="shared" si="106"/>
        <v>45580</v>
      </c>
      <c r="Q3407" s="53">
        <f t="shared" si="107"/>
        <v>47</v>
      </c>
    </row>
    <row r="3408" spans="1:17" ht="16">
      <c r="A3408" s="6">
        <v>3407</v>
      </c>
      <c r="B3408" s="191" t="s">
        <v>19140</v>
      </c>
      <c r="C3408" s="191" t="s">
        <v>19141</v>
      </c>
      <c r="D3408" s="191" t="s">
        <v>19142</v>
      </c>
      <c r="E3408" s="191" t="s">
        <v>108</v>
      </c>
      <c r="F3408" s="191" t="s">
        <v>108</v>
      </c>
      <c r="G3408" s="191" t="s">
        <v>6972</v>
      </c>
      <c r="H3408" s="191" t="s">
        <v>10179</v>
      </c>
      <c r="I3408" s="191" t="s">
        <v>19143</v>
      </c>
      <c r="J3408" s="191" t="s">
        <v>19144</v>
      </c>
      <c r="K3408" s="191" t="s">
        <v>6975</v>
      </c>
      <c r="L3408" s="99">
        <v>-1.0384679999999999</v>
      </c>
      <c r="M3408" s="99">
        <v>36.899230000000003</v>
      </c>
      <c r="N3408" s="191" t="s">
        <v>6967</v>
      </c>
      <c r="O3408" s="87">
        <v>45555</v>
      </c>
      <c r="P3408" s="87">
        <f t="shared" si="106"/>
        <v>45580</v>
      </c>
      <c r="Q3408" s="53">
        <f t="shared" si="107"/>
        <v>47</v>
      </c>
    </row>
    <row r="3409" spans="1:17" ht="16">
      <c r="A3409" s="6">
        <v>3408</v>
      </c>
      <c r="B3409" s="191" t="s">
        <v>19145</v>
      </c>
      <c r="C3409" s="191" t="s">
        <v>19146</v>
      </c>
      <c r="D3409" s="191" t="s">
        <v>19147</v>
      </c>
      <c r="E3409" s="191" t="s">
        <v>8015</v>
      </c>
      <c r="F3409" s="191" t="s">
        <v>2434</v>
      </c>
      <c r="G3409" s="191" t="s">
        <v>9255</v>
      </c>
      <c r="H3409" s="191" t="s">
        <v>17971</v>
      </c>
      <c r="I3409" s="191" t="s">
        <v>19148</v>
      </c>
      <c r="J3409" s="191" t="s">
        <v>19149</v>
      </c>
      <c r="K3409" s="191" t="s">
        <v>8335</v>
      </c>
      <c r="L3409" s="99">
        <v>-0.48609000000000002</v>
      </c>
      <c r="M3409" s="99">
        <v>37.306078999999997</v>
      </c>
      <c r="N3409" s="191" t="s">
        <v>6967</v>
      </c>
      <c r="O3409" s="87">
        <v>45555</v>
      </c>
      <c r="P3409" s="87">
        <f t="shared" si="106"/>
        <v>45580</v>
      </c>
      <c r="Q3409" s="53">
        <f t="shared" si="107"/>
        <v>47</v>
      </c>
    </row>
    <row r="3410" spans="1:17" ht="16">
      <c r="A3410" s="6">
        <v>3409</v>
      </c>
      <c r="B3410" s="191" t="s">
        <v>19150</v>
      </c>
      <c r="C3410" s="191" t="s">
        <v>19151</v>
      </c>
      <c r="D3410" s="191" t="s">
        <v>19152</v>
      </c>
      <c r="E3410" s="191" t="s">
        <v>8015</v>
      </c>
      <c r="F3410" s="191" t="s">
        <v>10898</v>
      </c>
      <c r="G3410" s="191" t="s">
        <v>1578</v>
      </c>
      <c r="H3410" s="191" t="s">
        <v>19153</v>
      </c>
      <c r="I3410" s="191" t="s">
        <v>19154</v>
      </c>
      <c r="J3410" s="191" t="s">
        <v>19155</v>
      </c>
      <c r="K3410" s="191" t="s">
        <v>11533</v>
      </c>
      <c r="L3410" s="99">
        <v>-0.22519800000000001</v>
      </c>
      <c r="M3410" s="99">
        <v>37.613017999999997</v>
      </c>
      <c r="N3410" s="191" t="s">
        <v>6967</v>
      </c>
      <c r="O3410" s="87">
        <v>45555</v>
      </c>
      <c r="P3410" s="87">
        <f t="shared" si="106"/>
        <v>45580</v>
      </c>
      <c r="Q3410" s="53">
        <f t="shared" si="107"/>
        <v>47</v>
      </c>
    </row>
    <row r="3411" spans="1:17" ht="16">
      <c r="A3411" s="6">
        <v>3410</v>
      </c>
      <c r="B3411" s="191" t="s">
        <v>19156</v>
      </c>
      <c r="C3411" s="191" t="s">
        <v>19157</v>
      </c>
      <c r="D3411" s="191" t="s">
        <v>19158</v>
      </c>
      <c r="E3411" s="191" t="s">
        <v>114</v>
      </c>
      <c r="F3411" s="191" t="s">
        <v>114</v>
      </c>
      <c r="G3411" s="191" t="s">
        <v>160</v>
      </c>
      <c r="H3411" s="191" t="s">
        <v>16206</v>
      </c>
      <c r="I3411" s="191" t="s">
        <v>19159</v>
      </c>
      <c r="J3411" s="191"/>
      <c r="K3411" s="191" t="s">
        <v>10197</v>
      </c>
      <c r="L3411" s="99">
        <v>-0.698712</v>
      </c>
      <c r="M3411" s="99">
        <v>36.968198000000001</v>
      </c>
      <c r="N3411" s="191" t="s">
        <v>6967</v>
      </c>
      <c r="O3411" s="87">
        <v>45555</v>
      </c>
      <c r="P3411" s="87">
        <f t="shared" si="106"/>
        <v>45580</v>
      </c>
      <c r="Q3411" s="53">
        <f t="shared" si="107"/>
        <v>47</v>
      </c>
    </row>
    <row r="3412" spans="1:17" ht="16">
      <c r="A3412" s="6">
        <v>3411</v>
      </c>
      <c r="B3412" s="191" t="s">
        <v>19160</v>
      </c>
      <c r="C3412" s="191" t="s">
        <v>19161</v>
      </c>
      <c r="D3412" s="191" t="s">
        <v>19162</v>
      </c>
      <c r="E3412" s="191" t="s">
        <v>8015</v>
      </c>
      <c r="F3412" s="191" t="s">
        <v>8015</v>
      </c>
      <c r="G3412" s="191" t="s">
        <v>142</v>
      </c>
      <c r="H3412" s="191" t="s">
        <v>19163</v>
      </c>
      <c r="I3412" s="191" t="s">
        <v>19164</v>
      </c>
      <c r="J3412" s="191" t="s">
        <v>19165</v>
      </c>
      <c r="K3412" s="191" t="s">
        <v>8856</v>
      </c>
      <c r="L3412" s="99">
        <v>-0.43509799999999998</v>
      </c>
      <c r="M3412" s="99">
        <v>37.435847000000003</v>
      </c>
      <c r="N3412" s="191" t="s">
        <v>6967</v>
      </c>
      <c r="O3412" s="87">
        <v>45555</v>
      </c>
      <c r="P3412" s="87">
        <f t="shared" si="106"/>
        <v>45580</v>
      </c>
      <c r="Q3412" s="53">
        <f t="shared" si="107"/>
        <v>47</v>
      </c>
    </row>
    <row r="3413" spans="1:17" ht="16">
      <c r="A3413" s="6">
        <v>3412</v>
      </c>
      <c r="B3413" s="191" t="s">
        <v>19166</v>
      </c>
      <c r="C3413" s="191" t="s">
        <v>19167</v>
      </c>
      <c r="D3413" s="191" t="s">
        <v>19168</v>
      </c>
      <c r="E3413" s="191" t="s">
        <v>151</v>
      </c>
      <c r="F3413" s="191" t="s">
        <v>151</v>
      </c>
      <c r="G3413" s="191" t="s">
        <v>165</v>
      </c>
      <c r="H3413" s="191" t="s">
        <v>19169</v>
      </c>
      <c r="I3413" s="191" t="s">
        <v>19170</v>
      </c>
      <c r="J3413" s="191" t="s">
        <v>19171</v>
      </c>
      <c r="K3413" s="191" t="s">
        <v>16531</v>
      </c>
      <c r="L3413" s="99">
        <v>-0.16523199999999999</v>
      </c>
      <c r="M3413" s="99">
        <v>37.631880000000002</v>
      </c>
      <c r="N3413" s="191" t="s">
        <v>6967</v>
      </c>
      <c r="O3413" s="87">
        <v>45555</v>
      </c>
      <c r="P3413" s="87">
        <f t="shared" si="106"/>
        <v>45580</v>
      </c>
      <c r="Q3413" s="53">
        <f t="shared" si="107"/>
        <v>47</v>
      </c>
    </row>
    <row r="3414" spans="1:17" ht="16">
      <c r="A3414" s="6">
        <v>3413</v>
      </c>
      <c r="B3414" s="191" t="s">
        <v>19172</v>
      </c>
      <c r="C3414" s="191" t="s">
        <v>19173</v>
      </c>
      <c r="D3414" s="191" t="s">
        <v>19174</v>
      </c>
      <c r="E3414" s="191" t="s">
        <v>161</v>
      </c>
      <c r="F3414" s="191" t="s">
        <v>161</v>
      </c>
      <c r="G3414" s="191" t="s">
        <v>11424</v>
      </c>
      <c r="H3414" s="191" t="s">
        <v>19175</v>
      </c>
      <c r="I3414" s="191" t="s">
        <v>19176</v>
      </c>
      <c r="J3414" s="191"/>
      <c r="K3414" s="191" t="s">
        <v>10952</v>
      </c>
      <c r="L3414" s="99">
        <v>-0.57442800000000005</v>
      </c>
      <c r="M3414" s="99">
        <v>37.053702000000001</v>
      </c>
      <c r="N3414" s="191" t="s">
        <v>6967</v>
      </c>
      <c r="O3414" s="87">
        <v>45558</v>
      </c>
      <c r="P3414" s="87">
        <f t="shared" si="106"/>
        <v>45583</v>
      </c>
      <c r="Q3414" s="53">
        <f t="shared" si="107"/>
        <v>44</v>
      </c>
    </row>
    <row r="3415" spans="1:17" ht="16">
      <c r="A3415" s="6">
        <v>3414</v>
      </c>
      <c r="B3415" s="191" t="s">
        <v>19177</v>
      </c>
      <c r="C3415" s="191" t="s">
        <v>19178</v>
      </c>
      <c r="D3415" s="191" t="s">
        <v>19179</v>
      </c>
      <c r="E3415" s="191" t="s">
        <v>114</v>
      </c>
      <c r="F3415" s="191" t="s">
        <v>114</v>
      </c>
      <c r="G3415" s="191" t="s">
        <v>158</v>
      </c>
      <c r="H3415" s="191" t="s">
        <v>13139</v>
      </c>
      <c r="I3415" s="191" t="s">
        <v>17566</v>
      </c>
      <c r="J3415" s="191" t="s">
        <v>19180</v>
      </c>
      <c r="K3415" s="191" t="s">
        <v>15427</v>
      </c>
      <c r="L3415" s="99">
        <v>-0.66336300000000004</v>
      </c>
      <c r="M3415" s="99">
        <v>36.966988000000001</v>
      </c>
      <c r="N3415" s="191" t="s">
        <v>6967</v>
      </c>
      <c r="O3415" s="87">
        <v>45558</v>
      </c>
      <c r="P3415" s="87">
        <f t="shared" si="106"/>
        <v>45583</v>
      </c>
      <c r="Q3415" s="53">
        <f t="shared" si="107"/>
        <v>44</v>
      </c>
    </row>
    <row r="3416" spans="1:17" ht="16">
      <c r="A3416" s="6">
        <v>3415</v>
      </c>
      <c r="B3416" s="191" t="s">
        <v>19181</v>
      </c>
      <c r="C3416" s="191" t="s">
        <v>19182</v>
      </c>
      <c r="D3416" s="191" t="s">
        <v>19183</v>
      </c>
      <c r="E3416" s="191" t="s">
        <v>151</v>
      </c>
      <c r="F3416" s="191" t="s">
        <v>10898</v>
      </c>
      <c r="G3416" s="191" t="s">
        <v>1578</v>
      </c>
      <c r="H3416" s="191" t="s">
        <v>19184</v>
      </c>
      <c r="I3416" s="191" t="s">
        <v>19185</v>
      </c>
      <c r="J3416" s="191" t="s">
        <v>19186</v>
      </c>
      <c r="K3416" s="191" t="s">
        <v>8847</v>
      </c>
      <c r="L3416" s="99">
        <v>-0.32919799999999999</v>
      </c>
      <c r="M3416" s="99">
        <v>37.667535000000001</v>
      </c>
      <c r="N3416" s="191" t="s">
        <v>6967</v>
      </c>
      <c r="O3416" s="87">
        <v>45558</v>
      </c>
      <c r="P3416" s="87">
        <f t="shared" si="106"/>
        <v>45583</v>
      </c>
      <c r="Q3416" s="53">
        <f t="shared" si="107"/>
        <v>44</v>
      </c>
    </row>
    <row r="3417" spans="1:17" ht="16">
      <c r="A3417" s="6">
        <v>3416</v>
      </c>
      <c r="B3417" s="191" t="s">
        <v>19187</v>
      </c>
      <c r="C3417" s="191" t="s">
        <v>19188</v>
      </c>
      <c r="D3417" s="191" t="s">
        <v>19189</v>
      </c>
      <c r="E3417" s="191" t="s">
        <v>16089</v>
      </c>
      <c r="F3417" s="191" t="s">
        <v>16090</v>
      </c>
      <c r="G3417" s="191" t="s">
        <v>16091</v>
      </c>
      <c r="H3417" s="191" t="s">
        <v>18649</v>
      </c>
      <c r="I3417" s="191" t="s">
        <v>19190</v>
      </c>
      <c r="J3417" s="191" t="s">
        <v>19191</v>
      </c>
      <c r="K3417" s="191" t="s">
        <v>16652</v>
      </c>
      <c r="L3417" s="99">
        <v>-0.71426699999999999</v>
      </c>
      <c r="M3417" s="99">
        <v>36.650747000000003</v>
      </c>
      <c r="N3417" s="191" t="s">
        <v>6967</v>
      </c>
      <c r="O3417" s="87">
        <v>45558</v>
      </c>
      <c r="P3417" s="87">
        <f t="shared" si="106"/>
        <v>45583</v>
      </c>
      <c r="Q3417" s="53">
        <f t="shared" si="107"/>
        <v>44</v>
      </c>
    </row>
    <row r="3418" spans="1:17" ht="16">
      <c r="A3418" s="6">
        <v>3417</v>
      </c>
      <c r="B3418" s="191" t="s">
        <v>19192</v>
      </c>
      <c r="C3418" s="191" t="s">
        <v>19193</v>
      </c>
      <c r="D3418" s="191" t="s">
        <v>19194</v>
      </c>
      <c r="E3418" s="191" t="s">
        <v>114</v>
      </c>
      <c r="F3418" s="191" t="s">
        <v>114</v>
      </c>
      <c r="G3418" s="191" t="s">
        <v>10224</v>
      </c>
      <c r="H3418" s="191" t="s">
        <v>9656</v>
      </c>
      <c r="I3418" s="191" t="s">
        <v>19195</v>
      </c>
      <c r="J3418" s="191" t="s">
        <v>19196</v>
      </c>
      <c r="K3418" s="191" t="s">
        <v>10197</v>
      </c>
      <c r="L3418" s="99">
        <v>-0.68505199999999999</v>
      </c>
      <c r="M3418" s="99">
        <v>36.960160000000002</v>
      </c>
      <c r="N3418" s="191" t="s">
        <v>6967</v>
      </c>
      <c r="O3418" s="87">
        <v>45558</v>
      </c>
      <c r="P3418" s="87">
        <f t="shared" si="106"/>
        <v>45583</v>
      </c>
      <c r="Q3418" s="53">
        <f t="shared" si="107"/>
        <v>44</v>
      </c>
    </row>
    <row r="3419" spans="1:17" ht="16">
      <c r="A3419" s="6">
        <v>3418</v>
      </c>
      <c r="B3419" s="191" t="s">
        <v>19197</v>
      </c>
      <c r="C3419" s="191" t="s">
        <v>19198</v>
      </c>
      <c r="D3419" s="191" t="s">
        <v>19199</v>
      </c>
      <c r="E3419" s="191" t="s">
        <v>8015</v>
      </c>
      <c r="F3419" s="191" t="s">
        <v>2434</v>
      </c>
      <c r="G3419" s="191" t="s">
        <v>8679</v>
      </c>
      <c r="H3419" s="191" t="s">
        <v>15926</v>
      </c>
      <c r="I3419" s="191" t="s">
        <v>19200</v>
      </c>
      <c r="J3419" s="191" t="s">
        <v>19201</v>
      </c>
      <c r="K3419" s="191" t="s">
        <v>8335</v>
      </c>
      <c r="L3419" s="99">
        <v>-0.53459800000000002</v>
      </c>
      <c r="M3419" s="99">
        <v>37.189138</v>
      </c>
      <c r="N3419" s="191" t="s">
        <v>6967</v>
      </c>
      <c r="O3419" s="87">
        <v>45558</v>
      </c>
      <c r="P3419" s="87">
        <f t="shared" si="106"/>
        <v>45583</v>
      </c>
      <c r="Q3419" s="53">
        <f t="shared" si="107"/>
        <v>44</v>
      </c>
    </row>
    <row r="3420" spans="1:17" ht="16">
      <c r="A3420" s="6">
        <v>3419</v>
      </c>
      <c r="B3420" s="191" t="s">
        <v>19202</v>
      </c>
      <c r="C3420" s="191" t="s">
        <v>19203</v>
      </c>
      <c r="D3420" s="191" t="s">
        <v>19204</v>
      </c>
      <c r="E3420" s="191" t="s">
        <v>114</v>
      </c>
      <c r="F3420" s="191" t="s">
        <v>114</v>
      </c>
      <c r="G3420" s="191" t="s">
        <v>10224</v>
      </c>
      <c r="H3420" s="191" t="s">
        <v>18206</v>
      </c>
      <c r="I3420" s="191" t="s">
        <v>19205</v>
      </c>
      <c r="J3420" s="191" t="s">
        <v>19206</v>
      </c>
      <c r="K3420" s="191" t="s">
        <v>10197</v>
      </c>
      <c r="L3420" s="99">
        <v>-0.69638199999999995</v>
      </c>
      <c r="M3420" s="99">
        <v>36.994978000000003</v>
      </c>
      <c r="N3420" s="191" t="s">
        <v>6967</v>
      </c>
      <c r="O3420" s="87">
        <v>45558</v>
      </c>
      <c r="P3420" s="87">
        <f t="shared" si="106"/>
        <v>45583</v>
      </c>
      <c r="Q3420" s="53">
        <f t="shared" si="107"/>
        <v>44</v>
      </c>
    </row>
    <row r="3421" spans="1:17" ht="16">
      <c r="A3421" s="6">
        <v>3420</v>
      </c>
      <c r="B3421" s="191" t="s">
        <v>19207</v>
      </c>
      <c r="C3421" s="191" t="s">
        <v>19208</v>
      </c>
      <c r="D3421" s="191" t="s">
        <v>19209</v>
      </c>
      <c r="E3421" s="191" t="s">
        <v>8015</v>
      </c>
      <c r="F3421" s="191" t="s">
        <v>2434</v>
      </c>
      <c r="G3421" s="191" t="s">
        <v>8679</v>
      </c>
      <c r="H3421" s="191" t="s">
        <v>13139</v>
      </c>
      <c r="I3421" s="191" t="s">
        <v>19210</v>
      </c>
      <c r="J3421" s="191" t="s">
        <v>19211</v>
      </c>
      <c r="K3421" s="191" t="s">
        <v>8335</v>
      </c>
      <c r="L3421" s="99">
        <v>-0.579565</v>
      </c>
      <c r="M3421" s="99">
        <v>37.167369999999998</v>
      </c>
      <c r="N3421" s="191" t="s">
        <v>6967</v>
      </c>
      <c r="O3421" s="87">
        <v>45558</v>
      </c>
      <c r="P3421" s="87">
        <f t="shared" si="106"/>
        <v>45583</v>
      </c>
      <c r="Q3421" s="53">
        <f t="shared" si="107"/>
        <v>44</v>
      </c>
    </row>
    <row r="3422" spans="1:17" ht="16">
      <c r="A3422" s="6">
        <v>3421</v>
      </c>
      <c r="B3422" s="191" t="s">
        <v>19212</v>
      </c>
      <c r="C3422" s="191" t="s">
        <v>19213</v>
      </c>
      <c r="D3422" s="191" t="s">
        <v>19214</v>
      </c>
      <c r="E3422" s="191" t="s">
        <v>108</v>
      </c>
      <c r="F3422" s="191" t="s">
        <v>108</v>
      </c>
      <c r="G3422" s="191" t="s">
        <v>7023</v>
      </c>
      <c r="H3422" s="191" t="s">
        <v>9676</v>
      </c>
      <c r="I3422" s="191" t="s">
        <v>19215</v>
      </c>
      <c r="J3422" s="191" t="s">
        <v>19216</v>
      </c>
      <c r="K3422" s="191" t="s">
        <v>7449</v>
      </c>
      <c r="L3422" s="99">
        <v>-1.180097</v>
      </c>
      <c r="M3422" s="99">
        <v>36.689762000000002</v>
      </c>
      <c r="N3422" s="191" t="s">
        <v>6967</v>
      </c>
      <c r="O3422" s="87">
        <v>45558</v>
      </c>
      <c r="P3422" s="87">
        <f t="shared" si="106"/>
        <v>45583</v>
      </c>
      <c r="Q3422" s="53">
        <f t="shared" si="107"/>
        <v>44</v>
      </c>
    </row>
    <row r="3423" spans="1:17" ht="16">
      <c r="A3423" s="6">
        <v>3422</v>
      </c>
      <c r="B3423" s="191" t="s">
        <v>19217</v>
      </c>
      <c r="C3423" s="191" t="s">
        <v>19218</v>
      </c>
      <c r="D3423" s="191" t="s">
        <v>19219</v>
      </c>
      <c r="E3423" s="191" t="s">
        <v>161</v>
      </c>
      <c r="F3423" s="191" t="s">
        <v>161</v>
      </c>
      <c r="G3423" s="191" t="s">
        <v>10948</v>
      </c>
      <c r="H3423" s="191" t="s">
        <v>19220</v>
      </c>
      <c r="I3423" s="191" t="s">
        <v>19221</v>
      </c>
      <c r="J3423" s="191" t="s">
        <v>19222</v>
      </c>
      <c r="K3423" s="191" t="s">
        <v>16451</v>
      </c>
      <c r="L3423" s="99">
        <v>-0.40563100000000002</v>
      </c>
      <c r="M3423" s="99">
        <v>37.119838000000001</v>
      </c>
      <c r="N3423" s="191" t="s">
        <v>6967</v>
      </c>
      <c r="O3423" s="87">
        <v>45558</v>
      </c>
      <c r="P3423" s="87">
        <f t="shared" si="106"/>
        <v>45583</v>
      </c>
      <c r="Q3423" s="53">
        <f t="shared" si="107"/>
        <v>44</v>
      </c>
    </row>
    <row r="3424" spans="1:17" ht="16">
      <c r="A3424" s="6">
        <v>3423</v>
      </c>
      <c r="B3424" s="191" t="s">
        <v>19223</v>
      </c>
      <c r="C3424" s="191" t="s">
        <v>19224</v>
      </c>
      <c r="D3424" s="191" t="s">
        <v>19225</v>
      </c>
      <c r="E3424" s="191" t="s">
        <v>108</v>
      </c>
      <c r="F3424" s="191" t="s">
        <v>108</v>
      </c>
      <c r="G3424" s="191" t="s">
        <v>7023</v>
      </c>
      <c r="H3424" s="191" t="s">
        <v>7024</v>
      </c>
      <c r="I3424" s="191" t="s">
        <v>19226</v>
      </c>
      <c r="J3424" s="191" t="s">
        <v>19227</v>
      </c>
      <c r="K3424" s="191" t="s">
        <v>7449</v>
      </c>
      <c r="L3424" s="99">
        <v>-1.1387780000000001</v>
      </c>
      <c r="M3424" s="99">
        <v>36.601574999999997</v>
      </c>
      <c r="N3424" s="191" t="s">
        <v>6967</v>
      </c>
      <c r="O3424" s="87">
        <v>45558</v>
      </c>
      <c r="P3424" s="87">
        <f t="shared" si="106"/>
        <v>45583</v>
      </c>
      <c r="Q3424" s="53">
        <f t="shared" si="107"/>
        <v>44</v>
      </c>
    </row>
    <row r="3425" spans="1:17" ht="16">
      <c r="A3425" s="6">
        <v>3424</v>
      </c>
      <c r="B3425" s="191" t="s">
        <v>19228</v>
      </c>
      <c r="C3425" s="191" t="s">
        <v>19229</v>
      </c>
      <c r="D3425" s="191" t="s">
        <v>19230</v>
      </c>
      <c r="E3425" s="191" t="s">
        <v>8015</v>
      </c>
      <c r="F3425" s="191" t="s">
        <v>10898</v>
      </c>
      <c r="G3425" s="191" t="s">
        <v>1578</v>
      </c>
      <c r="H3425" s="191" t="s">
        <v>12173</v>
      </c>
      <c r="I3425" s="191" t="s">
        <v>19231</v>
      </c>
      <c r="J3425" s="191" t="s">
        <v>19232</v>
      </c>
      <c r="K3425" s="191" t="s">
        <v>11533</v>
      </c>
      <c r="L3425" s="99">
        <v>-0.29104999999999998</v>
      </c>
      <c r="M3425" s="99">
        <v>37.646214999999998</v>
      </c>
      <c r="N3425" s="191" t="s">
        <v>6967</v>
      </c>
      <c r="O3425" s="87">
        <v>45558</v>
      </c>
      <c r="P3425" s="87">
        <f t="shared" si="106"/>
        <v>45583</v>
      </c>
      <c r="Q3425" s="53">
        <f t="shared" si="107"/>
        <v>44</v>
      </c>
    </row>
    <row r="3426" spans="1:17" ht="16">
      <c r="A3426" s="6">
        <v>3425</v>
      </c>
      <c r="B3426" s="191" t="s">
        <v>19233</v>
      </c>
      <c r="C3426" s="191" t="s">
        <v>19234</v>
      </c>
      <c r="D3426" s="191" t="s">
        <v>19235</v>
      </c>
      <c r="E3426" s="191" t="s">
        <v>151</v>
      </c>
      <c r="F3426" s="191" t="s">
        <v>151</v>
      </c>
      <c r="G3426" s="191" t="s">
        <v>222</v>
      </c>
      <c r="H3426" s="191" t="s">
        <v>19236</v>
      </c>
      <c r="I3426" s="191" t="s">
        <v>19237</v>
      </c>
      <c r="J3426" s="191" t="s">
        <v>19238</v>
      </c>
      <c r="K3426" s="191" t="s">
        <v>8758</v>
      </c>
      <c r="L3426" s="99">
        <v>-1.6205000000000001E-2</v>
      </c>
      <c r="M3426" s="99">
        <v>37.608552000000003</v>
      </c>
      <c r="N3426" s="191" t="s">
        <v>6967</v>
      </c>
      <c r="O3426" s="87">
        <v>45558</v>
      </c>
      <c r="P3426" s="87">
        <f t="shared" si="106"/>
        <v>45583</v>
      </c>
      <c r="Q3426" s="53">
        <f t="shared" si="107"/>
        <v>44</v>
      </c>
    </row>
    <row r="3427" spans="1:17" ht="16">
      <c r="A3427" s="6">
        <v>3426</v>
      </c>
      <c r="B3427" s="191" t="s">
        <v>19239</v>
      </c>
      <c r="C3427" s="191" t="s">
        <v>19240</v>
      </c>
      <c r="D3427" s="191" t="s">
        <v>19241</v>
      </c>
      <c r="E3427" s="191" t="s">
        <v>161</v>
      </c>
      <c r="F3427" s="191" t="s">
        <v>161</v>
      </c>
      <c r="G3427" s="191" t="s">
        <v>11424</v>
      </c>
      <c r="H3427" s="191" t="s">
        <v>19242</v>
      </c>
      <c r="I3427" s="191" t="s">
        <v>19243</v>
      </c>
      <c r="J3427" s="191"/>
      <c r="K3427" s="191" t="s">
        <v>10952</v>
      </c>
      <c r="L3427" s="99">
        <v>-0.55346799999999996</v>
      </c>
      <c r="M3427" s="99">
        <v>37.057622000000002</v>
      </c>
      <c r="N3427" s="191" t="s">
        <v>6967</v>
      </c>
      <c r="O3427" s="87">
        <v>45558</v>
      </c>
      <c r="P3427" s="87">
        <f t="shared" si="106"/>
        <v>45583</v>
      </c>
      <c r="Q3427" s="53">
        <f t="shared" si="107"/>
        <v>44</v>
      </c>
    </row>
    <row r="3428" spans="1:17" ht="16">
      <c r="A3428" s="6">
        <v>3427</v>
      </c>
      <c r="B3428" s="191" t="s">
        <v>19244</v>
      </c>
      <c r="C3428" s="191" t="s">
        <v>19245</v>
      </c>
      <c r="D3428" s="191" t="s">
        <v>19246</v>
      </c>
      <c r="E3428" s="191" t="s">
        <v>16089</v>
      </c>
      <c r="F3428" s="191" t="s">
        <v>16090</v>
      </c>
      <c r="G3428" s="191" t="s">
        <v>16091</v>
      </c>
      <c r="H3428" s="191" t="s">
        <v>19247</v>
      </c>
      <c r="I3428" s="191" t="s">
        <v>19248</v>
      </c>
      <c r="J3428" s="191" t="s">
        <v>19249</v>
      </c>
      <c r="K3428" s="191" t="s">
        <v>16652</v>
      </c>
      <c r="L3428" s="99">
        <v>-0.71553</v>
      </c>
      <c r="M3428" s="99">
        <v>36.671933000000003</v>
      </c>
      <c r="N3428" s="191" t="s">
        <v>6967</v>
      </c>
      <c r="O3428" s="87">
        <v>45558</v>
      </c>
      <c r="P3428" s="87">
        <f t="shared" si="106"/>
        <v>45583</v>
      </c>
      <c r="Q3428" s="53">
        <f t="shared" si="107"/>
        <v>44</v>
      </c>
    </row>
    <row r="3429" spans="1:17" ht="16">
      <c r="A3429" s="6">
        <v>3428</v>
      </c>
      <c r="B3429" s="191" t="s">
        <v>19250</v>
      </c>
      <c r="C3429" s="191" t="s">
        <v>19251</v>
      </c>
      <c r="D3429" s="191" t="s">
        <v>19252</v>
      </c>
      <c r="E3429" s="191" t="s">
        <v>108</v>
      </c>
      <c r="F3429" s="191" t="s">
        <v>9568</v>
      </c>
      <c r="G3429" s="191" t="s">
        <v>19253</v>
      </c>
      <c r="H3429" s="191" t="s">
        <v>19254</v>
      </c>
      <c r="I3429" s="191" t="s">
        <v>19255</v>
      </c>
      <c r="J3429" s="191"/>
      <c r="K3429" s="191" t="s">
        <v>6975</v>
      </c>
      <c r="L3429" s="99">
        <v>-1.12375</v>
      </c>
      <c r="M3429" s="99">
        <v>36.809944000000002</v>
      </c>
      <c r="N3429" s="191" t="s">
        <v>6967</v>
      </c>
      <c r="O3429" s="87">
        <v>45558</v>
      </c>
      <c r="P3429" s="87">
        <f t="shared" si="106"/>
        <v>45583</v>
      </c>
      <c r="Q3429" s="53">
        <f t="shared" si="107"/>
        <v>44</v>
      </c>
    </row>
    <row r="3430" spans="1:17" ht="16">
      <c r="A3430" s="6">
        <v>3429</v>
      </c>
      <c r="B3430" s="191" t="s">
        <v>19256</v>
      </c>
      <c r="C3430" s="191" t="s">
        <v>19257</v>
      </c>
      <c r="D3430" s="191" t="s">
        <v>19258</v>
      </c>
      <c r="E3430" s="191" t="s">
        <v>151</v>
      </c>
      <c r="F3430" s="191" t="s">
        <v>151</v>
      </c>
      <c r="G3430" s="191" t="s">
        <v>531</v>
      </c>
      <c r="H3430" s="191" t="s">
        <v>19259</v>
      </c>
      <c r="I3430" s="191" t="s">
        <v>19260</v>
      </c>
      <c r="J3430" s="191" t="s">
        <v>19261</v>
      </c>
      <c r="K3430" s="191" t="s">
        <v>10641</v>
      </c>
      <c r="L3430" s="99">
        <v>0.22509299999999999</v>
      </c>
      <c r="M3430" s="99">
        <v>37.943457000000002</v>
      </c>
      <c r="N3430" s="191" t="s">
        <v>6967</v>
      </c>
      <c r="O3430" s="87">
        <v>45559</v>
      </c>
      <c r="P3430" s="87">
        <f t="shared" si="106"/>
        <v>45584</v>
      </c>
      <c r="Q3430" s="53">
        <f t="shared" si="107"/>
        <v>43</v>
      </c>
    </row>
    <row r="3431" spans="1:17" ht="16">
      <c r="A3431" s="6">
        <v>3430</v>
      </c>
      <c r="B3431" s="191" t="s">
        <v>19262</v>
      </c>
      <c r="C3431" s="191" t="s">
        <v>19263</v>
      </c>
      <c r="D3431" s="191" t="s">
        <v>19264</v>
      </c>
      <c r="E3431" s="191" t="s">
        <v>108</v>
      </c>
      <c r="F3431" s="191" t="s">
        <v>108</v>
      </c>
      <c r="G3431" s="191" t="s">
        <v>109</v>
      </c>
      <c r="H3431" s="191" t="s">
        <v>17621</v>
      </c>
      <c r="I3431" s="191" t="s">
        <v>19265</v>
      </c>
      <c r="J3431" s="191" t="s">
        <v>19266</v>
      </c>
      <c r="K3431" s="191" t="s">
        <v>15636</v>
      </c>
      <c r="L3431" s="99">
        <v>-1.0105869999999999</v>
      </c>
      <c r="M3431" s="99">
        <v>36.800404</v>
      </c>
      <c r="N3431" s="191" t="s">
        <v>6967</v>
      </c>
      <c r="O3431" s="87">
        <v>45559</v>
      </c>
      <c r="P3431" s="87">
        <f t="shared" si="106"/>
        <v>45584</v>
      </c>
      <c r="Q3431" s="53">
        <f t="shared" si="107"/>
        <v>43</v>
      </c>
    </row>
    <row r="3432" spans="1:17" ht="16">
      <c r="A3432" s="6">
        <v>3431</v>
      </c>
      <c r="B3432" s="191" t="s">
        <v>19267</v>
      </c>
      <c r="C3432" s="191" t="s">
        <v>19268</v>
      </c>
      <c r="D3432" s="191" t="s">
        <v>19269</v>
      </c>
      <c r="E3432" s="191" t="s">
        <v>108</v>
      </c>
      <c r="F3432" s="191" t="s">
        <v>108</v>
      </c>
      <c r="G3432" s="191" t="s">
        <v>7023</v>
      </c>
      <c r="H3432" s="191" t="s">
        <v>10523</v>
      </c>
      <c r="I3432" s="191" t="s">
        <v>19270</v>
      </c>
      <c r="J3432" s="191" t="s">
        <v>19271</v>
      </c>
      <c r="K3432" s="191" t="s">
        <v>7449</v>
      </c>
      <c r="L3432" s="99">
        <v>-1.0527329999999999</v>
      </c>
      <c r="M3432" s="99">
        <v>36.614216999999996</v>
      </c>
      <c r="N3432" s="191" t="s">
        <v>6967</v>
      </c>
      <c r="O3432" s="87">
        <v>45559</v>
      </c>
      <c r="P3432" s="87">
        <f t="shared" si="106"/>
        <v>45584</v>
      </c>
      <c r="Q3432" s="53">
        <f t="shared" si="107"/>
        <v>43</v>
      </c>
    </row>
    <row r="3433" spans="1:17" ht="16">
      <c r="A3433" s="6">
        <v>3432</v>
      </c>
      <c r="B3433" s="191" t="s">
        <v>19272</v>
      </c>
      <c r="C3433" s="191" t="s">
        <v>19273</v>
      </c>
      <c r="D3433" s="191" t="s">
        <v>19274</v>
      </c>
      <c r="E3433" s="191" t="s">
        <v>114</v>
      </c>
      <c r="F3433" s="191" t="s">
        <v>114</v>
      </c>
      <c r="G3433" s="191" t="s">
        <v>168</v>
      </c>
      <c r="H3433" s="191" t="s">
        <v>8102</v>
      </c>
      <c r="I3433" s="191" t="s">
        <v>19275</v>
      </c>
      <c r="J3433" s="191" t="s">
        <v>19275</v>
      </c>
      <c r="K3433" s="191" t="s">
        <v>11330</v>
      </c>
      <c r="L3433" s="99">
        <v>-0.81002200000000002</v>
      </c>
      <c r="M3433" s="99">
        <v>36.911517000000003</v>
      </c>
      <c r="N3433" s="191" t="s">
        <v>6967</v>
      </c>
      <c r="O3433" s="87">
        <v>45559</v>
      </c>
      <c r="P3433" s="87">
        <f t="shared" si="106"/>
        <v>45584</v>
      </c>
      <c r="Q3433" s="53">
        <f t="shared" si="107"/>
        <v>43</v>
      </c>
    </row>
    <row r="3434" spans="1:17" ht="16">
      <c r="A3434" s="6">
        <v>3433</v>
      </c>
      <c r="B3434" s="191" t="s">
        <v>19276</v>
      </c>
      <c r="C3434" s="191" t="s">
        <v>19277</v>
      </c>
      <c r="D3434" s="191" t="s">
        <v>19278</v>
      </c>
      <c r="E3434" s="191" t="s">
        <v>151</v>
      </c>
      <c r="F3434" s="191" t="s">
        <v>151</v>
      </c>
      <c r="G3434" s="191" t="s">
        <v>165</v>
      </c>
      <c r="H3434" s="191" t="s">
        <v>17474</v>
      </c>
      <c r="I3434" s="191" t="s">
        <v>19279</v>
      </c>
      <c r="J3434" s="191" t="s">
        <v>19280</v>
      </c>
      <c r="K3434" s="191" t="s">
        <v>8758</v>
      </c>
      <c r="L3434" s="99">
        <v>-0.124472</v>
      </c>
      <c r="M3434" s="99">
        <v>37.787008</v>
      </c>
      <c r="N3434" s="191" t="s">
        <v>6967</v>
      </c>
      <c r="O3434" s="87">
        <v>45559</v>
      </c>
      <c r="P3434" s="87">
        <f t="shared" si="106"/>
        <v>45584</v>
      </c>
      <c r="Q3434" s="53">
        <f t="shared" si="107"/>
        <v>43</v>
      </c>
    </row>
    <row r="3435" spans="1:17" ht="16">
      <c r="A3435" s="6">
        <v>3434</v>
      </c>
      <c r="B3435" s="191" t="s">
        <v>19281</v>
      </c>
      <c r="C3435" s="191" t="s">
        <v>19282</v>
      </c>
      <c r="D3435" s="191" t="s">
        <v>19283</v>
      </c>
      <c r="E3435" s="191" t="s">
        <v>108</v>
      </c>
      <c r="F3435" s="191" t="s">
        <v>108</v>
      </c>
      <c r="G3435" s="191" t="s">
        <v>109</v>
      </c>
      <c r="H3435" s="191" t="s">
        <v>9680</v>
      </c>
      <c r="I3435" s="191" t="s">
        <v>19284</v>
      </c>
      <c r="J3435" s="191" t="s">
        <v>19285</v>
      </c>
      <c r="K3435" s="191" t="s">
        <v>15636</v>
      </c>
      <c r="L3435" s="99">
        <v>-1.053426</v>
      </c>
      <c r="M3435" s="99">
        <v>36.838028000000001</v>
      </c>
      <c r="N3435" s="191" t="s">
        <v>6967</v>
      </c>
      <c r="O3435" s="87">
        <v>45559</v>
      </c>
      <c r="P3435" s="87">
        <f t="shared" si="106"/>
        <v>45584</v>
      </c>
      <c r="Q3435" s="53">
        <f t="shared" si="107"/>
        <v>43</v>
      </c>
    </row>
    <row r="3436" spans="1:17" ht="16">
      <c r="A3436" s="6">
        <v>3435</v>
      </c>
      <c r="B3436" s="191" t="s">
        <v>19286</v>
      </c>
      <c r="C3436" s="191" t="s">
        <v>19287</v>
      </c>
      <c r="D3436" s="191" t="s">
        <v>19288</v>
      </c>
      <c r="E3436" s="191" t="s">
        <v>108</v>
      </c>
      <c r="F3436" s="191" t="s">
        <v>108</v>
      </c>
      <c r="G3436" s="191" t="s">
        <v>7023</v>
      </c>
      <c r="H3436" s="191" t="s">
        <v>10523</v>
      </c>
      <c r="I3436" s="191" t="s">
        <v>19289</v>
      </c>
      <c r="J3436" s="191" t="s">
        <v>19290</v>
      </c>
      <c r="K3436" s="191" t="s">
        <v>7449</v>
      </c>
      <c r="L3436" s="99">
        <v>-1.0518529999999999</v>
      </c>
      <c r="M3436" s="99">
        <v>36.610751999999998</v>
      </c>
      <c r="N3436" s="191" t="s">
        <v>6967</v>
      </c>
      <c r="O3436" s="87">
        <v>45559</v>
      </c>
      <c r="P3436" s="87">
        <f t="shared" si="106"/>
        <v>45584</v>
      </c>
      <c r="Q3436" s="53">
        <f t="shared" si="107"/>
        <v>43</v>
      </c>
    </row>
    <row r="3437" spans="1:17" ht="16">
      <c r="A3437" s="6">
        <v>3436</v>
      </c>
      <c r="B3437" s="191" t="s">
        <v>19291</v>
      </c>
      <c r="C3437" s="191" t="s">
        <v>19292</v>
      </c>
      <c r="D3437" s="191" t="s">
        <v>19293</v>
      </c>
      <c r="E3437" s="191" t="s">
        <v>8015</v>
      </c>
      <c r="F3437" s="191" t="s">
        <v>8015</v>
      </c>
      <c r="G3437" s="191" t="s">
        <v>144</v>
      </c>
      <c r="H3437" s="191" t="s">
        <v>16304</v>
      </c>
      <c r="I3437" s="191" t="s">
        <v>19294</v>
      </c>
      <c r="J3437" s="191" t="s">
        <v>19295</v>
      </c>
      <c r="K3437" s="191" t="s">
        <v>7384</v>
      </c>
      <c r="L3437" s="99">
        <v>-0.44592500000000002</v>
      </c>
      <c r="M3437" s="99">
        <v>37.625231999999997</v>
      </c>
      <c r="N3437" s="191" t="s">
        <v>6967</v>
      </c>
      <c r="O3437" s="87">
        <v>45559</v>
      </c>
      <c r="P3437" s="87">
        <f t="shared" si="106"/>
        <v>45584</v>
      </c>
      <c r="Q3437" s="53">
        <f t="shared" si="107"/>
        <v>43</v>
      </c>
    </row>
    <row r="3438" spans="1:17" ht="16">
      <c r="A3438" s="6">
        <v>3437</v>
      </c>
      <c r="B3438" s="191" t="s">
        <v>19296</v>
      </c>
      <c r="C3438" s="191" t="s">
        <v>19297</v>
      </c>
      <c r="D3438" s="191" t="s">
        <v>19298</v>
      </c>
      <c r="E3438" s="191" t="s">
        <v>114</v>
      </c>
      <c r="F3438" s="191" t="s">
        <v>114</v>
      </c>
      <c r="G3438" s="191" t="s">
        <v>163</v>
      </c>
      <c r="H3438" s="191" t="s">
        <v>19299</v>
      </c>
      <c r="I3438" s="191" t="s">
        <v>19300</v>
      </c>
      <c r="J3438" s="191"/>
      <c r="K3438" s="191" t="s">
        <v>10197</v>
      </c>
      <c r="L3438" s="99">
        <v>-0.65108200000000005</v>
      </c>
      <c r="M3438" s="99">
        <v>36.951315000000001</v>
      </c>
      <c r="N3438" s="191" t="s">
        <v>6967</v>
      </c>
      <c r="O3438" s="87">
        <v>45559</v>
      </c>
      <c r="P3438" s="87">
        <f t="shared" si="106"/>
        <v>45584</v>
      </c>
      <c r="Q3438" s="53">
        <f t="shared" si="107"/>
        <v>43</v>
      </c>
    </row>
    <row r="3439" spans="1:17" ht="16">
      <c r="A3439" s="6">
        <v>3438</v>
      </c>
      <c r="B3439" s="191" t="s">
        <v>19301</v>
      </c>
      <c r="C3439" s="191" t="s">
        <v>19302</v>
      </c>
      <c r="D3439" s="191" t="s">
        <v>19303</v>
      </c>
      <c r="E3439" s="191" t="s">
        <v>114</v>
      </c>
      <c r="F3439" s="191" t="s">
        <v>114</v>
      </c>
      <c r="G3439" s="191" t="s">
        <v>160</v>
      </c>
      <c r="H3439" s="191" t="s">
        <v>19304</v>
      </c>
      <c r="I3439" s="191" t="s">
        <v>19305</v>
      </c>
      <c r="J3439" s="191" t="s">
        <v>19306</v>
      </c>
      <c r="K3439" s="191" t="s">
        <v>16488</v>
      </c>
      <c r="L3439" s="99">
        <v>-0.76215200000000005</v>
      </c>
      <c r="M3439" s="99">
        <v>37.228785000000002</v>
      </c>
      <c r="N3439" s="191" t="s">
        <v>6967</v>
      </c>
      <c r="O3439" s="87">
        <v>45559</v>
      </c>
      <c r="P3439" s="87">
        <f t="shared" si="106"/>
        <v>45584</v>
      </c>
      <c r="Q3439" s="53">
        <f t="shared" si="107"/>
        <v>43</v>
      </c>
    </row>
    <row r="3440" spans="1:17" ht="16">
      <c r="A3440" s="6">
        <v>3439</v>
      </c>
      <c r="B3440" s="191" t="s">
        <v>19307</v>
      </c>
      <c r="C3440" s="191" t="s">
        <v>19308</v>
      </c>
      <c r="D3440" s="191" t="s">
        <v>19309</v>
      </c>
      <c r="E3440" s="191" t="s">
        <v>161</v>
      </c>
      <c r="F3440" s="191" t="s">
        <v>161</v>
      </c>
      <c r="G3440" s="191" t="s">
        <v>1511</v>
      </c>
      <c r="H3440" s="191" t="s">
        <v>12300</v>
      </c>
      <c r="I3440" s="191" t="s">
        <v>19310</v>
      </c>
      <c r="J3440" s="191" t="s">
        <v>19311</v>
      </c>
      <c r="K3440" s="191" t="s">
        <v>16488</v>
      </c>
      <c r="L3440" s="99">
        <v>-0.22566800000000001</v>
      </c>
      <c r="M3440" s="99">
        <v>37.086208999999997</v>
      </c>
      <c r="N3440" s="191" t="s">
        <v>6967</v>
      </c>
      <c r="O3440" s="87">
        <v>45559</v>
      </c>
      <c r="P3440" s="87">
        <f t="shared" si="106"/>
        <v>45584</v>
      </c>
      <c r="Q3440" s="53">
        <f t="shared" si="107"/>
        <v>43</v>
      </c>
    </row>
    <row r="3441" spans="1:17" ht="16">
      <c r="A3441" s="6">
        <v>3440</v>
      </c>
      <c r="B3441" s="191" t="s">
        <v>19312</v>
      </c>
      <c r="C3441" s="191" t="s">
        <v>19313</v>
      </c>
      <c r="D3441" s="191" t="s">
        <v>19314</v>
      </c>
      <c r="E3441" s="191" t="s">
        <v>161</v>
      </c>
      <c r="F3441" s="191" t="s">
        <v>161</v>
      </c>
      <c r="G3441" s="191" t="s">
        <v>1511</v>
      </c>
      <c r="H3441" s="191" t="s">
        <v>19315</v>
      </c>
      <c r="I3441" s="191" t="s">
        <v>19316</v>
      </c>
      <c r="J3441" s="191" t="s">
        <v>19317</v>
      </c>
      <c r="K3441" s="191" t="s">
        <v>16488</v>
      </c>
      <c r="L3441" s="99">
        <v>-0.143812</v>
      </c>
      <c r="M3441" s="99">
        <v>37.059376999999998</v>
      </c>
      <c r="N3441" s="191" t="s">
        <v>6967</v>
      </c>
      <c r="O3441" s="87">
        <v>45559</v>
      </c>
      <c r="P3441" s="87">
        <f t="shared" si="106"/>
        <v>45584</v>
      </c>
      <c r="Q3441" s="53">
        <f t="shared" si="107"/>
        <v>43</v>
      </c>
    </row>
    <row r="3442" spans="1:17" ht="16">
      <c r="A3442" s="6">
        <v>3441</v>
      </c>
      <c r="B3442" s="191" t="s">
        <v>19318</v>
      </c>
      <c r="C3442" s="191" t="s">
        <v>19319</v>
      </c>
      <c r="D3442" s="191" t="s">
        <v>19320</v>
      </c>
      <c r="E3442" s="191" t="s">
        <v>8015</v>
      </c>
      <c r="F3442" s="191" t="s">
        <v>10898</v>
      </c>
      <c r="G3442" s="191" t="s">
        <v>1578</v>
      </c>
      <c r="H3442" s="191" t="s">
        <v>12173</v>
      </c>
      <c r="I3442" s="191" t="s">
        <v>19321</v>
      </c>
      <c r="J3442" s="191" t="s">
        <v>19322</v>
      </c>
      <c r="K3442" s="191" t="s">
        <v>11533</v>
      </c>
      <c r="L3442" s="99">
        <v>-0.29490300000000003</v>
      </c>
      <c r="M3442" s="99">
        <v>37.629942999999997</v>
      </c>
      <c r="N3442" s="191" t="s">
        <v>6967</v>
      </c>
      <c r="O3442" s="87">
        <v>45559</v>
      </c>
      <c r="P3442" s="87">
        <f t="shared" si="106"/>
        <v>45584</v>
      </c>
      <c r="Q3442" s="53">
        <f t="shared" si="107"/>
        <v>43</v>
      </c>
    </row>
    <row r="3443" spans="1:17" ht="16">
      <c r="A3443" s="6">
        <v>3442</v>
      </c>
      <c r="B3443" s="191" t="s">
        <v>19323</v>
      </c>
      <c r="C3443" s="191" t="s">
        <v>19324</v>
      </c>
      <c r="D3443" s="191" t="s">
        <v>19325</v>
      </c>
      <c r="E3443" s="191" t="s">
        <v>8015</v>
      </c>
      <c r="F3443" s="191" t="s">
        <v>8015</v>
      </c>
      <c r="G3443" s="191" t="s">
        <v>11183</v>
      </c>
      <c r="H3443" s="191" t="s">
        <v>19326</v>
      </c>
      <c r="I3443" s="191" t="s">
        <v>19327</v>
      </c>
      <c r="J3443" s="191" t="s">
        <v>19328</v>
      </c>
      <c r="K3443" s="191" t="s">
        <v>7384</v>
      </c>
      <c r="L3443" s="99">
        <v>-0.48363</v>
      </c>
      <c r="M3443" s="99">
        <v>37.709674999999997</v>
      </c>
      <c r="N3443" s="191" t="s">
        <v>6967</v>
      </c>
      <c r="O3443" s="87">
        <v>45559</v>
      </c>
      <c r="P3443" s="87">
        <f t="shared" si="106"/>
        <v>45584</v>
      </c>
      <c r="Q3443" s="53">
        <f t="shared" si="107"/>
        <v>43</v>
      </c>
    </row>
    <row r="3444" spans="1:17" ht="16">
      <c r="A3444" s="6">
        <v>3443</v>
      </c>
      <c r="B3444" s="191" t="s">
        <v>19329</v>
      </c>
      <c r="C3444" s="191" t="s">
        <v>19330</v>
      </c>
      <c r="D3444" s="191" t="s">
        <v>19331</v>
      </c>
      <c r="E3444" s="191" t="s">
        <v>161</v>
      </c>
      <c r="F3444" s="191" t="s">
        <v>161</v>
      </c>
      <c r="G3444" s="191" t="s">
        <v>1511</v>
      </c>
      <c r="H3444" s="191" t="s">
        <v>12263</v>
      </c>
      <c r="I3444" s="191" t="s">
        <v>19332</v>
      </c>
      <c r="J3444" s="191" t="s">
        <v>19333</v>
      </c>
      <c r="K3444" s="191" t="s">
        <v>16488</v>
      </c>
      <c r="L3444" s="99">
        <v>-0.22364999999999999</v>
      </c>
      <c r="M3444" s="99">
        <v>37.040134999999999</v>
      </c>
      <c r="N3444" s="191" t="s">
        <v>6967</v>
      </c>
      <c r="O3444" s="87">
        <v>45559</v>
      </c>
      <c r="P3444" s="87">
        <f t="shared" si="106"/>
        <v>45584</v>
      </c>
      <c r="Q3444" s="53">
        <f t="shared" si="107"/>
        <v>43</v>
      </c>
    </row>
    <row r="3445" spans="1:17" ht="16">
      <c r="A3445" s="6">
        <v>3444</v>
      </c>
      <c r="B3445" s="191" t="s">
        <v>19334</v>
      </c>
      <c r="C3445" s="191" t="s">
        <v>19335</v>
      </c>
      <c r="D3445" s="191" t="s">
        <v>19336</v>
      </c>
      <c r="E3445" s="191" t="s">
        <v>16089</v>
      </c>
      <c r="F3445" s="191" t="s">
        <v>16090</v>
      </c>
      <c r="G3445" s="191" t="s">
        <v>16091</v>
      </c>
      <c r="H3445" s="191" t="s">
        <v>19337</v>
      </c>
      <c r="I3445" s="191" t="s">
        <v>19338</v>
      </c>
      <c r="J3445" s="191" t="s">
        <v>19339</v>
      </c>
      <c r="K3445" s="191" t="s">
        <v>16652</v>
      </c>
      <c r="L3445" s="99">
        <v>-0.12069000000000001</v>
      </c>
      <c r="M3445" s="99">
        <v>36.386094999999997</v>
      </c>
      <c r="N3445" s="191" t="s">
        <v>6967</v>
      </c>
      <c r="O3445" s="87">
        <v>45559</v>
      </c>
      <c r="P3445" s="87">
        <f t="shared" si="106"/>
        <v>45584</v>
      </c>
      <c r="Q3445" s="53">
        <f t="shared" si="107"/>
        <v>43</v>
      </c>
    </row>
    <row r="3446" spans="1:17" ht="16">
      <c r="A3446" s="6">
        <v>3445</v>
      </c>
      <c r="B3446" s="191" t="s">
        <v>19340</v>
      </c>
      <c r="C3446" s="191" t="s">
        <v>19341</v>
      </c>
      <c r="D3446" s="191" t="s">
        <v>19342</v>
      </c>
      <c r="E3446" s="191" t="s">
        <v>114</v>
      </c>
      <c r="F3446" s="191" t="s">
        <v>114</v>
      </c>
      <c r="G3446" s="191" t="s">
        <v>163</v>
      </c>
      <c r="H3446" s="191" t="s">
        <v>10077</v>
      </c>
      <c r="I3446" s="191" t="s">
        <v>19343</v>
      </c>
      <c r="J3446" s="191" t="s">
        <v>19344</v>
      </c>
      <c r="K3446" s="191" t="s">
        <v>10197</v>
      </c>
      <c r="L3446" s="99">
        <v>-0.66258300000000003</v>
      </c>
      <c r="M3446" s="99">
        <v>36.978904999999997</v>
      </c>
      <c r="N3446" s="191" t="s">
        <v>6967</v>
      </c>
      <c r="O3446" s="87">
        <v>45560</v>
      </c>
      <c r="P3446" s="87">
        <f t="shared" si="106"/>
        <v>45585</v>
      </c>
      <c r="Q3446" s="53">
        <f t="shared" si="107"/>
        <v>42</v>
      </c>
    </row>
    <row r="3447" spans="1:17" ht="16">
      <c r="A3447" s="6">
        <v>3446</v>
      </c>
      <c r="B3447" s="191" t="s">
        <v>19345</v>
      </c>
      <c r="C3447" s="191" t="s">
        <v>19346</v>
      </c>
      <c r="D3447" s="191" t="s">
        <v>19347</v>
      </c>
      <c r="E3447" s="191" t="s">
        <v>114</v>
      </c>
      <c r="F3447" s="191" t="s">
        <v>114</v>
      </c>
      <c r="G3447" s="191" t="s">
        <v>163</v>
      </c>
      <c r="H3447" s="191" t="s">
        <v>11304</v>
      </c>
      <c r="I3447" s="191" t="s">
        <v>19348</v>
      </c>
      <c r="J3447" s="191" t="s">
        <v>19349</v>
      </c>
      <c r="K3447" s="191" t="s">
        <v>10197</v>
      </c>
      <c r="L3447" s="99">
        <v>-0.679643</v>
      </c>
      <c r="M3447" s="99">
        <v>36.973416</v>
      </c>
      <c r="N3447" s="191" t="s">
        <v>6967</v>
      </c>
      <c r="O3447" s="87">
        <v>45560</v>
      </c>
      <c r="P3447" s="87">
        <f t="shared" si="106"/>
        <v>45585</v>
      </c>
      <c r="Q3447" s="53">
        <f t="shared" si="107"/>
        <v>42</v>
      </c>
    </row>
    <row r="3448" spans="1:17" ht="16">
      <c r="A3448" s="6">
        <v>3447</v>
      </c>
      <c r="B3448" s="191" t="s">
        <v>19350</v>
      </c>
      <c r="C3448" s="191" t="s">
        <v>19351</v>
      </c>
      <c r="D3448" s="191" t="s">
        <v>19352</v>
      </c>
      <c r="E3448" s="191" t="s">
        <v>161</v>
      </c>
      <c r="F3448" s="191" t="s">
        <v>161</v>
      </c>
      <c r="G3448" s="191" t="s">
        <v>1511</v>
      </c>
      <c r="H3448" s="191" t="s">
        <v>19353</v>
      </c>
      <c r="I3448" s="191" t="s">
        <v>19354</v>
      </c>
      <c r="J3448" s="191" t="s">
        <v>19355</v>
      </c>
      <c r="K3448" s="191" t="s">
        <v>16488</v>
      </c>
      <c r="L3448" s="99">
        <v>-0.14868999999999999</v>
      </c>
      <c r="M3448" s="99">
        <v>37.083297999999999</v>
      </c>
      <c r="N3448" s="191" t="s">
        <v>6967</v>
      </c>
      <c r="O3448" s="87">
        <v>45560</v>
      </c>
      <c r="P3448" s="87">
        <f t="shared" si="106"/>
        <v>45585</v>
      </c>
      <c r="Q3448" s="53">
        <f t="shared" si="107"/>
        <v>42</v>
      </c>
    </row>
    <row r="3449" spans="1:17" ht="16">
      <c r="A3449" s="6">
        <v>3448</v>
      </c>
      <c r="B3449" s="191" t="s">
        <v>19356</v>
      </c>
      <c r="C3449" s="191" t="s">
        <v>19357</v>
      </c>
      <c r="D3449" s="191" t="s">
        <v>19358</v>
      </c>
      <c r="E3449" s="191" t="s">
        <v>161</v>
      </c>
      <c r="F3449" s="191" t="s">
        <v>161</v>
      </c>
      <c r="G3449" s="191" t="s">
        <v>1511</v>
      </c>
      <c r="H3449" s="191" t="s">
        <v>19353</v>
      </c>
      <c r="I3449" s="191" t="s">
        <v>19359</v>
      </c>
      <c r="J3449" s="191" t="s">
        <v>19360</v>
      </c>
      <c r="K3449" s="191" t="s">
        <v>16488</v>
      </c>
      <c r="L3449" s="99">
        <v>-0.15054999999999999</v>
      </c>
      <c r="M3449" s="99">
        <v>37.087882</v>
      </c>
      <c r="N3449" s="191" t="s">
        <v>6967</v>
      </c>
      <c r="O3449" s="87">
        <v>45560</v>
      </c>
      <c r="P3449" s="87">
        <f t="shared" si="106"/>
        <v>45585</v>
      </c>
      <c r="Q3449" s="53">
        <f t="shared" si="107"/>
        <v>42</v>
      </c>
    </row>
    <row r="3450" spans="1:17" ht="16">
      <c r="A3450" s="6">
        <v>3449</v>
      </c>
      <c r="B3450" s="191" t="s">
        <v>19361</v>
      </c>
      <c r="C3450" s="191" t="s">
        <v>19362</v>
      </c>
      <c r="D3450" s="191" t="s">
        <v>19363</v>
      </c>
      <c r="E3450" s="191" t="s">
        <v>151</v>
      </c>
      <c r="F3450" s="191" t="s">
        <v>151</v>
      </c>
      <c r="G3450" s="191" t="s">
        <v>152</v>
      </c>
      <c r="H3450" s="191" t="s">
        <v>19364</v>
      </c>
      <c r="I3450" s="191" t="s">
        <v>19365</v>
      </c>
      <c r="J3450" s="191" t="s">
        <v>19366</v>
      </c>
      <c r="K3450" s="191" t="s">
        <v>10554</v>
      </c>
      <c r="L3450" s="99">
        <v>9.8372000000000001E-2</v>
      </c>
      <c r="M3450" s="99">
        <v>37.511792999999997</v>
      </c>
      <c r="N3450" s="191" t="s">
        <v>6967</v>
      </c>
      <c r="O3450" s="87">
        <v>45560</v>
      </c>
      <c r="P3450" s="87">
        <f t="shared" si="106"/>
        <v>45585</v>
      </c>
      <c r="Q3450" s="53">
        <f t="shared" si="107"/>
        <v>42</v>
      </c>
    </row>
    <row r="3451" spans="1:17" ht="16">
      <c r="A3451" s="6">
        <v>3450</v>
      </c>
      <c r="B3451" s="191" t="s">
        <v>19367</v>
      </c>
      <c r="C3451" s="191" t="s">
        <v>19368</v>
      </c>
      <c r="D3451" s="191" t="s">
        <v>19369</v>
      </c>
      <c r="E3451" s="191" t="s">
        <v>8015</v>
      </c>
      <c r="F3451" s="191" t="s">
        <v>8015</v>
      </c>
      <c r="G3451" s="191" t="s">
        <v>142</v>
      </c>
      <c r="H3451" s="191" t="s">
        <v>19370</v>
      </c>
      <c r="I3451" s="191" t="s">
        <v>19371</v>
      </c>
      <c r="J3451" s="191" t="s">
        <v>19372</v>
      </c>
      <c r="K3451" s="191" t="s">
        <v>8856</v>
      </c>
      <c r="L3451" s="99">
        <v>-0.51203500000000002</v>
      </c>
      <c r="M3451" s="99">
        <v>37.542400000000001</v>
      </c>
      <c r="N3451" s="191" t="s">
        <v>6967</v>
      </c>
      <c r="O3451" s="87">
        <v>45560</v>
      </c>
      <c r="P3451" s="87">
        <f t="shared" si="106"/>
        <v>45585</v>
      </c>
      <c r="Q3451" s="53">
        <f t="shared" si="107"/>
        <v>42</v>
      </c>
    </row>
    <row r="3452" spans="1:17" ht="16">
      <c r="A3452" s="6">
        <v>3451</v>
      </c>
      <c r="B3452" s="191" t="s">
        <v>19373</v>
      </c>
      <c r="C3452" s="191" t="s">
        <v>19374</v>
      </c>
      <c r="D3452" s="191" t="s">
        <v>19375</v>
      </c>
      <c r="E3452" s="191" t="s">
        <v>8015</v>
      </c>
      <c r="F3452" s="191" t="s">
        <v>10898</v>
      </c>
      <c r="G3452" s="191" t="s">
        <v>1578</v>
      </c>
      <c r="H3452" s="191" t="s">
        <v>19376</v>
      </c>
      <c r="I3452" s="191" t="s">
        <v>19377</v>
      </c>
      <c r="J3452" s="191" t="s">
        <v>19378</v>
      </c>
      <c r="K3452" s="191" t="s">
        <v>11533</v>
      </c>
      <c r="L3452" s="99">
        <v>-0.26401200000000002</v>
      </c>
      <c r="M3452" s="99">
        <v>37.5989</v>
      </c>
      <c r="N3452" s="191" t="s">
        <v>6967</v>
      </c>
      <c r="O3452" s="87">
        <v>45560</v>
      </c>
      <c r="P3452" s="87">
        <f t="shared" si="106"/>
        <v>45585</v>
      </c>
      <c r="Q3452" s="53">
        <f t="shared" si="107"/>
        <v>42</v>
      </c>
    </row>
    <row r="3453" spans="1:17" ht="16">
      <c r="A3453" s="6">
        <v>3452</v>
      </c>
      <c r="B3453" s="191" t="s">
        <v>19379</v>
      </c>
      <c r="C3453" s="191" t="s">
        <v>19380</v>
      </c>
      <c r="D3453" s="191" t="s">
        <v>19381</v>
      </c>
      <c r="E3453" s="191" t="s">
        <v>108</v>
      </c>
      <c r="F3453" s="191" t="s">
        <v>108</v>
      </c>
      <c r="G3453" s="191" t="s">
        <v>226</v>
      </c>
      <c r="H3453" s="191" t="s">
        <v>13554</v>
      </c>
      <c r="I3453" s="191" t="s">
        <v>19382</v>
      </c>
      <c r="J3453" s="191" t="s">
        <v>19383</v>
      </c>
      <c r="K3453" s="191" t="s">
        <v>7449</v>
      </c>
      <c r="L3453" s="99">
        <v>-1.21116</v>
      </c>
      <c r="M3453" s="99">
        <v>36.761021999999997</v>
      </c>
      <c r="N3453" s="191" t="s">
        <v>6967</v>
      </c>
      <c r="O3453" s="87">
        <v>45560</v>
      </c>
      <c r="P3453" s="87">
        <f t="shared" si="106"/>
        <v>45585</v>
      </c>
      <c r="Q3453" s="53">
        <f t="shared" si="107"/>
        <v>42</v>
      </c>
    </row>
    <row r="3454" spans="1:17" ht="16">
      <c r="A3454" s="6">
        <v>3453</v>
      </c>
      <c r="B3454" s="191" t="s">
        <v>19384</v>
      </c>
      <c r="C3454" s="191" t="s">
        <v>19385</v>
      </c>
      <c r="D3454" s="191" t="s">
        <v>19386</v>
      </c>
      <c r="E3454" s="191" t="s">
        <v>108</v>
      </c>
      <c r="F3454" s="191" t="s">
        <v>108</v>
      </c>
      <c r="G3454" s="191" t="s">
        <v>6972</v>
      </c>
      <c r="H3454" s="191" t="s">
        <v>8777</v>
      </c>
      <c r="I3454" s="191" t="s">
        <v>19387</v>
      </c>
      <c r="J3454" s="191" t="s">
        <v>19388</v>
      </c>
      <c r="K3454" s="191" t="s">
        <v>6975</v>
      </c>
      <c r="L3454" s="99">
        <v>-1.028316</v>
      </c>
      <c r="M3454" s="99">
        <v>36.840640999999998</v>
      </c>
      <c r="N3454" s="191" t="s">
        <v>6967</v>
      </c>
      <c r="O3454" s="87">
        <v>45560</v>
      </c>
      <c r="P3454" s="87">
        <f t="shared" si="106"/>
        <v>45585</v>
      </c>
      <c r="Q3454" s="53">
        <f t="shared" si="107"/>
        <v>42</v>
      </c>
    </row>
    <row r="3455" spans="1:17" ht="16">
      <c r="A3455" s="6">
        <v>3454</v>
      </c>
      <c r="B3455" s="191" t="s">
        <v>19389</v>
      </c>
      <c r="C3455" s="191" t="s">
        <v>19390</v>
      </c>
      <c r="D3455" s="191" t="s">
        <v>19391</v>
      </c>
      <c r="E3455" s="191" t="s">
        <v>108</v>
      </c>
      <c r="F3455" s="191" t="s">
        <v>108</v>
      </c>
      <c r="G3455" s="191" t="s">
        <v>6972</v>
      </c>
      <c r="H3455" s="191" t="s">
        <v>8777</v>
      </c>
      <c r="I3455" s="191" t="s">
        <v>19392</v>
      </c>
      <c r="J3455" s="191" t="s">
        <v>19393</v>
      </c>
      <c r="K3455" s="191" t="s">
        <v>6975</v>
      </c>
      <c r="L3455" s="99">
        <v>-1.0242340000000001</v>
      </c>
      <c r="M3455" s="99">
        <v>36.841493999999997</v>
      </c>
      <c r="N3455" s="191" t="s">
        <v>6967</v>
      </c>
      <c r="O3455" s="87">
        <v>45560</v>
      </c>
      <c r="P3455" s="87">
        <f t="shared" si="106"/>
        <v>45585</v>
      </c>
      <c r="Q3455" s="53">
        <f t="shared" si="107"/>
        <v>42</v>
      </c>
    </row>
    <row r="3456" spans="1:17" ht="16">
      <c r="A3456" s="6">
        <v>3455</v>
      </c>
      <c r="B3456" s="191" t="s">
        <v>19394</v>
      </c>
      <c r="C3456" s="191" t="s">
        <v>19395</v>
      </c>
      <c r="D3456" s="191" t="s">
        <v>19396</v>
      </c>
      <c r="E3456" s="191" t="s">
        <v>108</v>
      </c>
      <c r="F3456" s="191" t="s">
        <v>108</v>
      </c>
      <c r="G3456" s="191" t="s">
        <v>115</v>
      </c>
      <c r="H3456" s="191" t="s">
        <v>19397</v>
      </c>
      <c r="I3456" s="191" t="s">
        <v>19398</v>
      </c>
      <c r="J3456" s="191" t="s">
        <v>19399</v>
      </c>
      <c r="K3456" s="191" t="s">
        <v>2840</v>
      </c>
      <c r="L3456" s="99">
        <v>-1.124053</v>
      </c>
      <c r="M3456" s="99">
        <v>36.809603000000003</v>
      </c>
      <c r="N3456" s="191" t="s">
        <v>6967</v>
      </c>
      <c r="O3456" s="87">
        <v>45560</v>
      </c>
      <c r="P3456" s="87">
        <f t="shared" si="106"/>
        <v>45585</v>
      </c>
      <c r="Q3456" s="53">
        <f t="shared" si="107"/>
        <v>42</v>
      </c>
    </row>
    <row r="3457" spans="1:17" ht="16">
      <c r="A3457" s="6">
        <v>3456</v>
      </c>
      <c r="B3457" s="191" t="s">
        <v>19400</v>
      </c>
      <c r="C3457" s="191" t="s">
        <v>19401</v>
      </c>
      <c r="D3457" s="191" t="s">
        <v>19402</v>
      </c>
      <c r="E3457" s="191" t="s">
        <v>161</v>
      </c>
      <c r="F3457" s="191" t="s">
        <v>161</v>
      </c>
      <c r="G3457" s="191" t="s">
        <v>716</v>
      </c>
      <c r="H3457" s="191" t="s">
        <v>19403</v>
      </c>
      <c r="I3457" s="191" t="s">
        <v>19404</v>
      </c>
      <c r="J3457" s="191"/>
      <c r="K3457" s="191" t="s">
        <v>15695</v>
      </c>
      <c r="L3457" s="99">
        <v>-0.420095</v>
      </c>
      <c r="M3457" s="99">
        <v>36.893352</v>
      </c>
      <c r="N3457" s="191" t="s">
        <v>6967</v>
      </c>
      <c r="O3457" s="87">
        <v>45560</v>
      </c>
      <c r="P3457" s="87">
        <f t="shared" si="106"/>
        <v>45585</v>
      </c>
      <c r="Q3457" s="53">
        <f t="shared" si="107"/>
        <v>42</v>
      </c>
    </row>
    <row r="3458" spans="1:17" ht="16">
      <c r="A3458" s="6">
        <v>3457</v>
      </c>
      <c r="B3458" s="191" t="s">
        <v>19405</v>
      </c>
      <c r="C3458" s="191" t="s">
        <v>19406</v>
      </c>
      <c r="D3458" s="191" t="s">
        <v>19407</v>
      </c>
      <c r="E3458" s="191" t="s">
        <v>151</v>
      </c>
      <c r="F3458" s="191" t="s">
        <v>151</v>
      </c>
      <c r="G3458" s="191" t="s">
        <v>165</v>
      </c>
      <c r="H3458" s="191" t="s">
        <v>16788</v>
      </c>
      <c r="I3458" s="191" t="s">
        <v>19408</v>
      </c>
      <c r="J3458" s="191" t="s">
        <v>19409</v>
      </c>
      <c r="K3458" s="191" t="s">
        <v>8847</v>
      </c>
      <c r="L3458" s="99">
        <v>-3.3457000000000001E-2</v>
      </c>
      <c r="M3458" s="99">
        <v>37.603977999999998</v>
      </c>
      <c r="N3458" s="191" t="s">
        <v>6967</v>
      </c>
      <c r="O3458" s="87">
        <v>45560</v>
      </c>
      <c r="P3458" s="87">
        <f t="shared" si="106"/>
        <v>45585</v>
      </c>
      <c r="Q3458" s="53">
        <f t="shared" si="107"/>
        <v>42</v>
      </c>
    </row>
    <row r="3459" spans="1:17" ht="16">
      <c r="A3459" s="6">
        <v>3458</v>
      </c>
      <c r="B3459" s="191" t="s">
        <v>19410</v>
      </c>
      <c r="C3459" s="191" t="s">
        <v>19411</v>
      </c>
      <c r="D3459" s="191" t="s">
        <v>19412</v>
      </c>
      <c r="E3459" s="191" t="s">
        <v>151</v>
      </c>
      <c r="F3459" s="191" t="s">
        <v>151</v>
      </c>
      <c r="G3459" s="191" t="s">
        <v>165</v>
      </c>
      <c r="H3459" s="191" t="s">
        <v>10293</v>
      </c>
      <c r="I3459" s="191" t="s">
        <v>19413</v>
      </c>
      <c r="J3459" s="191" t="s">
        <v>19414</v>
      </c>
      <c r="K3459" s="191" t="s">
        <v>8847</v>
      </c>
      <c r="L3459" s="99">
        <v>-3.2601999999999999E-2</v>
      </c>
      <c r="M3459" s="99">
        <v>37.611789999999999</v>
      </c>
      <c r="N3459" s="191" t="s">
        <v>6967</v>
      </c>
      <c r="O3459" s="87">
        <v>45560</v>
      </c>
      <c r="P3459" s="87">
        <f t="shared" ref="P3459:P3522" si="108">O3459+25</f>
        <v>45585</v>
      </c>
      <c r="Q3459" s="53">
        <f t="shared" ref="Q3459:Q3522" si="109">IF(P3459&lt;$T$2,$V$2,$U$2-P3459+1)</f>
        <v>42</v>
      </c>
    </row>
    <row r="3460" spans="1:17" ht="16">
      <c r="A3460" s="6">
        <v>3459</v>
      </c>
      <c r="B3460" s="191" t="s">
        <v>19415</v>
      </c>
      <c r="C3460" s="191" t="s">
        <v>19416</v>
      </c>
      <c r="D3460" s="191" t="s">
        <v>19417</v>
      </c>
      <c r="E3460" s="191" t="s">
        <v>114</v>
      </c>
      <c r="F3460" s="191" t="s">
        <v>114</v>
      </c>
      <c r="G3460" s="191" t="s">
        <v>10224</v>
      </c>
      <c r="H3460" s="191" t="s">
        <v>17716</v>
      </c>
      <c r="I3460" s="191" t="s">
        <v>19418</v>
      </c>
      <c r="J3460" s="191" t="s">
        <v>19419</v>
      </c>
      <c r="K3460" s="191" t="s">
        <v>10197</v>
      </c>
      <c r="L3460" s="99">
        <v>-0.68504799999999999</v>
      </c>
      <c r="M3460" s="99">
        <v>36.971715000000003</v>
      </c>
      <c r="N3460" s="191" t="s">
        <v>6967</v>
      </c>
      <c r="O3460" s="87">
        <v>45560</v>
      </c>
      <c r="P3460" s="87">
        <f t="shared" si="108"/>
        <v>45585</v>
      </c>
      <c r="Q3460" s="53">
        <f t="shared" si="109"/>
        <v>42</v>
      </c>
    </row>
    <row r="3461" spans="1:17" ht="16">
      <c r="A3461" s="6">
        <v>3460</v>
      </c>
      <c r="B3461" s="191" t="s">
        <v>19420</v>
      </c>
      <c r="C3461" s="191" t="s">
        <v>19421</v>
      </c>
      <c r="D3461" s="191" t="s">
        <v>19422</v>
      </c>
      <c r="E3461" s="191" t="s">
        <v>16089</v>
      </c>
      <c r="F3461" s="191" t="s">
        <v>16090</v>
      </c>
      <c r="G3461" s="191" t="s">
        <v>16091</v>
      </c>
      <c r="H3461" s="191" t="s">
        <v>19423</v>
      </c>
      <c r="I3461" s="191" t="s">
        <v>19424</v>
      </c>
      <c r="J3461" s="191" t="s">
        <v>19425</v>
      </c>
      <c r="K3461" s="191" t="s">
        <v>16652</v>
      </c>
      <c r="L3461" s="99">
        <v>-0.59393200000000002</v>
      </c>
      <c r="M3461" s="99">
        <v>36.550693000000003</v>
      </c>
      <c r="N3461" s="191" t="s">
        <v>6967</v>
      </c>
      <c r="O3461" s="87">
        <v>45560</v>
      </c>
      <c r="P3461" s="87">
        <f t="shared" si="108"/>
        <v>45585</v>
      </c>
      <c r="Q3461" s="53">
        <f t="shared" si="109"/>
        <v>42</v>
      </c>
    </row>
    <row r="3462" spans="1:17" ht="16">
      <c r="A3462" s="6">
        <v>3461</v>
      </c>
      <c r="B3462" s="191" t="s">
        <v>19426</v>
      </c>
      <c r="C3462" s="191" t="s">
        <v>19427</v>
      </c>
      <c r="D3462" s="191" t="s">
        <v>19428</v>
      </c>
      <c r="E3462" s="191" t="s">
        <v>8015</v>
      </c>
      <c r="F3462" s="191" t="s">
        <v>8015</v>
      </c>
      <c r="G3462" s="191" t="s">
        <v>142</v>
      </c>
      <c r="H3462" s="191" t="s">
        <v>19429</v>
      </c>
      <c r="I3462" s="191" t="s">
        <v>19430</v>
      </c>
      <c r="J3462" s="191" t="s">
        <v>19431</v>
      </c>
      <c r="K3462" s="191" t="s">
        <v>8856</v>
      </c>
      <c r="L3462" s="99">
        <v>-0.50455300000000003</v>
      </c>
      <c r="M3462" s="99">
        <v>37.539839999999998</v>
      </c>
      <c r="N3462" s="191" t="s">
        <v>6967</v>
      </c>
      <c r="O3462" s="87">
        <v>45560</v>
      </c>
      <c r="P3462" s="87">
        <f t="shared" si="108"/>
        <v>45585</v>
      </c>
      <c r="Q3462" s="53">
        <f t="shared" si="109"/>
        <v>42</v>
      </c>
    </row>
    <row r="3463" spans="1:17" ht="16">
      <c r="A3463" s="6">
        <v>3462</v>
      </c>
      <c r="B3463" s="191" t="s">
        <v>19432</v>
      </c>
      <c r="C3463" s="191" t="s">
        <v>19433</v>
      </c>
      <c r="D3463" s="191" t="s">
        <v>19434</v>
      </c>
      <c r="E3463" s="191" t="s">
        <v>114</v>
      </c>
      <c r="F3463" s="191" t="s">
        <v>114</v>
      </c>
      <c r="G3463" s="191" t="s">
        <v>158</v>
      </c>
      <c r="H3463" s="191" t="s">
        <v>10567</v>
      </c>
      <c r="I3463" s="191" t="s">
        <v>19435</v>
      </c>
      <c r="J3463" s="191" t="s">
        <v>19436</v>
      </c>
      <c r="K3463" s="191" t="s">
        <v>11330</v>
      </c>
      <c r="L3463" s="99">
        <v>-0.81248200000000004</v>
      </c>
      <c r="M3463" s="99">
        <v>36.970615000000002</v>
      </c>
      <c r="N3463" s="191" t="s">
        <v>6967</v>
      </c>
      <c r="O3463" s="87">
        <v>45560</v>
      </c>
      <c r="P3463" s="87">
        <f t="shared" si="108"/>
        <v>45585</v>
      </c>
      <c r="Q3463" s="53">
        <f t="shared" si="109"/>
        <v>42</v>
      </c>
    </row>
    <row r="3464" spans="1:17" ht="16">
      <c r="A3464" s="6">
        <v>3463</v>
      </c>
      <c r="B3464" s="191" t="s">
        <v>19437</v>
      </c>
      <c r="C3464" s="191" t="s">
        <v>19438</v>
      </c>
      <c r="D3464" s="191" t="s">
        <v>19439</v>
      </c>
      <c r="E3464" s="191" t="s">
        <v>114</v>
      </c>
      <c r="F3464" s="191" t="s">
        <v>114</v>
      </c>
      <c r="G3464" s="191" t="s">
        <v>168</v>
      </c>
      <c r="H3464" s="191" t="s">
        <v>19440</v>
      </c>
      <c r="I3464" s="191" t="s">
        <v>19441</v>
      </c>
      <c r="J3464" s="191"/>
      <c r="K3464" s="191" t="s">
        <v>10197</v>
      </c>
      <c r="L3464" s="99">
        <v>-0.86984799999999995</v>
      </c>
      <c r="M3464" s="99">
        <v>36.973104999999997</v>
      </c>
      <c r="N3464" s="191" t="s">
        <v>6967</v>
      </c>
      <c r="O3464" s="87">
        <v>45561</v>
      </c>
      <c r="P3464" s="87">
        <f t="shared" si="108"/>
        <v>45586</v>
      </c>
      <c r="Q3464" s="53">
        <f t="shared" si="109"/>
        <v>41</v>
      </c>
    </row>
    <row r="3465" spans="1:17" ht="16">
      <c r="A3465" s="6">
        <v>3464</v>
      </c>
      <c r="B3465" s="191" t="s">
        <v>19442</v>
      </c>
      <c r="C3465" s="191" t="s">
        <v>19443</v>
      </c>
      <c r="D3465" s="191" t="s">
        <v>19444</v>
      </c>
      <c r="E3465" s="191" t="s">
        <v>108</v>
      </c>
      <c r="F3465" s="191" t="s">
        <v>9568</v>
      </c>
      <c r="G3465" s="191" t="s">
        <v>11145</v>
      </c>
      <c r="H3465" s="191" t="s">
        <v>12263</v>
      </c>
      <c r="I3465" s="191" t="s">
        <v>19445</v>
      </c>
      <c r="J3465" s="191" t="s">
        <v>19446</v>
      </c>
      <c r="K3465" s="191" t="s">
        <v>2840</v>
      </c>
      <c r="L3465" s="99">
        <v>-1.398147</v>
      </c>
      <c r="M3465" s="99">
        <v>36.712919999999997</v>
      </c>
      <c r="N3465" s="191" t="s">
        <v>6967</v>
      </c>
      <c r="O3465" s="87">
        <v>45561</v>
      </c>
      <c r="P3465" s="87">
        <f t="shared" si="108"/>
        <v>45586</v>
      </c>
      <c r="Q3465" s="53">
        <f t="shared" si="109"/>
        <v>41</v>
      </c>
    </row>
    <row r="3466" spans="1:17" ht="16">
      <c r="A3466" s="6">
        <v>3465</v>
      </c>
      <c r="B3466" s="191" t="s">
        <v>19447</v>
      </c>
      <c r="C3466" s="191" t="s">
        <v>19448</v>
      </c>
      <c r="D3466" s="191" t="s">
        <v>19449</v>
      </c>
      <c r="E3466" s="191" t="s">
        <v>161</v>
      </c>
      <c r="F3466" s="191" t="s">
        <v>161</v>
      </c>
      <c r="G3466" s="191" t="s">
        <v>11424</v>
      </c>
      <c r="H3466" s="191" t="s">
        <v>8350</v>
      </c>
      <c r="I3466" s="191" t="s">
        <v>17068</v>
      </c>
      <c r="J3466" s="191" t="s">
        <v>19450</v>
      </c>
      <c r="K3466" s="191" t="s">
        <v>16451</v>
      </c>
      <c r="L3466" s="99">
        <v>-0.55777399999999999</v>
      </c>
      <c r="M3466" s="99">
        <v>37.012354000000002</v>
      </c>
      <c r="N3466" s="191" t="s">
        <v>6967</v>
      </c>
      <c r="O3466" s="87">
        <v>45561</v>
      </c>
      <c r="P3466" s="87">
        <f t="shared" si="108"/>
        <v>45586</v>
      </c>
      <c r="Q3466" s="53">
        <f t="shared" si="109"/>
        <v>41</v>
      </c>
    </row>
    <row r="3467" spans="1:17" ht="16">
      <c r="A3467" s="6">
        <v>3466</v>
      </c>
      <c r="B3467" s="191" t="s">
        <v>19451</v>
      </c>
      <c r="C3467" s="191" t="s">
        <v>19452</v>
      </c>
      <c r="D3467" s="191" t="s">
        <v>19453</v>
      </c>
      <c r="E3467" s="191" t="s">
        <v>151</v>
      </c>
      <c r="F3467" s="191" t="s">
        <v>151</v>
      </c>
      <c r="G3467" s="191" t="s">
        <v>173</v>
      </c>
      <c r="H3467" s="191" t="s">
        <v>19454</v>
      </c>
      <c r="I3467" s="191" t="s">
        <v>19455</v>
      </c>
      <c r="J3467" s="191" t="s">
        <v>19456</v>
      </c>
      <c r="K3467" s="191" t="s">
        <v>8847</v>
      </c>
      <c r="L3467" s="99">
        <v>0.110557</v>
      </c>
      <c r="M3467" s="99">
        <v>37.658929999999998</v>
      </c>
      <c r="N3467" s="191" t="s">
        <v>6967</v>
      </c>
      <c r="O3467" s="87">
        <v>45561</v>
      </c>
      <c r="P3467" s="87">
        <f t="shared" si="108"/>
        <v>45586</v>
      </c>
      <c r="Q3467" s="53">
        <f t="shared" si="109"/>
        <v>41</v>
      </c>
    </row>
    <row r="3468" spans="1:17" ht="16">
      <c r="A3468" s="6">
        <v>3467</v>
      </c>
      <c r="B3468" s="191" t="s">
        <v>19457</v>
      </c>
      <c r="C3468" s="191" t="s">
        <v>19458</v>
      </c>
      <c r="D3468" s="191" t="s">
        <v>19459</v>
      </c>
      <c r="E3468" s="191" t="s">
        <v>8015</v>
      </c>
      <c r="F3468" s="191" t="s">
        <v>8015</v>
      </c>
      <c r="G3468" s="191" t="s">
        <v>144</v>
      </c>
      <c r="H3468" s="191" t="s">
        <v>14034</v>
      </c>
      <c r="I3468" s="191" t="s">
        <v>19460</v>
      </c>
      <c r="J3468" s="191" t="s">
        <v>19461</v>
      </c>
      <c r="K3468" s="191" t="s">
        <v>7384</v>
      </c>
      <c r="L3468" s="99">
        <v>-0.40960200000000002</v>
      </c>
      <c r="M3468" s="99">
        <v>37.504553000000001</v>
      </c>
      <c r="N3468" s="191" t="s">
        <v>6967</v>
      </c>
      <c r="O3468" s="87">
        <v>45561</v>
      </c>
      <c r="P3468" s="87">
        <f t="shared" si="108"/>
        <v>45586</v>
      </c>
      <c r="Q3468" s="53">
        <f t="shared" si="109"/>
        <v>41</v>
      </c>
    </row>
    <row r="3469" spans="1:17" ht="16">
      <c r="A3469" s="6">
        <v>3468</v>
      </c>
      <c r="B3469" s="191" t="s">
        <v>19462</v>
      </c>
      <c r="C3469" s="191" t="s">
        <v>19463</v>
      </c>
      <c r="D3469" s="191" t="s">
        <v>19464</v>
      </c>
      <c r="E3469" s="191" t="s">
        <v>114</v>
      </c>
      <c r="F3469" s="191" t="s">
        <v>114</v>
      </c>
      <c r="G3469" s="191" t="s">
        <v>160</v>
      </c>
      <c r="H3469" s="191" t="s">
        <v>19465</v>
      </c>
      <c r="I3469" s="191" t="s">
        <v>19466</v>
      </c>
      <c r="J3469" s="191" t="s">
        <v>19467</v>
      </c>
      <c r="K3469" s="191" t="s">
        <v>10197</v>
      </c>
      <c r="L3469" s="99">
        <v>-0.73306300000000002</v>
      </c>
      <c r="M3469" s="99">
        <v>36.911000000000001</v>
      </c>
      <c r="N3469" s="191" t="s">
        <v>6967</v>
      </c>
      <c r="O3469" s="87">
        <v>45561</v>
      </c>
      <c r="P3469" s="87">
        <f t="shared" si="108"/>
        <v>45586</v>
      </c>
      <c r="Q3469" s="53">
        <f t="shared" si="109"/>
        <v>41</v>
      </c>
    </row>
    <row r="3470" spans="1:17" ht="16">
      <c r="A3470" s="6">
        <v>3469</v>
      </c>
      <c r="B3470" s="191" t="s">
        <v>19468</v>
      </c>
      <c r="C3470" s="191" t="s">
        <v>19469</v>
      </c>
      <c r="D3470" s="191" t="s">
        <v>19470</v>
      </c>
      <c r="E3470" s="191" t="s">
        <v>114</v>
      </c>
      <c r="F3470" s="191" t="s">
        <v>114</v>
      </c>
      <c r="G3470" s="191" t="s">
        <v>158</v>
      </c>
      <c r="H3470" s="191" t="s">
        <v>19471</v>
      </c>
      <c r="I3470" s="191" t="s">
        <v>19472</v>
      </c>
      <c r="J3470" s="191" t="s">
        <v>19473</v>
      </c>
      <c r="K3470" s="191" t="s">
        <v>15427</v>
      </c>
      <c r="L3470" s="99">
        <v>-0.94381700000000002</v>
      </c>
      <c r="M3470" s="99">
        <v>37.121997999999998</v>
      </c>
      <c r="N3470" s="191" t="s">
        <v>6967</v>
      </c>
      <c r="O3470" s="87">
        <v>45561</v>
      </c>
      <c r="P3470" s="87">
        <f t="shared" si="108"/>
        <v>45586</v>
      </c>
      <c r="Q3470" s="53">
        <f t="shared" si="109"/>
        <v>41</v>
      </c>
    </row>
    <row r="3471" spans="1:17" ht="16">
      <c r="A3471" s="6">
        <v>3470</v>
      </c>
      <c r="B3471" s="191" t="s">
        <v>19474</v>
      </c>
      <c r="C3471" s="191" t="s">
        <v>19475</v>
      </c>
      <c r="D3471" s="191" t="s">
        <v>19476</v>
      </c>
      <c r="E3471" s="191" t="s">
        <v>151</v>
      </c>
      <c r="F3471" s="191" t="s">
        <v>151</v>
      </c>
      <c r="G3471" s="191" t="s">
        <v>173</v>
      </c>
      <c r="H3471" s="191" t="s">
        <v>19477</v>
      </c>
      <c r="I3471" s="191" t="s">
        <v>19478</v>
      </c>
      <c r="J3471" s="191" t="s">
        <v>19479</v>
      </c>
      <c r="K3471" s="191" t="s">
        <v>10106</v>
      </c>
      <c r="L3471" s="99">
        <v>1.9517E-2</v>
      </c>
      <c r="M3471" s="99">
        <v>37.628064999999999</v>
      </c>
      <c r="N3471" s="191" t="s">
        <v>6967</v>
      </c>
      <c r="O3471" s="87">
        <v>45561</v>
      </c>
      <c r="P3471" s="87">
        <f t="shared" si="108"/>
        <v>45586</v>
      </c>
      <c r="Q3471" s="53">
        <f t="shared" si="109"/>
        <v>41</v>
      </c>
    </row>
    <row r="3472" spans="1:17" ht="16">
      <c r="A3472" s="6">
        <v>3471</v>
      </c>
      <c r="B3472" s="191" t="s">
        <v>19480</v>
      </c>
      <c r="C3472" s="191" t="s">
        <v>19481</v>
      </c>
      <c r="D3472" s="191" t="s">
        <v>19482</v>
      </c>
      <c r="E3472" s="191" t="s">
        <v>161</v>
      </c>
      <c r="F3472" s="191" t="s">
        <v>161</v>
      </c>
      <c r="G3472" s="191" t="s">
        <v>11424</v>
      </c>
      <c r="H3472" s="191" t="s">
        <v>19483</v>
      </c>
      <c r="I3472" s="191" t="s">
        <v>19484</v>
      </c>
      <c r="J3472" s="191" t="s">
        <v>19485</v>
      </c>
      <c r="K3472" s="191" t="s">
        <v>10952</v>
      </c>
      <c r="L3472" s="99">
        <v>-0.60390699999999997</v>
      </c>
      <c r="M3472" s="99">
        <v>37.134175999999997</v>
      </c>
      <c r="N3472" s="191" t="s">
        <v>6967</v>
      </c>
      <c r="O3472" s="87">
        <v>45561</v>
      </c>
      <c r="P3472" s="87">
        <f t="shared" si="108"/>
        <v>45586</v>
      </c>
      <c r="Q3472" s="53">
        <f t="shared" si="109"/>
        <v>41</v>
      </c>
    </row>
    <row r="3473" spans="1:17" ht="16">
      <c r="A3473" s="6">
        <v>3472</v>
      </c>
      <c r="B3473" s="191" t="s">
        <v>19486</v>
      </c>
      <c r="C3473" s="191" t="s">
        <v>19487</v>
      </c>
      <c r="D3473" s="191" t="s">
        <v>19488</v>
      </c>
      <c r="E3473" s="191" t="s">
        <v>151</v>
      </c>
      <c r="F3473" s="191" t="s">
        <v>151</v>
      </c>
      <c r="G3473" s="191" t="s">
        <v>152</v>
      </c>
      <c r="H3473" s="191" t="s">
        <v>19489</v>
      </c>
      <c r="I3473" s="191" t="s">
        <v>19490</v>
      </c>
      <c r="J3473" s="191" t="s">
        <v>19491</v>
      </c>
      <c r="K3473" s="191" t="s">
        <v>10641</v>
      </c>
      <c r="L3473" s="99">
        <v>0.12267699999999999</v>
      </c>
      <c r="M3473" s="99">
        <v>37.368588000000003</v>
      </c>
      <c r="N3473" s="191" t="s">
        <v>6967</v>
      </c>
      <c r="O3473" s="87">
        <v>45561</v>
      </c>
      <c r="P3473" s="87">
        <f t="shared" si="108"/>
        <v>45586</v>
      </c>
      <c r="Q3473" s="53">
        <f t="shared" si="109"/>
        <v>41</v>
      </c>
    </row>
    <row r="3474" spans="1:17" ht="32">
      <c r="A3474" s="6">
        <v>3473</v>
      </c>
      <c r="B3474" s="191" t="s">
        <v>19492</v>
      </c>
      <c r="C3474" s="191" t="s">
        <v>19493</v>
      </c>
      <c r="D3474" s="191" t="s">
        <v>19494</v>
      </c>
      <c r="E3474" s="191" t="s">
        <v>151</v>
      </c>
      <c r="F3474" s="191" t="s">
        <v>151</v>
      </c>
      <c r="G3474" s="191" t="s">
        <v>165</v>
      </c>
      <c r="H3474" s="191" t="s">
        <v>19495</v>
      </c>
      <c r="I3474" s="191" t="s">
        <v>19496</v>
      </c>
      <c r="J3474" s="191" t="s">
        <v>19497</v>
      </c>
      <c r="K3474" s="191" t="s">
        <v>10106</v>
      </c>
      <c r="L3474" s="99">
        <v>-0.11165700000000001</v>
      </c>
      <c r="M3474" s="99">
        <v>37.606392</v>
      </c>
      <c r="N3474" s="191" t="s">
        <v>6967</v>
      </c>
      <c r="O3474" s="87">
        <v>45561</v>
      </c>
      <c r="P3474" s="87">
        <f t="shared" si="108"/>
        <v>45586</v>
      </c>
      <c r="Q3474" s="53">
        <f t="shared" si="109"/>
        <v>41</v>
      </c>
    </row>
    <row r="3475" spans="1:17" ht="16">
      <c r="A3475" s="6">
        <v>3474</v>
      </c>
      <c r="B3475" s="191" t="s">
        <v>19498</v>
      </c>
      <c r="C3475" s="191" t="s">
        <v>19499</v>
      </c>
      <c r="D3475" s="191" t="s">
        <v>19500</v>
      </c>
      <c r="E3475" s="191" t="s">
        <v>151</v>
      </c>
      <c r="F3475" s="191" t="s">
        <v>151</v>
      </c>
      <c r="G3475" s="191" t="s">
        <v>152</v>
      </c>
      <c r="H3475" s="191" t="s">
        <v>17572</v>
      </c>
      <c r="I3475" s="191" t="s">
        <v>19501</v>
      </c>
      <c r="J3475" s="191" t="s">
        <v>19502</v>
      </c>
      <c r="K3475" s="191" t="s">
        <v>10554</v>
      </c>
      <c r="L3475" s="99">
        <v>0.120418</v>
      </c>
      <c r="M3475" s="99">
        <v>37.548838000000003</v>
      </c>
      <c r="N3475" s="191" t="s">
        <v>6967</v>
      </c>
      <c r="O3475" s="87">
        <v>45561</v>
      </c>
      <c r="P3475" s="87">
        <f t="shared" si="108"/>
        <v>45586</v>
      </c>
      <c r="Q3475" s="53">
        <f t="shared" si="109"/>
        <v>41</v>
      </c>
    </row>
    <row r="3476" spans="1:17" ht="16">
      <c r="A3476" s="6">
        <v>3475</v>
      </c>
      <c r="B3476" s="191" t="s">
        <v>19503</v>
      </c>
      <c r="C3476" s="191" t="s">
        <v>19504</v>
      </c>
      <c r="D3476" s="191" t="s">
        <v>19505</v>
      </c>
      <c r="E3476" s="191" t="s">
        <v>16089</v>
      </c>
      <c r="F3476" s="191" t="s">
        <v>16090</v>
      </c>
      <c r="G3476" s="191" t="s">
        <v>16091</v>
      </c>
      <c r="H3476" s="191" t="s">
        <v>19506</v>
      </c>
      <c r="I3476" s="191" t="s">
        <v>19507</v>
      </c>
      <c r="J3476" s="191" t="s">
        <v>19508</v>
      </c>
      <c r="K3476" s="191" t="s">
        <v>16652</v>
      </c>
      <c r="L3476" s="99">
        <v>-5.2554999999999998E-2</v>
      </c>
      <c r="M3476" s="99">
        <v>36.364517999999997</v>
      </c>
      <c r="N3476" s="191" t="s">
        <v>6967</v>
      </c>
      <c r="O3476" s="87">
        <v>45561</v>
      </c>
      <c r="P3476" s="87">
        <f t="shared" si="108"/>
        <v>45586</v>
      </c>
      <c r="Q3476" s="53">
        <f t="shared" si="109"/>
        <v>41</v>
      </c>
    </row>
    <row r="3477" spans="1:17" ht="16">
      <c r="A3477" s="6">
        <v>3476</v>
      </c>
      <c r="B3477" s="191" t="s">
        <v>19509</v>
      </c>
      <c r="C3477" s="191" t="s">
        <v>19510</v>
      </c>
      <c r="D3477" s="191" t="s">
        <v>19511</v>
      </c>
      <c r="E3477" s="191" t="s">
        <v>161</v>
      </c>
      <c r="F3477" s="191" t="s">
        <v>161</v>
      </c>
      <c r="G3477" s="191" t="s">
        <v>10948</v>
      </c>
      <c r="H3477" s="191" t="s">
        <v>19512</v>
      </c>
      <c r="I3477" s="191" t="s">
        <v>19513</v>
      </c>
      <c r="J3477" s="191" t="s">
        <v>19514</v>
      </c>
      <c r="K3477" s="191" t="s">
        <v>16451</v>
      </c>
      <c r="L3477" s="99">
        <v>-0.45645000000000002</v>
      </c>
      <c r="M3477" s="99">
        <v>37.125287999999998</v>
      </c>
      <c r="N3477" s="191" t="s">
        <v>6967</v>
      </c>
      <c r="O3477" s="87">
        <v>45561</v>
      </c>
      <c r="P3477" s="87">
        <f t="shared" si="108"/>
        <v>45586</v>
      </c>
      <c r="Q3477" s="53">
        <f t="shared" si="109"/>
        <v>41</v>
      </c>
    </row>
    <row r="3478" spans="1:17" ht="16">
      <c r="A3478" s="6">
        <v>3477</v>
      </c>
      <c r="B3478" s="191" t="s">
        <v>19515</v>
      </c>
      <c r="C3478" s="191" t="s">
        <v>19516</v>
      </c>
      <c r="D3478" s="191" t="s">
        <v>19517</v>
      </c>
      <c r="E3478" s="191" t="s">
        <v>151</v>
      </c>
      <c r="F3478" s="191" t="s">
        <v>151</v>
      </c>
      <c r="G3478" s="191" t="s">
        <v>152</v>
      </c>
      <c r="H3478" s="191" t="s">
        <v>19518</v>
      </c>
      <c r="I3478" s="191" t="s">
        <v>19519</v>
      </c>
      <c r="J3478" s="191" t="s">
        <v>19520</v>
      </c>
      <c r="K3478" s="191" t="s">
        <v>10106</v>
      </c>
      <c r="L3478" s="99">
        <v>0.14466499999999999</v>
      </c>
      <c r="M3478" s="99">
        <v>37.633878000000003</v>
      </c>
      <c r="N3478" s="191" t="s">
        <v>6967</v>
      </c>
      <c r="O3478" s="87">
        <v>45561</v>
      </c>
      <c r="P3478" s="87">
        <f t="shared" si="108"/>
        <v>45586</v>
      </c>
      <c r="Q3478" s="53">
        <f t="shared" si="109"/>
        <v>41</v>
      </c>
    </row>
    <row r="3479" spans="1:17" ht="16">
      <c r="A3479" s="6">
        <v>3478</v>
      </c>
      <c r="B3479" s="191" t="s">
        <v>19521</v>
      </c>
      <c r="C3479" s="191" t="s">
        <v>19522</v>
      </c>
      <c r="D3479" s="191" t="s">
        <v>19523</v>
      </c>
      <c r="E3479" s="191" t="s">
        <v>108</v>
      </c>
      <c r="F3479" s="191" t="s">
        <v>108</v>
      </c>
      <c r="G3479" s="191" t="s">
        <v>7081</v>
      </c>
      <c r="H3479" s="191" t="s">
        <v>19524</v>
      </c>
      <c r="I3479" s="191" t="s">
        <v>19525</v>
      </c>
      <c r="J3479" s="191" t="s">
        <v>19526</v>
      </c>
      <c r="K3479" s="191" t="s">
        <v>6975</v>
      </c>
      <c r="L3479" s="99">
        <v>-1.005142</v>
      </c>
      <c r="M3479" s="99">
        <v>36.965600000000002</v>
      </c>
      <c r="N3479" s="191" t="s">
        <v>6967</v>
      </c>
      <c r="O3479" s="87">
        <v>45561</v>
      </c>
      <c r="P3479" s="87">
        <f t="shared" si="108"/>
        <v>45586</v>
      </c>
      <c r="Q3479" s="53">
        <f t="shared" si="109"/>
        <v>41</v>
      </c>
    </row>
    <row r="3480" spans="1:17" ht="16">
      <c r="A3480" s="6">
        <v>3479</v>
      </c>
      <c r="B3480" s="191" t="s">
        <v>19527</v>
      </c>
      <c r="C3480" s="191" t="s">
        <v>19528</v>
      </c>
      <c r="D3480" s="191" t="s">
        <v>19529</v>
      </c>
      <c r="E3480" s="191" t="s">
        <v>108</v>
      </c>
      <c r="F3480" s="191" t="s">
        <v>108</v>
      </c>
      <c r="G3480" s="191" t="s">
        <v>7081</v>
      </c>
      <c r="H3480" s="191" t="s">
        <v>19530</v>
      </c>
      <c r="I3480" s="191" t="s">
        <v>19531</v>
      </c>
      <c r="J3480" s="191" t="s">
        <v>19532</v>
      </c>
      <c r="K3480" s="191" t="s">
        <v>6975</v>
      </c>
      <c r="L3480" s="99">
        <v>-0.99634</v>
      </c>
      <c r="M3480" s="99">
        <v>36.949567000000002</v>
      </c>
      <c r="N3480" s="191" t="s">
        <v>6967</v>
      </c>
      <c r="O3480" s="87">
        <v>45561</v>
      </c>
      <c r="P3480" s="87">
        <f t="shared" si="108"/>
        <v>45586</v>
      </c>
      <c r="Q3480" s="53">
        <f t="shared" si="109"/>
        <v>41</v>
      </c>
    </row>
    <row r="3481" spans="1:17" ht="16">
      <c r="A3481" s="6">
        <v>3480</v>
      </c>
      <c r="B3481" s="191" t="s">
        <v>19533</v>
      </c>
      <c r="C3481" s="191" t="s">
        <v>19534</v>
      </c>
      <c r="D3481" s="191" t="s">
        <v>19535</v>
      </c>
      <c r="E3481" s="191" t="s">
        <v>161</v>
      </c>
      <c r="F3481" s="191" t="s">
        <v>161</v>
      </c>
      <c r="G3481" s="191" t="s">
        <v>10948</v>
      </c>
      <c r="H3481" s="191" t="s">
        <v>19536</v>
      </c>
      <c r="I3481" s="191" t="s">
        <v>19537</v>
      </c>
      <c r="J3481" s="191" t="s">
        <v>19538</v>
      </c>
      <c r="K3481" s="191" t="s">
        <v>16451</v>
      </c>
      <c r="L3481" s="99">
        <v>-0.40536499999999998</v>
      </c>
      <c r="M3481" s="99">
        <v>37.167540000000002</v>
      </c>
      <c r="N3481" s="191" t="s">
        <v>6967</v>
      </c>
      <c r="O3481" s="87">
        <v>45561</v>
      </c>
      <c r="P3481" s="87">
        <f t="shared" si="108"/>
        <v>45586</v>
      </c>
      <c r="Q3481" s="53">
        <f t="shared" si="109"/>
        <v>41</v>
      </c>
    </row>
    <row r="3482" spans="1:17" ht="16">
      <c r="A3482" s="6">
        <v>3481</v>
      </c>
      <c r="B3482" s="191" t="s">
        <v>19539</v>
      </c>
      <c r="C3482" s="191" t="s">
        <v>19540</v>
      </c>
      <c r="D3482" s="191" t="s">
        <v>19541</v>
      </c>
      <c r="E3482" s="191" t="s">
        <v>16089</v>
      </c>
      <c r="F3482" s="191" t="s">
        <v>16090</v>
      </c>
      <c r="G3482" s="191" t="s">
        <v>16091</v>
      </c>
      <c r="H3482" s="191" t="s">
        <v>19542</v>
      </c>
      <c r="I3482" s="191" t="s">
        <v>19543</v>
      </c>
      <c r="J3482" s="191" t="s">
        <v>19544</v>
      </c>
      <c r="K3482" s="191" t="s">
        <v>16652</v>
      </c>
      <c r="L3482" s="99">
        <v>-0.56023299999999998</v>
      </c>
      <c r="M3482" s="99">
        <v>36.555079999999997</v>
      </c>
      <c r="N3482" s="191" t="s">
        <v>6967</v>
      </c>
      <c r="O3482" s="87">
        <v>45562</v>
      </c>
      <c r="P3482" s="87">
        <f t="shared" si="108"/>
        <v>45587</v>
      </c>
      <c r="Q3482" s="53">
        <f t="shared" si="109"/>
        <v>40</v>
      </c>
    </row>
    <row r="3483" spans="1:17" ht="16">
      <c r="A3483" s="6">
        <v>3482</v>
      </c>
      <c r="B3483" s="191" t="s">
        <v>19545</v>
      </c>
      <c r="C3483" s="191" t="s">
        <v>19546</v>
      </c>
      <c r="D3483" s="191" t="s">
        <v>19547</v>
      </c>
      <c r="E3483" s="191" t="s">
        <v>108</v>
      </c>
      <c r="F3483" s="191" t="s">
        <v>108</v>
      </c>
      <c r="G3483" s="191" t="s">
        <v>175</v>
      </c>
      <c r="H3483" s="191" t="s">
        <v>7298</v>
      </c>
      <c r="I3483" s="191" t="s">
        <v>19548</v>
      </c>
      <c r="J3483" s="191" t="s">
        <v>19549</v>
      </c>
      <c r="K3483" s="191" t="s">
        <v>6966</v>
      </c>
      <c r="L3483" s="99">
        <v>-1.2756970000000001</v>
      </c>
      <c r="M3483" s="99">
        <v>36.643863000000003</v>
      </c>
      <c r="N3483" s="191" t="s">
        <v>6967</v>
      </c>
      <c r="O3483" s="87">
        <v>45562</v>
      </c>
      <c r="P3483" s="87">
        <f t="shared" si="108"/>
        <v>45587</v>
      </c>
      <c r="Q3483" s="53">
        <f t="shared" si="109"/>
        <v>40</v>
      </c>
    </row>
    <row r="3484" spans="1:17" ht="16">
      <c r="A3484" s="6">
        <v>3483</v>
      </c>
      <c r="B3484" s="191" t="s">
        <v>19550</v>
      </c>
      <c r="C3484" s="191" t="s">
        <v>19551</v>
      </c>
      <c r="D3484" s="191" t="s">
        <v>19552</v>
      </c>
      <c r="E3484" s="191" t="s">
        <v>161</v>
      </c>
      <c r="F3484" s="191" t="s">
        <v>161</v>
      </c>
      <c r="G3484" s="191" t="s">
        <v>12316</v>
      </c>
      <c r="H3484" s="191" t="s">
        <v>19553</v>
      </c>
      <c r="I3484" s="191" t="s">
        <v>19554</v>
      </c>
      <c r="J3484" s="191"/>
      <c r="K3484" s="191" t="s">
        <v>15695</v>
      </c>
      <c r="L3484" s="99">
        <v>-0.50558999999999998</v>
      </c>
      <c r="M3484" s="99">
        <v>36.894821999999998</v>
      </c>
      <c r="N3484" s="191" t="s">
        <v>6967</v>
      </c>
      <c r="O3484" s="87">
        <v>45562</v>
      </c>
      <c r="P3484" s="87">
        <f t="shared" si="108"/>
        <v>45587</v>
      </c>
      <c r="Q3484" s="53">
        <f t="shared" si="109"/>
        <v>40</v>
      </c>
    </row>
    <row r="3485" spans="1:17" ht="16">
      <c r="A3485" s="6">
        <v>3484</v>
      </c>
      <c r="B3485" s="191" t="s">
        <v>19555</v>
      </c>
      <c r="C3485" s="191" t="s">
        <v>19556</v>
      </c>
      <c r="D3485" s="191" t="s">
        <v>19557</v>
      </c>
      <c r="E3485" s="191" t="s">
        <v>151</v>
      </c>
      <c r="F3485" s="191" t="s">
        <v>151</v>
      </c>
      <c r="G3485" s="191" t="s">
        <v>152</v>
      </c>
      <c r="H3485" s="191" t="s">
        <v>13436</v>
      </c>
      <c r="I3485" s="191" t="s">
        <v>19558</v>
      </c>
      <c r="J3485" s="191" t="s">
        <v>19559</v>
      </c>
      <c r="K3485" s="191" t="s">
        <v>10554</v>
      </c>
      <c r="L3485" s="99">
        <v>0.11335000000000001</v>
      </c>
      <c r="M3485" s="99">
        <v>37.551788000000002</v>
      </c>
      <c r="N3485" s="191" t="s">
        <v>6967</v>
      </c>
      <c r="O3485" s="87">
        <v>45562</v>
      </c>
      <c r="P3485" s="87">
        <f t="shared" si="108"/>
        <v>45587</v>
      </c>
      <c r="Q3485" s="53">
        <f t="shared" si="109"/>
        <v>40</v>
      </c>
    </row>
    <row r="3486" spans="1:17" ht="16">
      <c r="A3486" s="6">
        <v>3485</v>
      </c>
      <c r="B3486" s="191" t="s">
        <v>19560</v>
      </c>
      <c r="C3486" s="191" t="s">
        <v>19561</v>
      </c>
      <c r="D3486" s="191" t="s">
        <v>19562</v>
      </c>
      <c r="E3486" s="191" t="s">
        <v>151</v>
      </c>
      <c r="F3486" s="191" t="s">
        <v>151</v>
      </c>
      <c r="G3486" s="191" t="s">
        <v>222</v>
      </c>
      <c r="H3486" s="191" t="s">
        <v>14187</v>
      </c>
      <c r="I3486" s="191" t="s">
        <v>19563</v>
      </c>
      <c r="J3486" s="191" t="s">
        <v>19564</v>
      </c>
      <c r="K3486" s="191" t="s">
        <v>8758</v>
      </c>
      <c r="L3486" s="99">
        <v>3.8449999999999999E-3</v>
      </c>
      <c r="M3486" s="99">
        <v>37.561995000000003</v>
      </c>
      <c r="N3486" s="191" t="s">
        <v>6967</v>
      </c>
      <c r="O3486" s="87">
        <v>45562</v>
      </c>
      <c r="P3486" s="87">
        <f t="shared" si="108"/>
        <v>45587</v>
      </c>
      <c r="Q3486" s="53">
        <f t="shared" si="109"/>
        <v>40</v>
      </c>
    </row>
    <row r="3487" spans="1:17" ht="16">
      <c r="A3487" s="6">
        <v>3486</v>
      </c>
      <c r="B3487" s="191" t="s">
        <v>19565</v>
      </c>
      <c r="C3487" s="191" t="s">
        <v>19566</v>
      </c>
      <c r="D3487" s="191" t="s">
        <v>19567</v>
      </c>
      <c r="E3487" s="191" t="s">
        <v>161</v>
      </c>
      <c r="F3487" s="191" t="s">
        <v>161</v>
      </c>
      <c r="G3487" s="191" t="s">
        <v>12316</v>
      </c>
      <c r="H3487" s="191" t="s">
        <v>19568</v>
      </c>
      <c r="I3487" s="191" t="s">
        <v>19569</v>
      </c>
      <c r="J3487" s="191"/>
      <c r="K3487" s="191" t="s">
        <v>15695</v>
      </c>
      <c r="L3487" s="99">
        <v>-0.57673300000000005</v>
      </c>
      <c r="M3487" s="99">
        <v>36.954782999999999</v>
      </c>
      <c r="N3487" s="191" t="s">
        <v>6967</v>
      </c>
      <c r="O3487" s="87">
        <v>45562</v>
      </c>
      <c r="P3487" s="87">
        <f t="shared" si="108"/>
        <v>45587</v>
      </c>
      <c r="Q3487" s="53">
        <f t="shared" si="109"/>
        <v>40</v>
      </c>
    </row>
    <row r="3488" spans="1:17" ht="16">
      <c r="A3488" s="6">
        <v>3487</v>
      </c>
      <c r="B3488" s="191" t="s">
        <v>19570</v>
      </c>
      <c r="C3488" s="191" t="s">
        <v>19571</v>
      </c>
      <c r="D3488" s="191" t="s">
        <v>19572</v>
      </c>
      <c r="E3488" s="191" t="s">
        <v>151</v>
      </c>
      <c r="F3488" s="191" t="s">
        <v>151</v>
      </c>
      <c r="G3488" s="191" t="s">
        <v>152</v>
      </c>
      <c r="H3488" s="191" t="s">
        <v>19573</v>
      </c>
      <c r="I3488" s="191" t="s">
        <v>19574</v>
      </c>
      <c r="J3488" s="191" t="s">
        <v>19575</v>
      </c>
      <c r="K3488" s="191" t="s">
        <v>10554</v>
      </c>
      <c r="L3488" s="99">
        <v>0.15187</v>
      </c>
      <c r="M3488" s="99">
        <v>37.489418000000001</v>
      </c>
      <c r="N3488" s="191" t="s">
        <v>6967</v>
      </c>
      <c r="O3488" s="87">
        <v>45562</v>
      </c>
      <c r="P3488" s="87">
        <f t="shared" si="108"/>
        <v>45587</v>
      </c>
      <c r="Q3488" s="53">
        <f t="shared" si="109"/>
        <v>40</v>
      </c>
    </row>
    <row r="3489" spans="1:17" ht="16">
      <c r="A3489" s="6">
        <v>3488</v>
      </c>
      <c r="B3489" s="191" t="s">
        <v>19576</v>
      </c>
      <c r="C3489" s="191" t="s">
        <v>19577</v>
      </c>
      <c r="D3489" s="191" t="s">
        <v>19578</v>
      </c>
      <c r="E3489" s="191" t="s">
        <v>108</v>
      </c>
      <c r="F3489" s="191" t="s">
        <v>108</v>
      </c>
      <c r="G3489" s="191" t="s">
        <v>6972</v>
      </c>
      <c r="H3489" s="191" t="s">
        <v>9432</v>
      </c>
      <c r="I3489" s="191" t="s">
        <v>19579</v>
      </c>
      <c r="J3489" s="191" t="s">
        <v>19580</v>
      </c>
      <c r="K3489" s="191" t="s">
        <v>6975</v>
      </c>
      <c r="L3489" s="99">
        <v>-1.010111</v>
      </c>
      <c r="M3489" s="99">
        <v>36.855809000000001</v>
      </c>
      <c r="N3489" s="191" t="s">
        <v>6967</v>
      </c>
      <c r="O3489" s="87">
        <v>45562</v>
      </c>
      <c r="P3489" s="87">
        <f t="shared" si="108"/>
        <v>45587</v>
      </c>
      <c r="Q3489" s="53">
        <f t="shared" si="109"/>
        <v>40</v>
      </c>
    </row>
    <row r="3490" spans="1:17" ht="16">
      <c r="A3490" s="6">
        <v>3489</v>
      </c>
      <c r="B3490" s="191" t="s">
        <v>19581</v>
      </c>
      <c r="C3490" s="191" t="s">
        <v>19582</v>
      </c>
      <c r="D3490" s="191" t="s">
        <v>19583</v>
      </c>
      <c r="E3490" s="191" t="s">
        <v>108</v>
      </c>
      <c r="F3490" s="191" t="s">
        <v>108</v>
      </c>
      <c r="G3490" s="191" t="s">
        <v>7023</v>
      </c>
      <c r="H3490" s="191" t="s">
        <v>9676</v>
      </c>
      <c r="I3490" s="191" t="s">
        <v>19584</v>
      </c>
      <c r="J3490" s="191" t="s">
        <v>19585</v>
      </c>
      <c r="K3490" s="191" t="s">
        <v>7449</v>
      </c>
      <c r="L3490" s="99">
        <v>-1.123934</v>
      </c>
      <c r="M3490" s="99">
        <v>36.809894999999997</v>
      </c>
      <c r="N3490" s="191" t="s">
        <v>6967</v>
      </c>
      <c r="O3490" s="87">
        <v>45562</v>
      </c>
      <c r="P3490" s="87">
        <f t="shared" si="108"/>
        <v>45587</v>
      </c>
      <c r="Q3490" s="53">
        <f t="shared" si="109"/>
        <v>40</v>
      </c>
    </row>
    <row r="3491" spans="1:17" ht="16">
      <c r="A3491" s="6">
        <v>3490</v>
      </c>
      <c r="B3491" s="191" t="s">
        <v>19586</v>
      </c>
      <c r="C3491" s="191" t="s">
        <v>19587</v>
      </c>
      <c r="D3491" s="191" t="s">
        <v>19588</v>
      </c>
      <c r="E3491" s="191" t="s">
        <v>114</v>
      </c>
      <c r="F3491" s="191" t="s">
        <v>114</v>
      </c>
      <c r="G3491" s="191" t="s">
        <v>158</v>
      </c>
      <c r="H3491" s="191" t="s">
        <v>19589</v>
      </c>
      <c r="I3491" s="191" t="s">
        <v>19590</v>
      </c>
      <c r="J3491" s="191" t="s">
        <v>19591</v>
      </c>
      <c r="K3491" s="191" t="s">
        <v>15427</v>
      </c>
      <c r="L3491" s="99">
        <v>-0.84117699999999995</v>
      </c>
      <c r="M3491" s="99">
        <v>37.114823000000001</v>
      </c>
      <c r="N3491" s="191" t="s">
        <v>6967</v>
      </c>
      <c r="O3491" s="87">
        <v>45562</v>
      </c>
      <c r="P3491" s="87">
        <f t="shared" si="108"/>
        <v>45587</v>
      </c>
      <c r="Q3491" s="53">
        <f t="shared" si="109"/>
        <v>40</v>
      </c>
    </row>
    <row r="3492" spans="1:17" ht="16">
      <c r="A3492" s="6">
        <v>3491</v>
      </c>
      <c r="B3492" s="191" t="s">
        <v>19592</v>
      </c>
      <c r="C3492" s="191" t="s">
        <v>19593</v>
      </c>
      <c r="D3492" s="191" t="s">
        <v>19594</v>
      </c>
      <c r="E3492" s="191" t="s">
        <v>108</v>
      </c>
      <c r="F3492" s="191" t="s">
        <v>108</v>
      </c>
      <c r="G3492" s="191" t="s">
        <v>7081</v>
      </c>
      <c r="H3492" s="191" t="s">
        <v>19595</v>
      </c>
      <c r="I3492" s="191" t="s">
        <v>19596</v>
      </c>
      <c r="J3492" s="191" t="s">
        <v>19597</v>
      </c>
      <c r="K3492" s="191" t="s">
        <v>6975</v>
      </c>
      <c r="L3492" s="99">
        <v>-0.90995300000000001</v>
      </c>
      <c r="M3492" s="99">
        <v>36.828232999999997</v>
      </c>
      <c r="N3492" s="191" t="s">
        <v>6967</v>
      </c>
      <c r="O3492" s="87">
        <v>45562</v>
      </c>
      <c r="P3492" s="87">
        <f t="shared" si="108"/>
        <v>45587</v>
      </c>
      <c r="Q3492" s="53">
        <f t="shared" si="109"/>
        <v>40</v>
      </c>
    </row>
    <row r="3493" spans="1:17" ht="16">
      <c r="A3493" s="6">
        <v>3492</v>
      </c>
      <c r="B3493" s="191" t="s">
        <v>19598</v>
      </c>
      <c r="C3493" s="191" t="s">
        <v>19599</v>
      </c>
      <c r="D3493" s="191" t="s">
        <v>19600</v>
      </c>
      <c r="E3493" s="191" t="s">
        <v>108</v>
      </c>
      <c r="F3493" s="191" t="s">
        <v>108</v>
      </c>
      <c r="G3493" s="191" t="s">
        <v>7081</v>
      </c>
      <c r="H3493" s="191" t="s">
        <v>19595</v>
      </c>
      <c r="I3493" s="191" t="s">
        <v>19601</v>
      </c>
      <c r="J3493" s="191" t="s">
        <v>19602</v>
      </c>
      <c r="K3493" s="191" t="s">
        <v>6975</v>
      </c>
      <c r="L3493" s="99">
        <v>-0.93304600000000004</v>
      </c>
      <c r="M3493" s="99">
        <v>37.125532</v>
      </c>
      <c r="N3493" s="191" t="s">
        <v>6967</v>
      </c>
      <c r="O3493" s="87">
        <v>45562</v>
      </c>
      <c r="P3493" s="87">
        <f t="shared" si="108"/>
        <v>45587</v>
      </c>
      <c r="Q3493" s="53">
        <f t="shared" si="109"/>
        <v>40</v>
      </c>
    </row>
    <row r="3494" spans="1:17" ht="16">
      <c r="A3494" s="6">
        <v>3493</v>
      </c>
      <c r="B3494" s="191" t="s">
        <v>19603</v>
      </c>
      <c r="C3494" s="191" t="s">
        <v>19604</v>
      </c>
      <c r="D3494" s="191" t="s">
        <v>19605</v>
      </c>
      <c r="E3494" s="191" t="s">
        <v>8015</v>
      </c>
      <c r="F3494" s="191" t="s">
        <v>10898</v>
      </c>
      <c r="G3494" s="191" t="s">
        <v>1578</v>
      </c>
      <c r="H3494" s="191" t="s">
        <v>19606</v>
      </c>
      <c r="I3494" s="191" t="s">
        <v>19607</v>
      </c>
      <c r="J3494" s="191" t="s">
        <v>19608</v>
      </c>
      <c r="K3494" s="191" t="s">
        <v>11533</v>
      </c>
      <c r="L3494" s="99">
        <v>-0.24854999999999999</v>
      </c>
      <c r="M3494" s="99">
        <v>37.601278000000001</v>
      </c>
      <c r="N3494" s="191" t="s">
        <v>6967</v>
      </c>
      <c r="O3494" s="87">
        <v>45562</v>
      </c>
      <c r="P3494" s="87">
        <f t="shared" si="108"/>
        <v>45587</v>
      </c>
      <c r="Q3494" s="53">
        <f t="shared" si="109"/>
        <v>40</v>
      </c>
    </row>
    <row r="3495" spans="1:17" ht="16">
      <c r="A3495" s="6">
        <v>3494</v>
      </c>
      <c r="B3495" s="191" t="s">
        <v>19609</v>
      </c>
      <c r="C3495" s="191" t="s">
        <v>19610</v>
      </c>
      <c r="D3495" s="191" t="s">
        <v>19611</v>
      </c>
      <c r="E3495" s="191" t="s">
        <v>161</v>
      </c>
      <c r="F3495" s="191" t="s">
        <v>161</v>
      </c>
      <c r="G3495" s="191" t="s">
        <v>13549</v>
      </c>
      <c r="H3495" s="191" t="s">
        <v>19612</v>
      </c>
      <c r="I3495" s="191" t="s">
        <v>19613</v>
      </c>
      <c r="J3495" s="191" t="s">
        <v>19614</v>
      </c>
      <c r="K3495" s="191" t="s">
        <v>16488</v>
      </c>
      <c r="L3495" s="99">
        <v>-0.20602300000000001</v>
      </c>
      <c r="M3495" s="99">
        <v>36.812029000000003</v>
      </c>
      <c r="N3495" s="191" t="s">
        <v>6967</v>
      </c>
      <c r="O3495" s="87">
        <v>45562</v>
      </c>
      <c r="P3495" s="87">
        <f t="shared" si="108"/>
        <v>45587</v>
      </c>
      <c r="Q3495" s="53">
        <f t="shared" si="109"/>
        <v>40</v>
      </c>
    </row>
    <row r="3496" spans="1:17" ht="16">
      <c r="A3496" s="6">
        <v>3495</v>
      </c>
      <c r="B3496" s="191" t="s">
        <v>19615</v>
      </c>
      <c r="C3496" s="191" t="s">
        <v>19616</v>
      </c>
      <c r="D3496" s="191" t="s">
        <v>19617</v>
      </c>
      <c r="E3496" s="191" t="s">
        <v>161</v>
      </c>
      <c r="F3496" s="191" t="s">
        <v>161</v>
      </c>
      <c r="G3496" s="191" t="s">
        <v>13549</v>
      </c>
      <c r="H3496" s="191" t="s">
        <v>19618</v>
      </c>
      <c r="I3496" s="191" t="s">
        <v>19619</v>
      </c>
      <c r="J3496" s="191" t="s">
        <v>19620</v>
      </c>
      <c r="K3496" s="191" t="s">
        <v>16488</v>
      </c>
      <c r="L3496" s="99">
        <v>-0.21143100000000001</v>
      </c>
      <c r="M3496" s="99">
        <v>36.968124000000003</v>
      </c>
      <c r="N3496" s="191" t="s">
        <v>6967</v>
      </c>
      <c r="O3496" s="87">
        <v>45562</v>
      </c>
      <c r="P3496" s="87">
        <f t="shared" si="108"/>
        <v>45587</v>
      </c>
      <c r="Q3496" s="53">
        <f t="shared" si="109"/>
        <v>40</v>
      </c>
    </row>
    <row r="3497" spans="1:17" ht="16">
      <c r="A3497" s="6">
        <v>3496</v>
      </c>
      <c r="B3497" s="191" t="s">
        <v>19621</v>
      </c>
      <c r="C3497" s="191" t="s">
        <v>19622</v>
      </c>
      <c r="D3497" s="191" t="s">
        <v>19623</v>
      </c>
      <c r="E3497" s="191" t="s">
        <v>151</v>
      </c>
      <c r="F3497" s="191" t="s">
        <v>151</v>
      </c>
      <c r="G3497" s="191" t="s">
        <v>165</v>
      </c>
      <c r="H3497" s="191" t="s">
        <v>15749</v>
      </c>
      <c r="I3497" s="191" t="s">
        <v>19624</v>
      </c>
      <c r="J3497" s="191" t="s">
        <v>19625</v>
      </c>
      <c r="K3497" s="191" t="s">
        <v>8758</v>
      </c>
      <c r="L3497" s="99">
        <v>-0.24904499999999999</v>
      </c>
      <c r="M3497" s="99">
        <v>37.656025</v>
      </c>
      <c r="N3497" s="191" t="s">
        <v>6967</v>
      </c>
      <c r="O3497" s="87">
        <v>45562</v>
      </c>
      <c r="P3497" s="87">
        <f t="shared" si="108"/>
        <v>45587</v>
      </c>
      <c r="Q3497" s="53">
        <f t="shared" si="109"/>
        <v>40</v>
      </c>
    </row>
    <row r="3498" spans="1:17" ht="16">
      <c r="A3498" s="6">
        <v>3497</v>
      </c>
      <c r="B3498" s="191" t="s">
        <v>19626</v>
      </c>
      <c r="C3498" s="191" t="s">
        <v>19627</v>
      </c>
      <c r="D3498" s="191" t="s">
        <v>19628</v>
      </c>
      <c r="E3498" s="191" t="s">
        <v>151</v>
      </c>
      <c r="F3498" s="191" t="s">
        <v>10898</v>
      </c>
      <c r="G3498" s="191" t="s">
        <v>1578</v>
      </c>
      <c r="H3498" s="191" t="s">
        <v>19629</v>
      </c>
      <c r="I3498" s="191" t="s">
        <v>19630</v>
      </c>
      <c r="J3498" s="191" t="s">
        <v>19631</v>
      </c>
      <c r="K3498" s="191" t="s">
        <v>16531</v>
      </c>
      <c r="L3498" s="99">
        <v>-0.25928499999999999</v>
      </c>
      <c r="M3498" s="99">
        <v>37.642277</v>
      </c>
      <c r="N3498" s="191" t="s">
        <v>6967</v>
      </c>
      <c r="O3498" s="87">
        <v>45563</v>
      </c>
      <c r="P3498" s="87">
        <f t="shared" si="108"/>
        <v>45588</v>
      </c>
      <c r="Q3498" s="53">
        <f t="shared" si="109"/>
        <v>39</v>
      </c>
    </row>
    <row r="3499" spans="1:17" ht="16">
      <c r="A3499" s="6">
        <v>3498</v>
      </c>
      <c r="B3499" s="191" t="s">
        <v>19632</v>
      </c>
      <c r="C3499" s="191" t="s">
        <v>19633</v>
      </c>
      <c r="D3499" s="191" t="s">
        <v>19634</v>
      </c>
      <c r="E3499" s="191" t="s">
        <v>108</v>
      </c>
      <c r="F3499" s="191" t="s">
        <v>108</v>
      </c>
      <c r="G3499" s="191" t="s">
        <v>6972</v>
      </c>
      <c r="H3499" s="191" t="s">
        <v>19635</v>
      </c>
      <c r="I3499" s="191" t="s">
        <v>19636</v>
      </c>
      <c r="J3499" s="191" t="s">
        <v>19637</v>
      </c>
      <c r="K3499" s="191" t="s">
        <v>6975</v>
      </c>
      <c r="L3499" s="99">
        <v>-1.0240750000000001</v>
      </c>
      <c r="M3499" s="99">
        <v>36.912337999999998</v>
      </c>
      <c r="N3499" s="191" t="s">
        <v>6967</v>
      </c>
      <c r="O3499" s="87">
        <v>45565</v>
      </c>
      <c r="P3499" s="87">
        <f t="shared" si="108"/>
        <v>45590</v>
      </c>
      <c r="Q3499" s="53">
        <f t="shared" si="109"/>
        <v>37</v>
      </c>
    </row>
    <row r="3500" spans="1:17" ht="16">
      <c r="A3500" s="6">
        <v>3499</v>
      </c>
      <c r="B3500" s="191" t="s">
        <v>19638</v>
      </c>
      <c r="C3500" s="191" t="s">
        <v>19639</v>
      </c>
      <c r="D3500" s="191" t="s">
        <v>19640</v>
      </c>
      <c r="E3500" s="191" t="s">
        <v>108</v>
      </c>
      <c r="F3500" s="191" t="s">
        <v>108</v>
      </c>
      <c r="G3500" s="191" t="s">
        <v>109</v>
      </c>
      <c r="H3500" s="191" t="s">
        <v>19641</v>
      </c>
      <c r="I3500" s="191" t="s">
        <v>19642</v>
      </c>
      <c r="J3500" s="191" t="s">
        <v>19643</v>
      </c>
      <c r="K3500" s="191" t="s">
        <v>6966</v>
      </c>
      <c r="L3500" s="99">
        <v>-1.0269870000000001</v>
      </c>
      <c r="M3500" s="99">
        <v>36.832514000000003</v>
      </c>
      <c r="N3500" s="191" t="s">
        <v>6967</v>
      </c>
      <c r="O3500" s="87">
        <v>45565</v>
      </c>
      <c r="P3500" s="87">
        <f t="shared" si="108"/>
        <v>45590</v>
      </c>
      <c r="Q3500" s="53">
        <f t="shared" si="109"/>
        <v>37</v>
      </c>
    </row>
    <row r="3501" spans="1:17" ht="16">
      <c r="A3501" s="6">
        <v>3500</v>
      </c>
      <c r="B3501" s="191" t="s">
        <v>19644</v>
      </c>
      <c r="C3501" s="191" t="s">
        <v>19645</v>
      </c>
      <c r="D3501" s="191" t="s">
        <v>19646</v>
      </c>
      <c r="E3501" s="191" t="s">
        <v>151</v>
      </c>
      <c r="F3501" s="191" t="s">
        <v>151</v>
      </c>
      <c r="G3501" s="191" t="s">
        <v>173</v>
      </c>
      <c r="H3501" s="191" t="s">
        <v>19647</v>
      </c>
      <c r="I3501" s="191" t="s">
        <v>19648</v>
      </c>
      <c r="J3501" s="191" t="s">
        <v>19649</v>
      </c>
      <c r="K3501" s="191" t="s">
        <v>10106</v>
      </c>
      <c r="L3501" s="99">
        <v>5.7917000000000003E-2</v>
      </c>
      <c r="M3501" s="99">
        <v>37.636398</v>
      </c>
      <c r="N3501" s="191" t="s">
        <v>6967</v>
      </c>
      <c r="O3501" s="87">
        <v>45565</v>
      </c>
      <c r="P3501" s="87">
        <f t="shared" si="108"/>
        <v>45590</v>
      </c>
      <c r="Q3501" s="53">
        <f t="shared" si="109"/>
        <v>37</v>
      </c>
    </row>
    <row r="3502" spans="1:17" ht="16">
      <c r="A3502" s="6">
        <v>3501</v>
      </c>
      <c r="B3502" s="191" t="s">
        <v>19650</v>
      </c>
      <c r="C3502" s="191" t="s">
        <v>19651</v>
      </c>
      <c r="D3502" s="191" t="s">
        <v>19652</v>
      </c>
      <c r="E3502" s="191" t="s">
        <v>108</v>
      </c>
      <c r="F3502" s="191" t="s">
        <v>108</v>
      </c>
      <c r="G3502" s="191" t="s">
        <v>111</v>
      </c>
      <c r="H3502" s="191" t="s">
        <v>19653</v>
      </c>
      <c r="I3502" s="191" t="s">
        <v>19654</v>
      </c>
      <c r="J3502" s="191" t="s">
        <v>19655</v>
      </c>
      <c r="K3502" s="191" t="s">
        <v>15636</v>
      </c>
      <c r="L3502" s="99">
        <v>-0.99367700000000003</v>
      </c>
      <c r="M3502" s="99">
        <v>36.756211999999998</v>
      </c>
      <c r="N3502" s="191" t="s">
        <v>6967</v>
      </c>
      <c r="O3502" s="87">
        <v>45565</v>
      </c>
      <c r="P3502" s="87">
        <f t="shared" si="108"/>
        <v>45590</v>
      </c>
      <c r="Q3502" s="53">
        <f t="shared" si="109"/>
        <v>37</v>
      </c>
    </row>
    <row r="3503" spans="1:17" ht="16">
      <c r="A3503" s="6">
        <v>3502</v>
      </c>
      <c r="B3503" s="191" t="s">
        <v>19656</v>
      </c>
      <c r="C3503" s="191" t="s">
        <v>19657</v>
      </c>
      <c r="D3503" s="191" t="s">
        <v>19658</v>
      </c>
      <c r="E3503" s="191" t="s">
        <v>161</v>
      </c>
      <c r="F3503" s="191" t="s">
        <v>161</v>
      </c>
      <c r="G3503" s="191" t="s">
        <v>10948</v>
      </c>
      <c r="H3503" s="191" t="s">
        <v>19659</v>
      </c>
      <c r="I3503" s="191" t="s">
        <v>19660</v>
      </c>
      <c r="J3503" s="191" t="s">
        <v>19661</v>
      </c>
      <c r="K3503" s="191" t="s">
        <v>16451</v>
      </c>
      <c r="L3503" s="99">
        <v>-0.37223699999999998</v>
      </c>
      <c r="M3503" s="99">
        <v>37.072662000000001</v>
      </c>
      <c r="N3503" s="191" t="s">
        <v>6967</v>
      </c>
      <c r="O3503" s="87">
        <v>45565</v>
      </c>
      <c r="P3503" s="87">
        <f t="shared" si="108"/>
        <v>45590</v>
      </c>
      <c r="Q3503" s="53">
        <f t="shared" si="109"/>
        <v>37</v>
      </c>
    </row>
    <row r="3504" spans="1:17" ht="32">
      <c r="A3504" s="6">
        <v>3503</v>
      </c>
      <c r="B3504" s="191" t="s">
        <v>19662</v>
      </c>
      <c r="C3504" s="191" t="s">
        <v>19663</v>
      </c>
      <c r="D3504" s="191" t="s">
        <v>19664</v>
      </c>
      <c r="E3504" s="191" t="s">
        <v>108</v>
      </c>
      <c r="F3504" s="191" t="s">
        <v>108</v>
      </c>
      <c r="G3504" s="191" t="s">
        <v>6972</v>
      </c>
      <c r="H3504" s="191" t="s">
        <v>19665</v>
      </c>
      <c r="I3504" s="191" t="s">
        <v>19666</v>
      </c>
      <c r="J3504" s="191" t="s">
        <v>19667</v>
      </c>
      <c r="K3504" s="191" t="s">
        <v>6975</v>
      </c>
      <c r="L3504" s="99">
        <v>-0.97562099999999996</v>
      </c>
      <c r="M3504" s="99">
        <v>36.813802000000003</v>
      </c>
      <c r="N3504" s="191" t="s">
        <v>6967</v>
      </c>
      <c r="O3504" s="87">
        <v>45565</v>
      </c>
      <c r="P3504" s="87">
        <f t="shared" si="108"/>
        <v>45590</v>
      </c>
      <c r="Q3504" s="53">
        <f t="shared" si="109"/>
        <v>37</v>
      </c>
    </row>
    <row r="3505" spans="1:17" ht="16">
      <c r="A3505" s="6">
        <v>3504</v>
      </c>
      <c r="B3505" s="191" t="s">
        <v>19668</v>
      </c>
      <c r="C3505" s="191" t="s">
        <v>19669</v>
      </c>
      <c r="D3505" s="191" t="s">
        <v>19670</v>
      </c>
      <c r="E3505" s="191" t="s">
        <v>8015</v>
      </c>
      <c r="F3505" s="191" t="s">
        <v>10898</v>
      </c>
      <c r="G3505" s="191" t="s">
        <v>1578</v>
      </c>
      <c r="H3505" s="191" t="s">
        <v>19376</v>
      </c>
      <c r="I3505" s="191" t="s">
        <v>19671</v>
      </c>
      <c r="J3505" s="191" t="s">
        <v>19672</v>
      </c>
      <c r="K3505" s="191" t="s">
        <v>11533</v>
      </c>
      <c r="L3505" s="99">
        <v>-0.277092</v>
      </c>
      <c r="M3505" s="99">
        <v>37.608587</v>
      </c>
      <c r="N3505" s="191" t="s">
        <v>6967</v>
      </c>
      <c r="O3505" s="87">
        <v>45565</v>
      </c>
      <c r="P3505" s="87">
        <f t="shared" si="108"/>
        <v>45590</v>
      </c>
      <c r="Q3505" s="53">
        <f t="shared" si="109"/>
        <v>37</v>
      </c>
    </row>
    <row r="3506" spans="1:17" ht="16">
      <c r="A3506" s="6">
        <v>3505</v>
      </c>
      <c r="B3506" s="191" t="s">
        <v>19673</v>
      </c>
      <c r="C3506" s="191" t="s">
        <v>19674</v>
      </c>
      <c r="D3506" s="191" t="s">
        <v>19675</v>
      </c>
      <c r="E3506" s="191" t="s">
        <v>108</v>
      </c>
      <c r="F3506" s="191" t="s">
        <v>108</v>
      </c>
      <c r="G3506" s="191" t="s">
        <v>7081</v>
      </c>
      <c r="H3506" s="191" t="s">
        <v>16658</v>
      </c>
      <c r="I3506" s="191" t="s">
        <v>19676</v>
      </c>
      <c r="J3506" s="191"/>
      <c r="K3506" s="191" t="s">
        <v>6975</v>
      </c>
      <c r="L3506" s="99">
        <v>-0.79546099999999997</v>
      </c>
      <c r="M3506" s="99">
        <v>37.135106999999998</v>
      </c>
      <c r="N3506" s="191" t="s">
        <v>6967</v>
      </c>
      <c r="O3506" s="87">
        <v>45565</v>
      </c>
      <c r="P3506" s="87">
        <f t="shared" si="108"/>
        <v>45590</v>
      </c>
      <c r="Q3506" s="53">
        <f t="shared" si="109"/>
        <v>37</v>
      </c>
    </row>
    <row r="3507" spans="1:17" ht="16">
      <c r="A3507" s="6">
        <v>3506</v>
      </c>
      <c r="B3507" s="191" t="s">
        <v>19677</v>
      </c>
      <c r="C3507" s="191" t="s">
        <v>19678</v>
      </c>
      <c r="D3507" s="191" t="s">
        <v>19679</v>
      </c>
      <c r="E3507" s="191" t="s">
        <v>161</v>
      </c>
      <c r="F3507" s="191" t="s">
        <v>161</v>
      </c>
      <c r="G3507" s="191" t="s">
        <v>11424</v>
      </c>
      <c r="H3507" s="191" t="s">
        <v>19680</v>
      </c>
      <c r="I3507" s="191" t="s">
        <v>19681</v>
      </c>
      <c r="J3507" s="191" t="s">
        <v>19682</v>
      </c>
      <c r="K3507" s="191" t="s">
        <v>10952</v>
      </c>
      <c r="L3507" s="99">
        <v>-0.53704399999999997</v>
      </c>
      <c r="M3507" s="99">
        <v>37.079684</v>
      </c>
      <c r="N3507" s="191" t="s">
        <v>6967</v>
      </c>
      <c r="O3507" s="87">
        <v>45565</v>
      </c>
      <c r="P3507" s="87">
        <f t="shared" si="108"/>
        <v>45590</v>
      </c>
      <c r="Q3507" s="53">
        <f t="shared" si="109"/>
        <v>37</v>
      </c>
    </row>
    <row r="3508" spans="1:17" ht="16">
      <c r="A3508" s="6">
        <v>3507</v>
      </c>
      <c r="B3508" s="191" t="s">
        <v>19683</v>
      </c>
      <c r="C3508" s="191" t="s">
        <v>19684</v>
      </c>
      <c r="D3508" s="191" t="s">
        <v>19685</v>
      </c>
      <c r="E3508" s="191" t="s">
        <v>108</v>
      </c>
      <c r="F3508" s="191" t="s">
        <v>108</v>
      </c>
      <c r="G3508" s="191" t="s">
        <v>109</v>
      </c>
      <c r="H3508" s="191" t="s">
        <v>16849</v>
      </c>
      <c r="I3508" s="191" t="s">
        <v>19686</v>
      </c>
      <c r="J3508" s="191" t="s">
        <v>19687</v>
      </c>
      <c r="K3508" s="191" t="s">
        <v>15636</v>
      </c>
      <c r="L3508" s="99">
        <v>-1.0764849999999999</v>
      </c>
      <c r="M3508" s="99">
        <v>36.863179000000002</v>
      </c>
      <c r="N3508" s="191" t="s">
        <v>6967</v>
      </c>
      <c r="O3508" s="87">
        <v>45565</v>
      </c>
      <c r="P3508" s="87">
        <f t="shared" si="108"/>
        <v>45590</v>
      </c>
      <c r="Q3508" s="53">
        <f t="shared" si="109"/>
        <v>37</v>
      </c>
    </row>
    <row r="3509" spans="1:17" ht="16">
      <c r="A3509" s="6">
        <v>3508</v>
      </c>
      <c r="B3509" s="191" t="s">
        <v>19688</v>
      </c>
      <c r="C3509" s="191" t="s">
        <v>19689</v>
      </c>
      <c r="D3509" s="191" t="s">
        <v>19690</v>
      </c>
      <c r="E3509" s="191" t="s">
        <v>108</v>
      </c>
      <c r="F3509" s="191" t="s">
        <v>108</v>
      </c>
      <c r="G3509" s="191" t="s">
        <v>111</v>
      </c>
      <c r="H3509" s="191" t="s">
        <v>6989</v>
      </c>
      <c r="I3509" s="191" t="s">
        <v>19691</v>
      </c>
      <c r="J3509" s="191" t="s">
        <v>19692</v>
      </c>
      <c r="K3509" s="191" t="s">
        <v>6966</v>
      </c>
      <c r="L3509" s="99">
        <v>-1.027515</v>
      </c>
      <c r="M3509" s="99">
        <v>36.774728000000003</v>
      </c>
      <c r="N3509" s="191" t="s">
        <v>6967</v>
      </c>
      <c r="O3509" s="87">
        <v>45565</v>
      </c>
      <c r="P3509" s="87">
        <f t="shared" si="108"/>
        <v>45590</v>
      </c>
      <c r="Q3509" s="53">
        <f t="shared" si="109"/>
        <v>37</v>
      </c>
    </row>
    <row r="3510" spans="1:17" ht="16">
      <c r="A3510" s="6">
        <v>3509</v>
      </c>
      <c r="B3510" s="191" t="s">
        <v>19693</v>
      </c>
      <c r="C3510" s="191" t="s">
        <v>19694</v>
      </c>
      <c r="D3510" s="191" t="s">
        <v>19695</v>
      </c>
      <c r="E3510" s="191" t="s">
        <v>8015</v>
      </c>
      <c r="F3510" s="191" t="s">
        <v>2434</v>
      </c>
      <c r="G3510" s="191" t="s">
        <v>9507</v>
      </c>
      <c r="H3510" s="191" t="s">
        <v>19696</v>
      </c>
      <c r="I3510" s="191" t="s">
        <v>19697</v>
      </c>
      <c r="J3510" s="191" t="s">
        <v>19698</v>
      </c>
      <c r="K3510" s="191" t="s">
        <v>16631</v>
      </c>
      <c r="L3510" s="99">
        <v>-0.47060000000000002</v>
      </c>
      <c r="M3510" s="99">
        <v>37.283442000000001</v>
      </c>
      <c r="N3510" s="191" t="s">
        <v>6967</v>
      </c>
      <c r="O3510" s="87">
        <v>45565</v>
      </c>
      <c r="P3510" s="87">
        <f t="shared" si="108"/>
        <v>45590</v>
      </c>
      <c r="Q3510" s="53">
        <f t="shared" si="109"/>
        <v>37</v>
      </c>
    </row>
    <row r="3511" spans="1:17" ht="16">
      <c r="A3511" s="6">
        <v>3510</v>
      </c>
      <c r="B3511" s="191" t="s">
        <v>19699</v>
      </c>
      <c r="C3511" s="191" t="s">
        <v>19700</v>
      </c>
      <c r="D3511" s="191" t="s">
        <v>19701</v>
      </c>
      <c r="E3511" s="191" t="s">
        <v>108</v>
      </c>
      <c r="F3511" s="191" t="s">
        <v>108</v>
      </c>
      <c r="G3511" s="191" t="s">
        <v>7201</v>
      </c>
      <c r="H3511" s="191" t="s">
        <v>15942</v>
      </c>
      <c r="I3511" s="191" t="s">
        <v>19702</v>
      </c>
      <c r="J3511" s="191" t="s">
        <v>19703</v>
      </c>
      <c r="K3511" s="191" t="s">
        <v>6975</v>
      </c>
      <c r="L3511" s="99">
        <v>-0.79545299999999997</v>
      </c>
      <c r="M3511" s="99">
        <v>37.135154999999997</v>
      </c>
      <c r="N3511" s="191" t="s">
        <v>6967</v>
      </c>
      <c r="O3511" s="87">
        <v>45565</v>
      </c>
      <c r="P3511" s="87">
        <f t="shared" si="108"/>
        <v>45590</v>
      </c>
      <c r="Q3511" s="53">
        <f t="shared" si="109"/>
        <v>37</v>
      </c>
    </row>
    <row r="3512" spans="1:17" ht="16">
      <c r="A3512" s="6">
        <v>3511</v>
      </c>
      <c r="B3512" s="191" t="s">
        <v>19704</v>
      </c>
      <c r="C3512" s="191" t="s">
        <v>19705</v>
      </c>
      <c r="D3512" s="191" t="s">
        <v>19706</v>
      </c>
      <c r="E3512" s="191" t="s">
        <v>8015</v>
      </c>
      <c r="F3512" s="191" t="s">
        <v>8015</v>
      </c>
      <c r="G3512" s="191" t="s">
        <v>144</v>
      </c>
      <c r="H3512" s="191" t="s">
        <v>19707</v>
      </c>
      <c r="I3512" s="191" t="s">
        <v>19708</v>
      </c>
      <c r="J3512" s="191" t="s">
        <v>19709</v>
      </c>
      <c r="K3512" s="191" t="s">
        <v>7384</v>
      </c>
      <c r="L3512" s="99">
        <v>-0.46934700000000001</v>
      </c>
      <c r="M3512" s="99">
        <v>37.555582000000001</v>
      </c>
      <c r="N3512" s="191" t="s">
        <v>6967</v>
      </c>
      <c r="O3512" s="87">
        <v>45565</v>
      </c>
      <c r="P3512" s="87">
        <f t="shared" si="108"/>
        <v>45590</v>
      </c>
      <c r="Q3512" s="53">
        <f t="shared" si="109"/>
        <v>37</v>
      </c>
    </row>
    <row r="3513" spans="1:17" ht="32">
      <c r="A3513" s="6">
        <v>3512</v>
      </c>
      <c r="B3513" s="191" t="s">
        <v>19710</v>
      </c>
      <c r="C3513" s="191" t="s">
        <v>19711</v>
      </c>
      <c r="D3513" s="191" t="s">
        <v>19712</v>
      </c>
      <c r="E3513" s="191" t="s">
        <v>114</v>
      </c>
      <c r="F3513" s="191" t="s">
        <v>114</v>
      </c>
      <c r="G3513" s="191" t="s">
        <v>168</v>
      </c>
      <c r="H3513" s="191" t="s">
        <v>8483</v>
      </c>
      <c r="I3513" s="191" t="s">
        <v>19713</v>
      </c>
      <c r="J3513" s="191" t="s">
        <v>19714</v>
      </c>
      <c r="K3513" s="191" t="s">
        <v>11330</v>
      </c>
      <c r="L3513" s="99">
        <v>-0.90798299999999998</v>
      </c>
      <c r="M3513" s="99">
        <v>37.081977999999999</v>
      </c>
      <c r="N3513" s="191" t="s">
        <v>6967</v>
      </c>
      <c r="O3513" s="87">
        <v>45565</v>
      </c>
      <c r="P3513" s="87">
        <f t="shared" si="108"/>
        <v>45590</v>
      </c>
      <c r="Q3513" s="53">
        <f t="shared" si="109"/>
        <v>37</v>
      </c>
    </row>
    <row r="3514" spans="1:17" ht="16">
      <c r="A3514" s="6">
        <v>3513</v>
      </c>
      <c r="B3514" s="191" t="s">
        <v>19715</v>
      </c>
      <c r="C3514" s="191" t="s">
        <v>19716</v>
      </c>
      <c r="D3514" s="191" t="s">
        <v>19717</v>
      </c>
      <c r="E3514" s="191" t="s">
        <v>8015</v>
      </c>
      <c r="F3514" s="191" t="s">
        <v>151</v>
      </c>
      <c r="G3514" s="191" t="s">
        <v>173</v>
      </c>
      <c r="H3514" s="191" t="s">
        <v>19718</v>
      </c>
      <c r="I3514" s="191" t="s">
        <v>19719</v>
      </c>
      <c r="J3514" s="191" t="s">
        <v>19720</v>
      </c>
      <c r="K3514" s="191" t="s">
        <v>11533</v>
      </c>
      <c r="L3514" s="99">
        <v>1.2685E-2</v>
      </c>
      <c r="M3514" s="99">
        <v>37.769562999999998</v>
      </c>
      <c r="N3514" s="191" t="s">
        <v>6967</v>
      </c>
      <c r="O3514" s="87">
        <v>45565</v>
      </c>
      <c r="P3514" s="87">
        <f t="shared" si="108"/>
        <v>45590</v>
      </c>
      <c r="Q3514" s="53">
        <f t="shared" si="109"/>
        <v>37</v>
      </c>
    </row>
    <row r="3515" spans="1:17" ht="16">
      <c r="A3515" s="6">
        <v>3514</v>
      </c>
      <c r="B3515" s="191" t="s">
        <v>19721</v>
      </c>
      <c r="C3515" s="191" t="s">
        <v>19722</v>
      </c>
      <c r="D3515" s="191" t="s">
        <v>19723</v>
      </c>
      <c r="E3515" s="191" t="s">
        <v>8015</v>
      </c>
      <c r="F3515" s="191" t="s">
        <v>2434</v>
      </c>
      <c r="G3515" s="191" t="s">
        <v>9255</v>
      </c>
      <c r="H3515" s="191" t="s">
        <v>19724</v>
      </c>
      <c r="I3515" s="191" t="s">
        <v>19725</v>
      </c>
      <c r="J3515" s="191" t="s">
        <v>19726</v>
      </c>
      <c r="K3515" s="191" t="s">
        <v>8335</v>
      </c>
      <c r="L3515" s="99">
        <v>-0.478107</v>
      </c>
      <c r="M3515" s="99">
        <v>37.389646999999997</v>
      </c>
      <c r="N3515" s="191" t="s">
        <v>6967</v>
      </c>
      <c r="O3515" s="87">
        <v>45565</v>
      </c>
      <c r="P3515" s="87">
        <f t="shared" si="108"/>
        <v>45590</v>
      </c>
      <c r="Q3515" s="53">
        <f t="shared" si="109"/>
        <v>37</v>
      </c>
    </row>
    <row r="3516" spans="1:17" ht="16">
      <c r="A3516" s="6">
        <v>3515</v>
      </c>
      <c r="B3516" s="191" t="s">
        <v>19727</v>
      </c>
      <c r="C3516" s="191" t="s">
        <v>19728</v>
      </c>
      <c r="D3516" s="191" t="s">
        <v>19729</v>
      </c>
      <c r="E3516" s="191" t="s">
        <v>8015</v>
      </c>
      <c r="F3516" s="191" t="s">
        <v>10898</v>
      </c>
      <c r="G3516" s="191" t="s">
        <v>12503</v>
      </c>
      <c r="H3516" s="191" t="s">
        <v>19730</v>
      </c>
      <c r="I3516" s="191" t="s">
        <v>19731</v>
      </c>
      <c r="J3516" s="191" t="s">
        <v>19732</v>
      </c>
      <c r="K3516" s="191" t="s">
        <v>11533</v>
      </c>
      <c r="L3516" s="99">
        <v>-0.38088499999999997</v>
      </c>
      <c r="M3516" s="99">
        <v>37.668998000000002</v>
      </c>
      <c r="N3516" s="191" t="s">
        <v>6967</v>
      </c>
      <c r="O3516" s="87">
        <v>45565</v>
      </c>
      <c r="P3516" s="87">
        <f t="shared" si="108"/>
        <v>45590</v>
      </c>
      <c r="Q3516" s="53">
        <f t="shared" si="109"/>
        <v>37</v>
      </c>
    </row>
    <row r="3517" spans="1:17" ht="16">
      <c r="A3517" s="6">
        <v>3516</v>
      </c>
      <c r="B3517" s="191" t="s">
        <v>19733</v>
      </c>
      <c r="C3517" s="191" t="s">
        <v>19734</v>
      </c>
      <c r="D3517" s="191" t="s">
        <v>19735</v>
      </c>
      <c r="E3517" s="191" t="s">
        <v>114</v>
      </c>
      <c r="F3517" s="191" t="s">
        <v>114</v>
      </c>
      <c r="G3517" s="191" t="s">
        <v>156</v>
      </c>
      <c r="H3517" s="191" t="s">
        <v>19736</v>
      </c>
      <c r="I3517" s="191" t="s">
        <v>19737</v>
      </c>
      <c r="J3517" s="191" t="s">
        <v>19738</v>
      </c>
      <c r="K3517" s="191" t="s">
        <v>11451</v>
      </c>
      <c r="L3517" s="99">
        <v>-0.85470000000000002</v>
      </c>
      <c r="M3517" s="99">
        <v>36.861812</v>
      </c>
      <c r="N3517" s="191" t="s">
        <v>6967</v>
      </c>
      <c r="O3517" s="87">
        <v>45566</v>
      </c>
      <c r="P3517" s="87">
        <f t="shared" si="108"/>
        <v>45591</v>
      </c>
      <c r="Q3517" s="53">
        <f t="shared" si="109"/>
        <v>36</v>
      </c>
    </row>
    <row r="3518" spans="1:17" ht="16">
      <c r="A3518" s="6">
        <v>3517</v>
      </c>
      <c r="B3518" s="191" t="s">
        <v>19739</v>
      </c>
      <c r="C3518" s="191" t="s">
        <v>19740</v>
      </c>
      <c r="D3518" s="191" t="s">
        <v>19741</v>
      </c>
      <c r="E3518" s="191" t="s">
        <v>151</v>
      </c>
      <c r="F3518" s="191" t="s">
        <v>151</v>
      </c>
      <c r="G3518" s="191" t="s">
        <v>11226</v>
      </c>
      <c r="H3518" s="191" t="s">
        <v>19742</v>
      </c>
      <c r="I3518" s="191" t="s">
        <v>19743</v>
      </c>
      <c r="J3518" s="191" t="s">
        <v>19744</v>
      </c>
      <c r="K3518" s="191" t="s">
        <v>10641</v>
      </c>
      <c r="L3518" s="99">
        <v>0.33146300000000001</v>
      </c>
      <c r="M3518" s="99">
        <v>37.940688000000002</v>
      </c>
      <c r="N3518" s="191" t="s">
        <v>6967</v>
      </c>
      <c r="O3518" s="87">
        <v>45566</v>
      </c>
      <c r="P3518" s="87">
        <f t="shared" si="108"/>
        <v>45591</v>
      </c>
      <c r="Q3518" s="53">
        <f t="shared" si="109"/>
        <v>36</v>
      </c>
    </row>
    <row r="3519" spans="1:17" ht="16">
      <c r="A3519" s="6">
        <v>3518</v>
      </c>
      <c r="B3519" s="191" t="s">
        <v>19745</v>
      </c>
      <c r="C3519" s="191" t="s">
        <v>19746</v>
      </c>
      <c r="D3519" s="191" t="s">
        <v>19747</v>
      </c>
      <c r="E3519" s="191" t="s">
        <v>8015</v>
      </c>
      <c r="F3519" s="191" t="s">
        <v>8015</v>
      </c>
      <c r="G3519" s="191" t="s">
        <v>144</v>
      </c>
      <c r="H3519" s="191" t="s">
        <v>12700</v>
      </c>
      <c r="I3519" s="191" t="s">
        <v>19748</v>
      </c>
      <c r="J3519" s="191" t="s">
        <v>19749</v>
      </c>
      <c r="K3519" s="191" t="s">
        <v>7384</v>
      </c>
      <c r="L3519" s="99">
        <v>-0.362014</v>
      </c>
      <c r="M3519" s="99">
        <v>37.495978000000001</v>
      </c>
      <c r="N3519" s="191" t="s">
        <v>6967</v>
      </c>
      <c r="O3519" s="87">
        <v>45566</v>
      </c>
      <c r="P3519" s="87">
        <f t="shared" si="108"/>
        <v>45591</v>
      </c>
      <c r="Q3519" s="53">
        <f t="shared" si="109"/>
        <v>36</v>
      </c>
    </row>
    <row r="3520" spans="1:17" ht="16">
      <c r="A3520" s="6">
        <v>3519</v>
      </c>
      <c r="B3520" s="191" t="s">
        <v>19750</v>
      </c>
      <c r="C3520" s="191" t="s">
        <v>19751</v>
      </c>
      <c r="D3520" s="191" t="s">
        <v>19752</v>
      </c>
      <c r="E3520" s="191" t="s">
        <v>151</v>
      </c>
      <c r="F3520" s="191" t="s">
        <v>151</v>
      </c>
      <c r="G3520" s="191" t="s">
        <v>165</v>
      </c>
      <c r="H3520" s="191" t="s">
        <v>19169</v>
      </c>
      <c r="I3520" s="191" t="s">
        <v>19753</v>
      </c>
      <c r="J3520" s="191" t="s">
        <v>19754</v>
      </c>
      <c r="K3520" s="191" t="s">
        <v>16531</v>
      </c>
      <c r="L3520" s="99">
        <v>-0.163998</v>
      </c>
      <c r="M3520" s="99">
        <v>37.635305000000002</v>
      </c>
      <c r="N3520" s="191" t="s">
        <v>6967</v>
      </c>
      <c r="O3520" s="87">
        <v>45566</v>
      </c>
      <c r="P3520" s="87">
        <f t="shared" si="108"/>
        <v>45591</v>
      </c>
      <c r="Q3520" s="53">
        <f t="shared" si="109"/>
        <v>36</v>
      </c>
    </row>
    <row r="3521" spans="1:17" ht="16">
      <c r="A3521" s="6">
        <v>3520</v>
      </c>
      <c r="B3521" s="191" t="s">
        <v>19755</v>
      </c>
      <c r="C3521" s="191" t="s">
        <v>19756</v>
      </c>
      <c r="D3521" s="191" t="s">
        <v>19757</v>
      </c>
      <c r="E3521" s="191" t="s">
        <v>8015</v>
      </c>
      <c r="F3521" s="191" t="s">
        <v>8015</v>
      </c>
      <c r="G3521" s="191" t="s">
        <v>144</v>
      </c>
      <c r="H3521" s="191" t="s">
        <v>11296</v>
      </c>
      <c r="I3521" s="191" t="s">
        <v>19758</v>
      </c>
      <c r="J3521" s="191" t="s">
        <v>19759</v>
      </c>
      <c r="K3521" s="191" t="s">
        <v>7384</v>
      </c>
      <c r="L3521" s="99">
        <v>-0.35974499999999998</v>
      </c>
      <c r="M3521" s="99">
        <v>37.490679999999998</v>
      </c>
      <c r="N3521" s="191" t="s">
        <v>6967</v>
      </c>
      <c r="O3521" s="87">
        <v>45566</v>
      </c>
      <c r="P3521" s="87">
        <f t="shared" si="108"/>
        <v>45591</v>
      </c>
      <c r="Q3521" s="53">
        <f t="shared" si="109"/>
        <v>36</v>
      </c>
    </row>
    <row r="3522" spans="1:17" ht="16">
      <c r="A3522" s="6">
        <v>3521</v>
      </c>
      <c r="B3522" s="191" t="s">
        <v>19760</v>
      </c>
      <c r="C3522" s="191" t="s">
        <v>19761</v>
      </c>
      <c r="D3522" s="191" t="s">
        <v>19762</v>
      </c>
      <c r="E3522" s="191" t="s">
        <v>8015</v>
      </c>
      <c r="F3522" s="191" t="s">
        <v>8015</v>
      </c>
      <c r="G3522" s="191" t="s">
        <v>144</v>
      </c>
      <c r="H3522" s="191" t="s">
        <v>14034</v>
      </c>
      <c r="I3522" s="191" t="s">
        <v>19763</v>
      </c>
      <c r="J3522" s="191" t="s">
        <v>19764</v>
      </c>
      <c r="K3522" s="191" t="s">
        <v>7384</v>
      </c>
      <c r="L3522" s="99">
        <v>-0.41482000000000002</v>
      </c>
      <c r="M3522" s="99">
        <v>37.498913000000002</v>
      </c>
      <c r="N3522" s="191" t="s">
        <v>6967</v>
      </c>
      <c r="O3522" s="87">
        <v>45566</v>
      </c>
      <c r="P3522" s="87">
        <f t="shared" si="108"/>
        <v>45591</v>
      </c>
      <c r="Q3522" s="53">
        <f t="shared" si="109"/>
        <v>36</v>
      </c>
    </row>
    <row r="3523" spans="1:17" ht="16">
      <c r="A3523" s="6">
        <v>3522</v>
      </c>
      <c r="B3523" s="191" t="s">
        <v>19765</v>
      </c>
      <c r="C3523" s="191" t="s">
        <v>19766</v>
      </c>
      <c r="D3523" s="191" t="s">
        <v>19767</v>
      </c>
      <c r="E3523" s="191" t="s">
        <v>151</v>
      </c>
      <c r="F3523" s="191" t="s">
        <v>151</v>
      </c>
      <c r="G3523" s="191" t="s">
        <v>10204</v>
      </c>
      <c r="H3523" s="191" t="s">
        <v>19768</v>
      </c>
      <c r="I3523" s="191" t="s">
        <v>19769</v>
      </c>
      <c r="J3523" s="191" t="s">
        <v>19770</v>
      </c>
      <c r="K3523" s="191" t="s">
        <v>10641</v>
      </c>
      <c r="L3523" s="99">
        <v>0.31893700000000003</v>
      </c>
      <c r="M3523" s="99">
        <v>37.937182999999997</v>
      </c>
      <c r="N3523" s="191" t="s">
        <v>6967</v>
      </c>
      <c r="O3523" s="87">
        <v>45566</v>
      </c>
      <c r="P3523" s="87">
        <f t="shared" ref="P3523:P3586" si="110">O3523+25</f>
        <v>45591</v>
      </c>
      <c r="Q3523" s="53">
        <f t="shared" ref="Q3523:Q3586" si="111">IF(P3523&lt;$T$2,$V$2,$U$2-P3523+1)</f>
        <v>36</v>
      </c>
    </row>
    <row r="3524" spans="1:17" ht="16">
      <c r="A3524" s="6">
        <v>3523</v>
      </c>
      <c r="B3524" s="191" t="s">
        <v>19771</v>
      </c>
      <c r="C3524" s="191" t="s">
        <v>19772</v>
      </c>
      <c r="D3524" s="191" t="s">
        <v>19773</v>
      </c>
      <c r="E3524" s="191" t="s">
        <v>8015</v>
      </c>
      <c r="F3524" s="191" t="s">
        <v>10898</v>
      </c>
      <c r="G3524" s="191" t="s">
        <v>12503</v>
      </c>
      <c r="H3524" s="191" t="s">
        <v>19774</v>
      </c>
      <c r="I3524" s="191" t="s">
        <v>19775</v>
      </c>
      <c r="J3524" s="191"/>
      <c r="K3524" s="191" t="s">
        <v>11533</v>
      </c>
      <c r="L3524" s="99">
        <v>-0.34671999999999997</v>
      </c>
      <c r="M3524" s="99">
        <v>37.679741999999997</v>
      </c>
      <c r="N3524" s="191" t="s">
        <v>6967</v>
      </c>
      <c r="O3524" s="87">
        <v>45566</v>
      </c>
      <c r="P3524" s="87">
        <f t="shared" si="110"/>
        <v>45591</v>
      </c>
      <c r="Q3524" s="53">
        <f t="shared" si="111"/>
        <v>36</v>
      </c>
    </row>
    <row r="3525" spans="1:17" ht="16">
      <c r="A3525" s="6">
        <v>3524</v>
      </c>
      <c r="B3525" s="191" t="s">
        <v>19776</v>
      </c>
      <c r="C3525" s="191" t="s">
        <v>19777</v>
      </c>
      <c r="D3525" s="191" t="s">
        <v>19778</v>
      </c>
      <c r="E3525" s="191" t="s">
        <v>108</v>
      </c>
      <c r="F3525" s="191" t="s">
        <v>108</v>
      </c>
      <c r="G3525" s="191" t="s">
        <v>6972</v>
      </c>
      <c r="H3525" s="191" t="s">
        <v>19779</v>
      </c>
      <c r="I3525" s="191" t="s">
        <v>19780</v>
      </c>
      <c r="J3525" s="191" t="s">
        <v>19781</v>
      </c>
      <c r="K3525" s="191" t="s">
        <v>6975</v>
      </c>
      <c r="L3525" s="99">
        <v>-0.92834300000000003</v>
      </c>
      <c r="M3525" s="99">
        <v>36.811186999999997</v>
      </c>
      <c r="N3525" s="191" t="s">
        <v>6967</v>
      </c>
      <c r="O3525" s="87">
        <v>45566</v>
      </c>
      <c r="P3525" s="87">
        <f t="shared" si="110"/>
        <v>45591</v>
      </c>
      <c r="Q3525" s="53">
        <f t="shared" si="111"/>
        <v>36</v>
      </c>
    </row>
    <row r="3526" spans="1:17" ht="16">
      <c r="A3526" s="6">
        <v>3525</v>
      </c>
      <c r="B3526" s="191" t="s">
        <v>19782</v>
      </c>
      <c r="C3526" s="191" t="s">
        <v>19783</v>
      </c>
      <c r="D3526" s="191" t="s">
        <v>19784</v>
      </c>
      <c r="E3526" s="191" t="s">
        <v>108</v>
      </c>
      <c r="F3526" s="191" t="s">
        <v>108</v>
      </c>
      <c r="G3526" s="191" t="s">
        <v>111</v>
      </c>
      <c r="H3526" s="191" t="s">
        <v>19785</v>
      </c>
      <c r="I3526" s="191" t="s">
        <v>19786</v>
      </c>
      <c r="J3526" s="191" t="s">
        <v>19787</v>
      </c>
      <c r="K3526" s="191" t="s">
        <v>6966</v>
      </c>
      <c r="L3526" s="99">
        <v>-1.0130319999999999</v>
      </c>
      <c r="M3526" s="99">
        <v>36.737499999999997</v>
      </c>
      <c r="N3526" s="191" t="s">
        <v>6967</v>
      </c>
      <c r="O3526" s="87">
        <v>45566</v>
      </c>
      <c r="P3526" s="87">
        <f t="shared" si="110"/>
        <v>45591</v>
      </c>
      <c r="Q3526" s="53">
        <f t="shared" si="111"/>
        <v>36</v>
      </c>
    </row>
    <row r="3527" spans="1:17" ht="16">
      <c r="A3527" s="6">
        <v>3526</v>
      </c>
      <c r="B3527" s="191" t="s">
        <v>19788</v>
      </c>
      <c r="C3527" s="191" t="s">
        <v>19789</v>
      </c>
      <c r="D3527" s="191" t="s">
        <v>19790</v>
      </c>
      <c r="E3527" s="191" t="s">
        <v>8015</v>
      </c>
      <c r="F3527" s="191" t="s">
        <v>8015</v>
      </c>
      <c r="G3527" s="191" t="s">
        <v>144</v>
      </c>
      <c r="H3527" s="191" t="s">
        <v>19791</v>
      </c>
      <c r="I3527" s="191" t="s">
        <v>19792</v>
      </c>
      <c r="J3527" s="191" t="s">
        <v>19793</v>
      </c>
      <c r="K3527" s="191" t="s">
        <v>7384</v>
      </c>
      <c r="L3527" s="99">
        <v>-0.427147</v>
      </c>
      <c r="M3527" s="99">
        <v>37.557433000000003</v>
      </c>
      <c r="N3527" s="191" t="s">
        <v>6967</v>
      </c>
      <c r="O3527" s="87">
        <v>45566</v>
      </c>
      <c r="P3527" s="87">
        <f t="shared" si="110"/>
        <v>45591</v>
      </c>
      <c r="Q3527" s="53">
        <f t="shared" si="111"/>
        <v>36</v>
      </c>
    </row>
    <row r="3528" spans="1:17" ht="16">
      <c r="A3528" s="6">
        <v>3527</v>
      </c>
      <c r="B3528" s="191" t="s">
        <v>19794</v>
      </c>
      <c r="C3528" s="191" t="s">
        <v>19795</v>
      </c>
      <c r="D3528" s="191" t="s">
        <v>19796</v>
      </c>
      <c r="E3528" s="191" t="s">
        <v>151</v>
      </c>
      <c r="F3528" s="191" t="s">
        <v>151</v>
      </c>
      <c r="G3528" s="191" t="s">
        <v>10204</v>
      </c>
      <c r="H3528" s="191" t="s">
        <v>19797</v>
      </c>
      <c r="I3528" s="191" t="s">
        <v>19798</v>
      </c>
      <c r="J3528" s="191" t="s">
        <v>19799</v>
      </c>
      <c r="K3528" s="191" t="s">
        <v>10641</v>
      </c>
      <c r="L3528" s="99">
        <v>0.29315799999999997</v>
      </c>
      <c r="M3528" s="99">
        <v>37.892718000000002</v>
      </c>
      <c r="N3528" s="191" t="s">
        <v>6967</v>
      </c>
      <c r="O3528" s="87">
        <v>45567</v>
      </c>
      <c r="P3528" s="87">
        <f t="shared" si="110"/>
        <v>45592</v>
      </c>
      <c r="Q3528" s="53">
        <f t="shared" si="111"/>
        <v>35</v>
      </c>
    </row>
    <row r="3529" spans="1:17" ht="16">
      <c r="A3529" s="6">
        <v>3528</v>
      </c>
      <c r="B3529" s="191" t="s">
        <v>19800</v>
      </c>
      <c r="C3529" s="191" t="s">
        <v>19801</v>
      </c>
      <c r="D3529" s="191" t="s">
        <v>19802</v>
      </c>
      <c r="E3529" s="191" t="s">
        <v>8015</v>
      </c>
      <c r="F3529" s="191" t="s">
        <v>2434</v>
      </c>
      <c r="G3529" s="191" t="s">
        <v>9255</v>
      </c>
      <c r="H3529" s="191" t="s">
        <v>19126</v>
      </c>
      <c r="I3529" s="191" t="s">
        <v>19803</v>
      </c>
      <c r="J3529" s="191" t="s">
        <v>19804</v>
      </c>
      <c r="K3529" s="191" t="s">
        <v>8335</v>
      </c>
      <c r="L3529" s="99">
        <v>-0.49052299999999999</v>
      </c>
      <c r="M3529" s="99">
        <v>37.376072000000001</v>
      </c>
      <c r="N3529" s="191" t="s">
        <v>6967</v>
      </c>
      <c r="O3529" s="87">
        <v>45567</v>
      </c>
      <c r="P3529" s="87">
        <f t="shared" si="110"/>
        <v>45592</v>
      </c>
      <c r="Q3529" s="53">
        <f t="shared" si="111"/>
        <v>35</v>
      </c>
    </row>
    <row r="3530" spans="1:17" ht="16">
      <c r="A3530" s="6">
        <v>3529</v>
      </c>
      <c r="B3530" s="191" t="s">
        <v>19805</v>
      </c>
      <c r="C3530" s="191" t="s">
        <v>19806</v>
      </c>
      <c r="D3530" s="191" t="s">
        <v>19807</v>
      </c>
      <c r="E3530" s="191" t="s">
        <v>108</v>
      </c>
      <c r="F3530" s="191" t="s">
        <v>108</v>
      </c>
      <c r="G3530" s="191" t="s">
        <v>175</v>
      </c>
      <c r="H3530" s="191" t="s">
        <v>7798</v>
      </c>
      <c r="I3530" s="191" t="s">
        <v>19808</v>
      </c>
      <c r="J3530" s="191" t="s">
        <v>19809</v>
      </c>
      <c r="K3530" s="191" t="s">
        <v>2840</v>
      </c>
      <c r="L3530" s="99">
        <v>-1.252362</v>
      </c>
      <c r="M3530" s="99">
        <v>36.598362999999999</v>
      </c>
      <c r="N3530" s="191" t="s">
        <v>6967</v>
      </c>
      <c r="O3530" s="87">
        <v>45567</v>
      </c>
      <c r="P3530" s="87">
        <f t="shared" si="110"/>
        <v>45592</v>
      </c>
      <c r="Q3530" s="53">
        <f t="shared" si="111"/>
        <v>35</v>
      </c>
    </row>
    <row r="3531" spans="1:17" ht="16">
      <c r="A3531" s="6">
        <v>3530</v>
      </c>
      <c r="B3531" s="191" t="s">
        <v>19810</v>
      </c>
      <c r="C3531" s="191" t="s">
        <v>19811</v>
      </c>
      <c r="D3531" s="191" t="s">
        <v>19812</v>
      </c>
      <c r="E3531" s="191" t="s">
        <v>161</v>
      </c>
      <c r="F3531" s="191" t="s">
        <v>161</v>
      </c>
      <c r="G3531" s="191" t="s">
        <v>1511</v>
      </c>
      <c r="H3531" s="191" t="s">
        <v>16485</v>
      </c>
      <c r="I3531" s="191" t="s">
        <v>19813</v>
      </c>
      <c r="J3531" s="191" t="s">
        <v>19814</v>
      </c>
      <c r="K3531" s="191" t="s">
        <v>16488</v>
      </c>
      <c r="L3531" s="99">
        <v>-0.23855199999999999</v>
      </c>
      <c r="M3531" s="99">
        <v>37.048929000000001</v>
      </c>
      <c r="N3531" s="191" t="s">
        <v>6967</v>
      </c>
      <c r="O3531" s="87">
        <v>45567</v>
      </c>
      <c r="P3531" s="87">
        <f t="shared" si="110"/>
        <v>45592</v>
      </c>
      <c r="Q3531" s="53">
        <f t="shared" si="111"/>
        <v>35</v>
      </c>
    </row>
    <row r="3532" spans="1:17" ht="16">
      <c r="A3532" s="6">
        <v>3531</v>
      </c>
      <c r="B3532" s="191" t="s">
        <v>19815</v>
      </c>
      <c r="C3532" s="191" t="s">
        <v>19816</v>
      </c>
      <c r="D3532" s="191" t="s">
        <v>19817</v>
      </c>
      <c r="E3532" s="191" t="s">
        <v>151</v>
      </c>
      <c r="F3532" s="191" t="s">
        <v>151</v>
      </c>
      <c r="G3532" s="191" t="s">
        <v>152</v>
      </c>
      <c r="H3532" s="191" t="s">
        <v>19818</v>
      </c>
      <c r="I3532" s="191" t="s">
        <v>19819</v>
      </c>
      <c r="J3532" s="191" t="s">
        <v>19820</v>
      </c>
      <c r="K3532" s="191" t="s">
        <v>10554</v>
      </c>
      <c r="L3532" s="99">
        <v>9.6547999999999995E-2</v>
      </c>
      <c r="M3532" s="99">
        <v>37.529719999999998</v>
      </c>
      <c r="N3532" s="191" t="s">
        <v>6967</v>
      </c>
      <c r="O3532" s="87">
        <v>45567</v>
      </c>
      <c r="P3532" s="87">
        <f t="shared" si="110"/>
        <v>45592</v>
      </c>
      <c r="Q3532" s="53">
        <f t="shared" si="111"/>
        <v>35</v>
      </c>
    </row>
    <row r="3533" spans="1:17" ht="16">
      <c r="A3533" s="6">
        <v>3532</v>
      </c>
      <c r="B3533" s="191" t="s">
        <v>19821</v>
      </c>
      <c r="C3533" s="191" t="s">
        <v>19822</v>
      </c>
      <c r="D3533" s="191" t="s">
        <v>19823</v>
      </c>
      <c r="E3533" s="191" t="s">
        <v>8015</v>
      </c>
      <c r="F3533" s="191" t="s">
        <v>8015</v>
      </c>
      <c r="G3533" s="191" t="s">
        <v>144</v>
      </c>
      <c r="H3533" s="191" t="s">
        <v>19824</v>
      </c>
      <c r="I3533" s="191" t="s">
        <v>19825</v>
      </c>
      <c r="J3533" s="191" t="s">
        <v>19826</v>
      </c>
      <c r="K3533" s="191" t="s">
        <v>7384</v>
      </c>
      <c r="L3533" s="99">
        <v>-0.434388</v>
      </c>
      <c r="M3533" s="99">
        <v>37.552937</v>
      </c>
      <c r="N3533" s="191" t="s">
        <v>6967</v>
      </c>
      <c r="O3533" s="87">
        <v>45567</v>
      </c>
      <c r="P3533" s="87">
        <f t="shared" si="110"/>
        <v>45592</v>
      </c>
      <c r="Q3533" s="53">
        <f t="shared" si="111"/>
        <v>35</v>
      </c>
    </row>
    <row r="3534" spans="1:17" ht="16">
      <c r="A3534" s="6">
        <v>3533</v>
      </c>
      <c r="B3534" s="191" t="s">
        <v>19827</v>
      </c>
      <c r="C3534" s="191" t="s">
        <v>19828</v>
      </c>
      <c r="D3534" s="191" t="s">
        <v>19829</v>
      </c>
      <c r="E3534" s="191" t="s">
        <v>161</v>
      </c>
      <c r="F3534" s="191" t="s">
        <v>161</v>
      </c>
      <c r="G3534" s="191" t="s">
        <v>11424</v>
      </c>
      <c r="H3534" s="191" t="s">
        <v>19830</v>
      </c>
      <c r="I3534" s="191" t="s">
        <v>19831</v>
      </c>
      <c r="J3534" s="191" t="s">
        <v>19832</v>
      </c>
      <c r="K3534" s="191" t="s">
        <v>10952</v>
      </c>
      <c r="L3534" s="99">
        <v>-0.57397399999999998</v>
      </c>
      <c r="M3534" s="99">
        <v>37.141872999999997</v>
      </c>
      <c r="N3534" s="191" t="s">
        <v>6967</v>
      </c>
      <c r="O3534" s="87">
        <v>45567</v>
      </c>
      <c r="P3534" s="87">
        <f t="shared" si="110"/>
        <v>45592</v>
      </c>
      <c r="Q3534" s="53">
        <f t="shared" si="111"/>
        <v>35</v>
      </c>
    </row>
    <row r="3535" spans="1:17" ht="16">
      <c r="A3535" s="6">
        <v>3534</v>
      </c>
      <c r="B3535" s="191" t="s">
        <v>19833</v>
      </c>
      <c r="C3535" s="191" t="s">
        <v>19834</v>
      </c>
      <c r="D3535" s="191" t="s">
        <v>19835</v>
      </c>
      <c r="E3535" s="191" t="s">
        <v>8015</v>
      </c>
      <c r="F3535" s="191" t="s">
        <v>10898</v>
      </c>
      <c r="G3535" s="191" t="s">
        <v>1578</v>
      </c>
      <c r="H3535" s="191" t="s">
        <v>19836</v>
      </c>
      <c r="I3535" s="191" t="s">
        <v>19837</v>
      </c>
      <c r="J3535" s="191" t="s">
        <v>19838</v>
      </c>
      <c r="K3535" s="191" t="s">
        <v>11533</v>
      </c>
      <c r="L3535" s="99">
        <v>-0.26013999999999998</v>
      </c>
      <c r="M3535" s="99">
        <v>37.607557999999997</v>
      </c>
      <c r="N3535" s="191" t="s">
        <v>6967</v>
      </c>
      <c r="O3535" s="87">
        <v>45568</v>
      </c>
      <c r="P3535" s="87">
        <f t="shared" si="110"/>
        <v>45593</v>
      </c>
      <c r="Q3535" s="53">
        <f t="shared" si="111"/>
        <v>34</v>
      </c>
    </row>
    <row r="3536" spans="1:17" ht="16">
      <c r="A3536" s="6">
        <v>3535</v>
      </c>
      <c r="B3536" s="191" t="s">
        <v>19839</v>
      </c>
      <c r="C3536" s="191" t="s">
        <v>19840</v>
      </c>
      <c r="D3536" s="191" t="s">
        <v>19841</v>
      </c>
      <c r="E3536" s="191" t="s">
        <v>114</v>
      </c>
      <c r="F3536" s="191" t="s">
        <v>114</v>
      </c>
      <c r="G3536" s="191" t="s">
        <v>160</v>
      </c>
      <c r="H3536" s="191" t="s">
        <v>16392</v>
      </c>
      <c r="I3536" s="191" t="s">
        <v>19842</v>
      </c>
      <c r="J3536" s="191"/>
      <c r="K3536" s="191" t="s">
        <v>10197</v>
      </c>
      <c r="L3536" s="99">
        <v>-0.682226</v>
      </c>
      <c r="M3536" s="99">
        <v>36.972161</v>
      </c>
      <c r="N3536" s="191" t="s">
        <v>6967</v>
      </c>
      <c r="O3536" s="87">
        <v>45568</v>
      </c>
      <c r="P3536" s="87">
        <f t="shared" si="110"/>
        <v>45593</v>
      </c>
      <c r="Q3536" s="53">
        <f t="shared" si="111"/>
        <v>34</v>
      </c>
    </row>
    <row r="3537" spans="1:17" ht="16">
      <c r="A3537" s="6">
        <v>3536</v>
      </c>
      <c r="B3537" s="191" t="s">
        <v>19843</v>
      </c>
      <c r="C3537" s="191" t="s">
        <v>19844</v>
      </c>
      <c r="D3537" s="191" t="s">
        <v>19845</v>
      </c>
      <c r="E3537" s="191" t="s">
        <v>161</v>
      </c>
      <c r="F3537" s="191" t="s">
        <v>161</v>
      </c>
      <c r="G3537" s="191" t="s">
        <v>13682</v>
      </c>
      <c r="H3537" s="191" t="s">
        <v>17945</v>
      </c>
      <c r="I3537" s="191" t="s">
        <v>19846</v>
      </c>
      <c r="J3537" s="191" t="s">
        <v>19847</v>
      </c>
      <c r="K3537" s="191" t="s">
        <v>16488</v>
      </c>
      <c r="L3537" s="99">
        <v>-0.42434100000000002</v>
      </c>
      <c r="M3537" s="99">
        <v>37.016351</v>
      </c>
      <c r="N3537" s="191" t="s">
        <v>6967</v>
      </c>
      <c r="O3537" s="87">
        <v>45568</v>
      </c>
      <c r="P3537" s="87">
        <f t="shared" si="110"/>
        <v>45593</v>
      </c>
      <c r="Q3537" s="53">
        <f t="shared" si="111"/>
        <v>34</v>
      </c>
    </row>
    <row r="3538" spans="1:17" ht="16">
      <c r="A3538" s="6">
        <v>3537</v>
      </c>
      <c r="B3538" s="191" t="s">
        <v>19848</v>
      </c>
      <c r="C3538" s="191" t="s">
        <v>19849</v>
      </c>
      <c r="D3538" s="191" t="s">
        <v>19850</v>
      </c>
      <c r="E3538" s="191" t="s">
        <v>8015</v>
      </c>
      <c r="F3538" s="191" t="s">
        <v>2434</v>
      </c>
      <c r="G3538" s="191" t="s">
        <v>8679</v>
      </c>
      <c r="H3538" s="191" t="s">
        <v>19851</v>
      </c>
      <c r="I3538" s="191" t="s">
        <v>19852</v>
      </c>
      <c r="J3538" s="191" t="s">
        <v>19853</v>
      </c>
      <c r="K3538" s="191" t="s">
        <v>16631</v>
      </c>
      <c r="L3538" s="99">
        <v>-0.50714499999999996</v>
      </c>
      <c r="M3538" s="99">
        <v>37.180497000000003</v>
      </c>
      <c r="N3538" s="191" t="s">
        <v>6967</v>
      </c>
      <c r="O3538" s="87">
        <v>45568</v>
      </c>
      <c r="P3538" s="87">
        <f t="shared" si="110"/>
        <v>45593</v>
      </c>
      <c r="Q3538" s="53">
        <f t="shared" si="111"/>
        <v>34</v>
      </c>
    </row>
    <row r="3539" spans="1:17" ht="16">
      <c r="A3539" s="6">
        <v>3538</v>
      </c>
      <c r="B3539" s="191" t="s">
        <v>19854</v>
      </c>
      <c r="C3539" s="191" t="s">
        <v>19855</v>
      </c>
      <c r="D3539" s="191" t="s">
        <v>19856</v>
      </c>
      <c r="E3539" s="191" t="s">
        <v>151</v>
      </c>
      <c r="F3539" s="191" t="s">
        <v>10898</v>
      </c>
      <c r="G3539" s="191" t="s">
        <v>1578</v>
      </c>
      <c r="H3539" s="191" t="s">
        <v>18516</v>
      </c>
      <c r="I3539" s="191" t="s">
        <v>19857</v>
      </c>
      <c r="J3539" s="191" t="s">
        <v>19858</v>
      </c>
      <c r="K3539" s="191" t="s">
        <v>10106</v>
      </c>
      <c r="L3539" s="99">
        <v>-0.26358999999999999</v>
      </c>
      <c r="M3539" s="99">
        <v>37.592286999999999</v>
      </c>
      <c r="N3539" s="191" t="s">
        <v>6967</v>
      </c>
      <c r="O3539" s="87">
        <v>45568</v>
      </c>
      <c r="P3539" s="87">
        <f t="shared" si="110"/>
        <v>45593</v>
      </c>
      <c r="Q3539" s="53">
        <f t="shared" si="111"/>
        <v>34</v>
      </c>
    </row>
    <row r="3540" spans="1:17" ht="16">
      <c r="A3540" s="6">
        <v>3539</v>
      </c>
      <c r="B3540" s="191" t="s">
        <v>19859</v>
      </c>
      <c r="C3540" s="191" t="s">
        <v>19860</v>
      </c>
      <c r="D3540" s="191" t="s">
        <v>19861</v>
      </c>
      <c r="E3540" s="191" t="s">
        <v>161</v>
      </c>
      <c r="F3540" s="191" t="s">
        <v>161</v>
      </c>
      <c r="G3540" s="191" t="s">
        <v>11424</v>
      </c>
      <c r="H3540" s="191" t="s">
        <v>19862</v>
      </c>
      <c r="I3540" s="191" t="s">
        <v>19863</v>
      </c>
      <c r="J3540" s="191" t="s">
        <v>19864</v>
      </c>
      <c r="K3540" s="191" t="s">
        <v>10952</v>
      </c>
      <c r="L3540" s="99">
        <v>-0.56624099999999999</v>
      </c>
      <c r="M3540" s="99">
        <v>36.975493999999998</v>
      </c>
      <c r="N3540" s="191" t="s">
        <v>6967</v>
      </c>
      <c r="O3540" s="87">
        <v>45568</v>
      </c>
      <c r="P3540" s="87">
        <f t="shared" si="110"/>
        <v>45593</v>
      </c>
      <c r="Q3540" s="53">
        <f t="shared" si="111"/>
        <v>34</v>
      </c>
    </row>
    <row r="3541" spans="1:17" ht="16">
      <c r="A3541" s="6">
        <v>3540</v>
      </c>
      <c r="B3541" s="191" t="s">
        <v>19865</v>
      </c>
      <c r="C3541" s="191" t="s">
        <v>19866</v>
      </c>
      <c r="D3541" s="191" t="s">
        <v>19867</v>
      </c>
      <c r="E3541" s="191" t="s">
        <v>151</v>
      </c>
      <c r="F3541" s="191" t="s">
        <v>10898</v>
      </c>
      <c r="G3541" s="191" t="s">
        <v>1578</v>
      </c>
      <c r="H3541" s="191" t="s">
        <v>18516</v>
      </c>
      <c r="I3541" s="191" t="s">
        <v>19868</v>
      </c>
      <c r="J3541" s="191" t="s">
        <v>19869</v>
      </c>
      <c r="K3541" s="191" t="s">
        <v>10106</v>
      </c>
      <c r="L3541" s="99">
        <v>-0.26266699999999998</v>
      </c>
      <c r="M3541" s="99">
        <v>37.593507000000002</v>
      </c>
      <c r="N3541" s="191" t="s">
        <v>6967</v>
      </c>
      <c r="O3541" s="87">
        <v>45568</v>
      </c>
      <c r="P3541" s="87">
        <f t="shared" si="110"/>
        <v>45593</v>
      </c>
      <c r="Q3541" s="53">
        <f t="shared" si="111"/>
        <v>34</v>
      </c>
    </row>
    <row r="3542" spans="1:17" ht="16">
      <c r="A3542" s="6">
        <v>3541</v>
      </c>
      <c r="B3542" s="191" t="s">
        <v>19870</v>
      </c>
      <c r="C3542" s="191" t="s">
        <v>19871</v>
      </c>
      <c r="D3542" s="191" t="s">
        <v>19872</v>
      </c>
      <c r="E3542" s="191" t="s">
        <v>8015</v>
      </c>
      <c r="F3542" s="191" t="s">
        <v>2434</v>
      </c>
      <c r="G3542" s="191" t="s">
        <v>9507</v>
      </c>
      <c r="H3542" s="191" t="s">
        <v>19873</v>
      </c>
      <c r="I3542" s="191" t="s">
        <v>19874</v>
      </c>
      <c r="J3542" s="191" t="s">
        <v>19875</v>
      </c>
      <c r="K3542" s="191" t="s">
        <v>16631</v>
      </c>
      <c r="L3542" s="99">
        <v>-0.50593699999999997</v>
      </c>
      <c r="M3542" s="99">
        <v>37.248130000000003</v>
      </c>
      <c r="N3542" s="191" t="s">
        <v>6967</v>
      </c>
      <c r="O3542" s="87">
        <v>45568</v>
      </c>
      <c r="P3542" s="87">
        <f t="shared" si="110"/>
        <v>45593</v>
      </c>
      <c r="Q3542" s="53">
        <f t="shared" si="111"/>
        <v>34</v>
      </c>
    </row>
    <row r="3543" spans="1:17" ht="16">
      <c r="A3543" s="6">
        <v>3542</v>
      </c>
      <c r="B3543" s="191" t="s">
        <v>19876</v>
      </c>
      <c r="C3543" s="191" t="s">
        <v>19877</v>
      </c>
      <c r="D3543" s="191" t="s">
        <v>19878</v>
      </c>
      <c r="E3543" s="191" t="s">
        <v>108</v>
      </c>
      <c r="F3543" s="191" t="s">
        <v>108</v>
      </c>
      <c r="G3543" s="191" t="s">
        <v>7201</v>
      </c>
      <c r="H3543" s="191" t="s">
        <v>19879</v>
      </c>
      <c r="I3543" s="191" t="s">
        <v>19880</v>
      </c>
      <c r="J3543" s="191" t="s">
        <v>19881</v>
      </c>
      <c r="K3543" s="191" t="s">
        <v>6975</v>
      </c>
      <c r="L3543" s="99">
        <v>-1.0929679999999999</v>
      </c>
      <c r="M3543" s="99">
        <v>37.006092000000002</v>
      </c>
      <c r="N3543" s="191" t="s">
        <v>6967</v>
      </c>
      <c r="O3543" s="87">
        <v>45568</v>
      </c>
      <c r="P3543" s="87">
        <f t="shared" si="110"/>
        <v>45593</v>
      </c>
      <c r="Q3543" s="53">
        <f t="shared" si="111"/>
        <v>34</v>
      </c>
    </row>
    <row r="3544" spans="1:17" ht="16">
      <c r="A3544" s="6">
        <v>3543</v>
      </c>
      <c r="B3544" s="191" t="s">
        <v>19882</v>
      </c>
      <c r="C3544" s="191" t="s">
        <v>19883</v>
      </c>
      <c r="D3544" s="191" t="s">
        <v>19884</v>
      </c>
      <c r="E3544" s="191" t="s">
        <v>151</v>
      </c>
      <c r="F3544" s="191" t="s">
        <v>10898</v>
      </c>
      <c r="G3544" s="191" t="s">
        <v>1578</v>
      </c>
      <c r="H3544" s="191" t="s">
        <v>13399</v>
      </c>
      <c r="I3544" s="191" t="s">
        <v>19885</v>
      </c>
      <c r="J3544" s="191" t="s">
        <v>19886</v>
      </c>
      <c r="K3544" s="191" t="s">
        <v>16531</v>
      </c>
      <c r="L3544" s="99">
        <v>-0.24107300000000001</v>
      </c>
      <c r="M3544" s="99">
        <v>37.641509999999997</v>
      </c>
      <c r="N3544" s="191" t="s">
        <v>6967</v>
      </c>
      <c r="O3544" s="87">
        <v>45568</v>
      </c>
      <c r="P3544" s="87">
        <f t="shared" si="110"/>
        <v>45593</v>
      </c>
      <c r="Q3544" s="53">
        <f t="shared" si="111"/>
        <v>34</v>
      </c>
    </row>
    <row r="3545" spans="1:17" ht="16">
      <c r="A3545" s="6">
        <v>3544</v>
      </c>
      <c r="B3545" s="191" t="s">
        <v>19887</v>
      </c>
      <c r="C3545" s="191" t="s">
        <v>19888</v>
      </c>
      <c r="D3545" s="191" t="s">
        <v>19889</v>
      </c>
      <c r="E3545" s="191" t="s">
        <v>8015</v>
      </c>
      <c r="F3545" s="191" t="s">
        <v>2434</v>
      </c>
      <c r="G3545" s="191" t="s">
        <v>9507</v>
      </c>
      <c r="H3545" s="191" t="s">
        <v>11810</v>
      </c>
      <c r="I3545" s="191" t="s">
        <v>19890</v>
      </c>
      <c r="J3545" s="191" t="s">
        <v>19891</v>
      </c>
      <c r="K3545" s="191" t="s">
        <v>11533</v>
      </c>
      <c r="L3545" s="99">
        <v>-0.49322300000000002</v>
      </c>
      <c r="M3545" s="99">
        <v>37.290512999999997</v>
      </c>
      <c r="N3545" s="191" t="s">
        <v>6967</v>
      </c>
      <c r="O3545" s="87">
        <v>45568</v>
      </c>
      <c r="P3545" s="87">
        <f t="shared" si="110"/>
        <v>45593</v>
      </c>
      <c r="Q3545" s="53">
        <f t="shared" si="111"/>
        <v>34</v>
      </c>
    </row>
    <row r="3546" spans="1:17" ht="16">
      <c r="A3546" s="6">
        <v>3545</v>
      </c>
      <c r="B3546" s="191" t="s">
        <v>19892</v>
      </c>
      <c r="C3546" s="191" t="s">
        <v>19893</v>
      </c>
      <c r="D3546" s="191" t="s">
        <v>19894</v>
      </c>
      <c r="E3546" s="191" t="s">
        <v>151</v>
      </c>
      <c r="F3546" s="191" t="s">
        <v>151</v>
      </c>
      <c r="G3546" s="191" t="s">
        <v>16662</v>
      </c>
      <c r="H3546" s="191" t="s">
        <v>19895</v>
      </c>
      <c r="I3546" s="191" t="s">
        <v>19896</v>
      </c>
      <c r="J3546" s="191" t="s">
        <v>19897</v>
      </c>
      <c r="K3546" s="191" t="s">
        <v>10641</v>
      </c>
      <c r="L3546" s="99">
        <v>-0.118408</v>
      </c>
      <c r="M3546" s="99">
        <v>37.628011999999998</v>
      </c>
      <c r="N3546" s="191" t="s">
        <v>6967</v>
      </c>
      <c r="O3546" s="87">
        <v>45569</v>
      </c>
      <c r="P3546" s="87">
        <f t="shared" si="110"/>
        <v>45594</v>
      </c>
      <c r="Q3546" s="53">
        <f t="shared" si="111"/>
        <v>33</v>
      </c>
    </row>
    <row r="3547" spans="1:17" ht="16">
      <c r="A3547" s="6">
        <v>3546</v>
      </c>
      <c r="B3547" s="191" t="s">
        <v>19898</v>
      </c>
      <c r="C3547" s="191" t="s">
        <v>19899</v>
      </c>
      <c r="D3547" s="191" t="s">
        <v>19900</v>
      </c>
      <c r="E3547" s="191" t="s">
        <v>8015</v>
      </c>
      <c r="F3547" s="191" t="s">
        <v>10898</v>
      </c>
      <c r="G3547" s="191" t="s">
        <v>1578</v>
      </c>
      <c r="H3547" s="191" t="s">
        <v>15792</v>
      </c>
      <c r="I3547" s="191" t="s">
        <v>19901</v>
      </c>
      <c r="J3547" s="191" t="s">
        <v>12683</v>
      </c>
      <c r="K3547" s="191" t="s">
        <v>11533</v>
      </c>
      <c r="L3547" s="99">
        <v>5.8051999999999999E-2</v>
      </c>
      <c r="M3547" s="99">
        <v>37.636415</v>
      </c>
      <c r="N3547" s="191" t="s">
        <v>6967</v>
      </c>
      <c r="O3547" s="87">
        <v>45572</v>
      </c>
      <c r="P3547" s="87">
        <f t="shared" si="110"/>
        <v>45597</v>
      </c>
      <c r="Q3547" s="53">
        <f t="shared" si="111"/>
        <v>30</v>
      </c>
    </row>
    <row r="3548" spans="1:17" ht="16">
      <c r="A3548" s="6">
        <v>3547</v>
      </c>
      <c r="B3548" s="191" t="s">
        <v>19902</v>
      </c>
      <c r="C3548" s="191" t="s">
        <v>19903</v>
      </c>
      <c r="D3548" s="191" t="s">
        <v>19904</v>
      </c>
      <c r="E3548" s="191" t="s">
        <v>151</v>
      </c>
      <c r="F3548" s="191" t="s">
        <v>151</v>
      </c>
      <c r="G3548" s="191" t="s">
        <v>531</v>
      </c>
      <c r="H3548" s="191" t="s">
        <v>12538</v>
      </c>
      <c r="I3548" s="191" t="s">
        <v>19905</v>
      </c>
      <c r="J3548" s="191"/>
      <c r="K3548" s="191" t="s">
        <v>10641</v>
      </c>
      <c r="L3548" s="99">
        <v>-0.19944799999999999</v>
      </c>
      <c r="M3548" s="99">
        <v>37.601393000000002</v>
      </c>
      <c r="N3548" s="191" t="s">
        <v>6967</v>
      </c>
      <c r="O3548" s="87">
        <v>45572</v>
      </c>
      <c r="P3548" s="87">
        <f t="shared" si="110"/>
        <v>45597</v>
      </c>
      <c r="Q3548" s="53">
        <f t="shared" si="111"/>
        <v>30</v>
      </c>
    </row>
    <row r="3549" spans="1:17" ht="16">
      <c r="A3549" s="6">
        <v>3548</v>
      </c>
      <c r="B3549" s="191" t="s">
        <v>19906</v>
      </c>
      <c r="C3549" s="191" t="s">
        <v>19907</v>
      </c>
      <c r="D3549" s="191" t="s">
        <v>19908</v>
      </c>
      <c r="E3549" s="191" t="s">
        <v>8015</v>
      </c>
      <c r="F3549" s="191" t="s">
        <v>8015</v>
      </c>
      <c r="G3549" s="191" t="s">
        <v>144</v>
      </c>
      <c r="H3549" s="191" t="s">
        <v>10509</v>
      </c>
      <c r="I3549" s="191" t="s">
        <v>19909</v>
      </c>
      <c r="J3549" s="191" t="s">
        <v>19910</v>
      </c>
      <c r="K3549" s="191" t="s">
        <v>7384</v>
      </c>
      <c r="L3549" s="99">
        <v>-0.490402</v>
      </c>
      <c r="M3549" s="99">
        <v>37.457255000000004</v>
      </c>
      <c r="N3549" s="191" t="s">
        <v>6967</v>
      </c>
      <c r="O3549" s="87">
        <v>45572</v>
      </c>
      <c r="P3549" s="87">
        <f t="shared" si="110"/>
        <v>45597</v>
      </c>
      <c r="Q3549" s="53">
        <f t="shared" si="111"/>
        <v>30</v>
      </c>
    </row>
    <row r="3550" spans="1:17" ht="16">
      <c r="A3550" s="6">
        <v>3549</v>
      </c>
      <c r="B3550" s="191" t="s">
        <v>19911</v>
      </c>
      <c r="C3550" s="191" t="s">
        <v>19912</v>
      </c>
      <c r="D3550" s="191" t="s">
        <v>19913</v>
      </c>
      <c r="E3550" s="191" t="s">
        <v>161</v>
      </c>
      <c r="F3550" s="191" t="s">
        <v>161</v>
      </c>
      <c r="G3550" s="191" t="s">
        <v>13549</v>
      </c>
      <c r="H3550" s="191" t="s">
        <v>19914</v>
      </c>
      <c r="I3550" s="191" t="s">
        <v>19915</v>
      </c>
      <c r="J3550" s="191" t="s">
        <v>19916</v>
      </c>
      <c r="K3550" s="191" t="s">
        <v>16488</v>
      </c>
      <c r="L3550" s="99">
        <v>-0.34388800000000003</v>
      </c>
      <c r="M3550" s="99">
        <v>36.883003000000002</v>
      </c>
      <c r="N3550" s="191" t="s">
        <v>6967</v>
      </c>
      <c r="O3550" s="87">
        <v>45572</v>
      </c>
      <c r="P3550" s="87">
        <f t="shared" si="110"/>
        <v>45597</v>
      </c>
      <c r="Q3550" s="53">
        <f t="shared" si="111"/>
        <v>30</v>
      </c>
    </row>
    <row r="3551" spans="1:17" ht="16">
      <c r="A3551" s="6">
        <v>3550</v>
      </c>
      <c r="B3551" s="191" t="s">
        <v>19917</v>
      </c>
      <c r="C3551" s="191" t="s">
        <v>19918</v>
      </c>
      <c r="D3551" s="191" t="s">
        <v>19919</v>
      </c>
      <c r="E3551" s="191" t="s">
        <v>151</v>
      </c>
      <c r="F3551" s="191" t="s">
        <v>151</v>
      </c>
      <c r="G3551" s="191" t="s">
        <v>152</v>
      </c>
      <c r="H3551" s="191" t="s">
        <v>17572</v>
      </c>
      <c r="I3551" s="191" t="s">
        <v>19920</v>
      </c>
      <c r="J3551" s="191" t="s">
        <v>19921</v>
      </c>
      <c r="K3551" s="191" t="s">
        <v>10554</v>
      </c>
      <c r="L3551" s="99">
        <v>0.125417</v>
      </c>
      <c r="M3551" s="99">
        <v>37.547732000000003</v>
      </c>
      <c r="N3551" s="191" t="s">
        <v>6967</v>
      </c>
      <c r="O3551" s="87">
        <v>45572</v>
      </c>
      <c r="P3551" s="87">
        <f t="shared" si="110"/>
        <v>45597</v>
      </c>
      <c r="Q3551" s="53">
        <f t="shared" si="111"/>
        <v>30</v>
      </c>
    </row>
    <row r="3552" spans="1:17" ht="16">
      <c r="A3552" s="6">
        <v>3551</v>
      </c>
      <c r="B3552" s="191" t="s">
        <v>19922</v>
      </c>
      <c r="C3552" s="191" t="s">
        <v>19923</v>
      </c>
      <c r="D3552" s="191" t="s">
        <v>19924</v>
      </c>
      <c r="E3552" s="191" t="s">
        <v>114</v>
      </c>
      <c r="F3552" s="191" t="s">
        <v>114</v>
      </c>
      <c r="G3552" s="191" t="s">
        <v>10224</v>
      </c>
      <c r="H3552" s="191" t="s">
        <v>19925</v>
      </c>
      <c r="I3552" s="191" t="s">
        <v>19926</v>
      </c>
      <c r="J3552" s="191" t="s">
        <v>19927</v>
      </c>
      <c r="K3552" s="191" t="s">
        <v>10197</v>
      </c>
      <c r="L3552" s="99">
        <v>-0.68470600000000004</v>
      </c>
      <c r="M3552" s="99">
        <v>36.972650999999999</v>
      </c>
      <c r="N3552" s="191" t="s">
        <v>6967</v>
      </c>
      <c r="O3552" s="87">
        <v>45572</v>
      </c>
      <c r="P3552" s="87">
        <f t="shared" si="110"/>
        <v>45597</v>
      </c>
      <c r="Q3552" s="53">
        <f t="shared" si="111"/>
        <v>30</v>
      </c>
    </row>
    <row r="3553" spans="1:17" ht="16">
      <c r="A3553" s="6">
        <v>3552</v>
      </c>
      <c r="B3553" s="191" t="s">
        <v>19928</v>
      </c>
      <c r="C3553" s="191" t="s">
        <v>19929</v>
      </c>
      <c r="D3553" s="191" t="s">
        <v>19930</v>
      </c>
      <c r="E3553" s="191" t="s">
        <v>114</v>
      </c>
      <c r="F3553" s="191" t="s">
        <v>114</v>
      </c>
      <c r="G3553" s="191" t="s">
        <v>163</v>
      </c>
      <c r="H3553" s="191" t="s">
        <v>16142</v>
      </c>
      <c r="I3553" s="191" t="s">
        <v>19931</v>
      </c>
      <c r="J3553" s="191" t="s">
        <v>19932</v>
      </c>
      <c r="K3553" s="191" t="s">
        <v>10197</v>
      </c>
      <c r="L3553" s="99">
        <v>-0.622448</v>
      </c>
      <c r="M3553" s="99">
        <v>36.918298</v>
      </c>
      <c r="N3553" s="191" t="s">
        <v>6967</v>
      </c>
      <c r="O3553" s="87">
        <v>45572</v>
      </c>
      <c r="P3553" s="87">
        <f t="shared" si="110"/>
        <v>45597</v>
      </c>
      <c r="Q3553" s="53">
        <f t="shared" si="111"/>
        <v>30</v>
      </c>
    </row>
    <row r="3554" spans="1:17" ht="16">
      <c r="A3554" s="6">
        <v>3553</v>
      </c>
      <c r="B3554" s="191" t="s">
        <v>19933</v>
      </c>
      <c r="C3554" s="191" t="s">
        <v>19934</v>
      </c>
      <c r="D3554" s="191" t="s">
        <v>19935</v>
      </c>
      <c r="E3554" s="191" t="s">
        <v>108</v>
      </c>
      <c r="F3554" s="191" t="s">
        <v>108</v>
      </c>
      <c r="G3554" s="191" t="s">
        <v>6972</v>
      </c>
      <c r="H3554" s="191" t="s">
        <v>8321</v>
      </c>
      <c r="I3554" s="191" t="s">
        <v>19936</v>
      </c>
      <c r="J3554" s="191" t="s">
        <v>19937</v>
      </c>
      <c r="K3554" s="191" t="s">
        <v>6975</v>
      </c>
      <c r="L3554" s="99">
        <v>-1.0042599999999999</v>
      </c>
      <c r="M3554" s="99">
        <v>36.811504999999997</v>
      </c>
      <c r="N3554" s="191" t="s">
        <v>6967</v>
      </c>
      <c r="O3554" s="87">
        <v>45572</v>
      </c>
      <c r="P3554" s="87">
        <f t="shared" si="110"/>
        <v>45597</v>
      </c>
      <c r="Q3554" s="53">
        <f t="shared" si="111"/>
        <v>30</v>
      </c>
    </row>
    <row r="3555" spans="1:17" ht="16">
      <c r="A3555" s="6">
        <v>3554</v>
      </c>
      <c r="B3555" s="191" t="s">
        <v>19938</v>
      </c>
      <c r="C3555" s="191" t="s">
        <v>19939</v>
      </c>
      <c r="D3555" s="191" t="s">
        <v>19940</v>
      </c>
      <c r="E3555" s="191" t="s">
        <v>8015</v>
      </c>
      <c r="F3555" s="191" t="s">
        <v>8015</v>
      </c>
      <c r="G3555" s="191" t="s">
        <v>144</v>
      </c>
      <c r="H3555" s="191" t="s">
        <v>19824</v>
      </c>
      <c r="I3555" s="191" t="s">
        <v>19941</v>
      </c>
      <c r="J3555" s="191" t="s">
        <v>19942</v>
      </c>
      <c r="K3555" s="191" t="s">
        <v>7384</v>
      </c>
      <c r="L3555" s="99">
        <v>-0.434448</v>
      </c>
      <c r="M3555" s="99">
        <v>37.553192000000003</v>
      </c>
      <c r="N3555" s="191" t="s">
        <v>6967</v>
      </c>
      <c r="O3555" s="87">
        <v>45572</v>
      </c>
      <c r="P3555" s="87">
        <f t="shared" si="110"/>
        <v>45597</v>
      </c>
      <c r="Q3555" s="53">
        <f t="shared" si="111"/>
        <v>30</v>
      </c>
    </row>
    <row r="3556" spans="1:17" ht="16">
      <c r="A3556" s="6">
        <v>3555</v>
      </c>
      <c r="B3556" s="191" t="s">
        <v>19943</v>
      </c>
      <c r="C3556" s="191" t="s">
        <v>19944</v>
      </c>
      <c r="D3556" s="191" t="s">
        <v>19945</v>
      </c>
      <c r="E3556" s="191" t="s">
        <v>108</v>
      </c>
      <c r="F3556" s="191" t="s">
        <v>108</v>
      </c>
      <c r="G3556" s="191" t="s">
        <v>109</v>
      </c>
      <c r="H3556" s="191" t="s">
        <v>19946</v>
      </c>
      <c r="I3556" s="191" t="s">
        <v>19947</v>
      </c>
      <c r="J3556" s="191" t="s">
        <v>19948</v>
      </c>
      <c r="K3556" s="191" t="s">
        <v>15636</v>
      </c>
      <c r="L3556" s="99">
        <v>-0.99156500000000003</v>
      </c>
      <c r="M3556" s="99">
        <v>36.790882000000003</v>
      </c>
      <c r="N3556" s="191" t="s">
        <v>6967</v>
      </c>
      <c r="O3556" s="87">
        <v>45572</v>
      </c>
      <c r="P3556" s="87">
        <f t="shared" si="110"/>
        <v>45597</v>
      </c>
      <c r="Q3556" s="53">
        <f t="shared" si="111"/>
        <v>30</v>
      </c>
    </row>
    <row r="3557" spans="1:17" ht="16">
      <c r="A3557" s="6">
        <v>3556</v>
      </c>
      <c r="B3557" s="191" t="s">
        <v>19949</v>
      </c>
      <c r="C3557" s="191" t="s">
        <v>19950</v>
      </c>
      <c r="D3557" s="191" t="s">
        <v>19951</v>
      </c>
      <c r="E3557" s="191" t="s">
        <v>108</v>
      </c>
      <c r="F3557" s="191" t="s">
        <v>108</v>
      </c>
      <c r="G3557" s="191" t="s">
        <v>109</v>
      </c>
      <c r="H3557" s="191" t="s">
        <v>19952</v>
      </c>
      <c r="I3557" s="191" t="s">
        <v>19953</v>
      </c>
      <c r="J3557" s="191" t="s">
        <v>19954</v>
      </c>
      <c r="K3557" s="191" t="s">
        <v>15636</v>
      </c>
      <c r="L3557" s="99">
        <v>-0.99129</v>
      </c>
      <c r="M3557" s="99">
        <v>36.790733000000003</v>
      </c>
      <c r="N3557" s="191" t="s">
        <v>6967</v>
      </c>
      <c r="O3557" s="87">
        <v>45572</v>
      </c>
      <c r="P3557" s="87">
        <f t="shared" si="110"/>
        <v>45597</v>
      </c>
      <c r="Q3557" s="53">
        <f t="shared" si="111"/>
        <v>30</v>
      </c>
    </row>
    <row r="3558" spans="1:17" ht="16">
      <c r="A3558" s="6">
        <v>3557</v>
      </c>
      <c r="B3558" s="191" t="s">
        <v>19955</v>
      </c>
      <c r="C3558" s="191" t="s">
        <v>19956</v>
      </c>
      <c r="D3558" s="191" t="s">
        <v>19957</v>
      </c>
      <c r="E3558" s="191" t="s">
        <v>8015</v>
      </c>
      <c r="F3558" s="191" t="s">
        <v>8015</v>
      </c>
      <c r="G3558" s="191" t="s">
        <v>144</v>
      </c>
      <c r="H3558" s="191" t="s">
        <v>19958</v>
      </c>
      <c r="I3558" s="191" t="s">
        <v>19959</v>
      </c>
      <c r="J3558" s="191" t="s">
        <v>19960</v>
      </c>
      <c r="K3558" s="191" t="s">
        <v>7384</v>
      </c>
      <c r="L3558" s="99">
        <v>-0.40593499999999999</v>
      </c>
      <c r="M3558" s="99">
        <v>37.619591999999997</v>
      </c>
      <c r="N3558" s="191" t="s">
        <v>6967</v>
      </c>
      <c r="O3558" s="87">
        <v>45572</v>
      </c>
      <c r="P3558" s="87">
        <f t="shared" si="110"/>
        <v>45597</v>
      </c>
      <c r="Q3558" s="53">
        <f t="shared" si="111"/>
        <v>30</v>
      </c>
    </row>
    <row r="3559" spans="1:17" ht="16">
      <c r="A3559" s="6">
        <v>3558</v>
      </c>
      <c r="B3559" s="191" t="s">
        <v>19961</v>
      </c>
      <c r="C3559" s="191" t="s">
        <v>19962</v>
      </c>
      <c r="D3559" s="191" t="s">
        <v>19963</v>
      </c>
      <c r="E3559" s="191" t="s">
        <v>151</v>
      </c>
      <c r="F3559" s="191" t="s">
        <v>10898</v>
      </c>
      <c r="G3559" s="191" t="s">
        <v>1578</v>
      </c>
      <c r="H3559" s="191" t="s">
        <v>19964</v>
      </c>
      <c r="I3559" s="191" t="s">
        <v>19965</v>
      </c>
      <c r="J3559" s="191" t="s">
        <v>19966</v>
      </c>
      <c r="K3559" s="191" t="s">
        <v>16531</v>
      </c>
      <c r="L3559" s="99">
        <v>-0.26053500000000002</v>
      </c>
      <c r="M3559" s="99">
        <v>37.653393000000001</v>
      </c>
      <c r="N3559" s="191" t="s">
        <v>6967</v>
      </c>
      <c r="O3559" s="87">
        <v>45572</v>
      </c>
      <c r="P3559" s="87">
        <f t="shared" si="110"/>
        <v>45597</v>
      </c>
      <c r="Q3559" s="53">
        <f t="shared" si="111"/>
        <v>30</v>
      </c>
    </row>
    <row r="3560" spans="1:17" ht="16">
      <c r="A3560" s="6">
        <v>3559</v>
      </c>
      <c r="B3560" s="191" t="s">
        <v>19967</v>
      </c>
      <c r="C3560" s="191" t="s">
        <v>19968</v>
      </c>
      <c r="D3560" s="191" t="s">
        <v>19969</v>
      </c>
      <c r="E3560" s="191" t="s">
        <v>151</v>
      </c>
      <c r="F3560" s="191" t="s">
        <v>151</v>
      </c>
      <c r="G3560" s="191" t="s">
        <v>173</v>
      </c>
      <c r="H3560" s="191" t="s">
        <v>16609</v>
      </c>
      <c r="I3560" s="191" t="s">
        <v>19970</v>
      </c>
      <c r="J3560" s="191"/>
      <c r="K3560" s="191" t="s">
        <v>8847</v>
      </c>
      <c r="L3560" s="99">
        <v>0.12180299999999999</v>
      </c>
      <c r="M3560" s="99">
        <v>37.680447000000001</v>
      </c>
      <c r="N3560" s="191" t="s">
        <v>6967</v>
      </c>
      <c r="O3560" s="87">
        <v>45573</v>
      </c>
      <c r="P3560" s="87">
        <f t="shared" si="110"/>
        <v>45598</v>
      </c>
      <c r="Q3560" s="53">
        <f t="shared" si="111"/>
        <v>29</v>
      </c>
    </row>
    <row r="3561" spans="1:17" ht="16">
      <c r="A3561" s="6">
        <v>3560</v>
      </c>
      <c r="B3561" s="191" t="s">
        <v>19971</v>
      </c>
      <c r="C3561" s="191" t="s">
        <v>19972</v>
      </c>
      <c r="D3561" s="191" t="s">
        <v>19973</v>
      </c>
      <c r="E3561" s="191" t="s">
        <v>108</v>
      </c>
      <c r="F3561" s="191" t="s">
        <v>108</v>
      </c>
      <c r="G3561" s="191" t="s">
        <v>175</v>
      </c>
      <c r="H3561" s="191" t="s">
        <v>19974</v>
      </c>
      <c r="I3561" s="191" t="s">
        <v>19975</v>
      </c>
      <c r="J3561" s="191" t="s">
        <v>19976</v>
      </c>
      <c r="K3561" s="191" t="s">
        <v>2840</v>
      </c>
      <c r="L3561" s="99">
        <v>-1.2613369999999999</v>
      </c>
      <c r="M3561" s="99">
        <v>36.643177000000001</v>
      </c>
      <c r="N3561" s="191" t="s">
        <v>6967</v>
      </c>
      <c r="O3561" s="87">
        <v>45573</v>
      </c>
      <c r="P3561" s="87">
        <f t="shared" si="110"/>
        <v>45598</v>
      </c>
      <c r="Q3561" s="53">
        <f t="shared" si="111"/>
        <v>29</v>
      </c>
    </row>
    <row r="3562" spans="1:17" ht="16">
      <c r="A3562" s="6">
        <v>3561</v>
      </c>
      <c r="B3562" s="191" t="s">
        <v>19977</v>
      </c>
      <c r="C3562" s="191" t="s">
        <v>19978</v>
      </c>
      <c r="D3562" s="191" t="s">
        <v>19979</v>
      </c>
      <c r="E3562" s="191" t="s">
        <v>8015</v>
      </c>
      <c r="F3562" s="191" t="s">
        <v>2434</v>
      </c>
      <c r="G3562" s="191" t="s">
        <v>8679</v>
      </c>
      <c r="H3562" s="191" t="s">
        <v>12453</v>
      </c>
      <c r="I3562" s="191" t="s">
        <v>19980</v>
      </c>
      <c r="J3562" s="191" t="s">
        <v>19981</v>
      </c>
      <c r="K3562" s="191" t="s">
        <v>8856</v>
      </c>
      <c r="L3562" s="99">
        <v>-0.675732</v>
      </c>
      <c r="M3562" s="99">
        <v>37.216065</v>
      </c>
      <c r="N3562" s="191" t="s">
        <v>6967</v>
      </c>
      <c r="O3562" s="87">
        <v>45573</v>
      </c>
      <c r="P3562" s="87">
        <f t="shared" si="110"/>
        <v>45598</v>
      </c>
      <c r="Q3562" s="53">
        <f t="shared" si="111"/>
        <v>29</v>
      </c>
    </row>
    <row r="3563" spans="1:17" ht="16">
      <c r="A3563" s="6">
        <v>3562</v>
      </c>
      <c r="B3563" s="191" t="s">
        <v>19982</v>
      </c>
      <c r="C3563" s="191" t="s">
        <v>19983</v>
      </c>
      <c r="D3563" s="191" t="s">
        <v>19984</v>
      </c>
      <c r="E3563" s="191" t="s">
        <v>151</v>
      </c>
      <c r="F3563" s="191" t="s">
        <v>151</v>
      </c>
      <c r="G3563" s="191" t="s">
        <v>222</v>
      </c>
      <c r="H3563" s="191" t="s">
        <v>19985</v>
      </c>
      <c r="I3563" s="191" t="s">
        <v>19986</v>
      </c>
      <c r="J3563" s="191" t="s">
        <v>19987</v>
      </c>
      <c r="K3563" s="191" t="s">
        <v>16531</v>
      </c>
      <c r="L3563" s="99">
        <v>-7.1905999999999998E-2</v>
      </c>
      <c r="M3563" s="99">
        <v>37.704993999999999</v>
      </c>
      <c r="N3563" s="191" t="s">
        <v>6967</v>
      </c>
      <c r="O3563" s="87">
        <v>45573</v>
      </c>
      <c r="P3563" s="87">
        <f t="shared" si="110"/>
        <v>45598</v>
      </c>
      <c r="Q3563" s="53">
        <f t="shared" si="111"/>
        <v>29</v>
      </c>
    </row>
    <row r="3564" spans="1:17" ht="16">
      <c r="A3564" s="6">
        <v>3563</v>
      </c>
      <c r="B3564" s="191" t="s">
        <v>19988</v>
      </c>
      <c r="C3564" s="191" t="s">
        <v>19989</v>
      </c>
      <c r="D3564" s="191" t="s">
        <v>19990</v>
      </c>
      <c r="E3564" s="191" t="s">
        <v>114</v>
      </c>
      <c r="F3564" s="191" t="s">
        <v>114</v>
      </c>
      <c r="G3564" s="191" t="s">
        <v>168</v>
      </c>
      <c r="H3564" s="191" t="s">
        <v>19991</v>
      </c>
      <c r="I3564" s="191"/>
      <c r="J3564" s="191" t="s">
        <v>19992</v>
      </c>
      <c r="K3564" s="191" t="s">
        <v>11330</v>
      </c>
      <c r="L3564" s="99">
        <v>-0.87486299999999995</v>
      </c>
      <c r="M3564" s="99">
        <v>36.953074999999998</v>
      </c>
      <c r="N3564" s="191" t="s">
        <v>6967</v>
      </c>
      <c r="O3564" s="87">
        <v>45573</v>
      </c>
      <c r="P3564" s="87">
        <f t="shared" si="110"/>
        <v>45598</v>
      </c>
      <c r="Q3564" s="53">
        <f t="shared" si="111"/>
        <v>29</v>
      </c>
    </row>
    <row r="3565" spans="1:17" ht="16">
      <c r="A3565" s="6">
        <v>3564</v>
      </c>
      <c r="B3565" s="191" t="s">
        <v>19993</v>
      </c>
      <c r="C3565" s="191" t="s">
        <v>19994</v>
      </c>
      <c r="D3565" s="191" t="s">
        <v>19995</v>
      </c>
      <c r="E3565" s="191" t="s">
        <v>8015</v>
      </c>
      <c r="F3565" s="191" t="s">
        <v>8015</v>
      </c>
      <c r="G3565" s="191" t="s">
        <v>144</v>
      </c>
      <c r="H3565" s="191" t="s">
        <v>13463</v>
      </c>
      <c r="I3565" s="191" t="s">
        <v>19996</v>
      </c>
      <c r="J3565" s="191" t="s">
        <v>19997</v>
      </c>
      <c r="K3565" s="191" t="s">
        <v>7384</v>
      </c>
      <c r="L3565" s="99">
        <v>-0.40125699999999997</v>
      </c>
      <c r="M3565" s="99">
        <v>37.521368000000002</v>
      </c>
      <c r="N3565" s="191" t="s">
        <v>6967</v>
      </c>
      <c r="O3565" s="87">
        <v>45573</v>
      </c>
      <c r="P3565" s="87">
        <f t="shared" si="110"/>
        <v>45598</v>
      </c>
      <c r="Q3565" s="53">
        <f t="shared" si="111"/>
        <v>29</v>
      </c>
    </row>
    <row r="3566" spans="1:17" ht="16">
      <c r="A3566" s="6">
        <v>3565</v>
      </c>
      <c r="B3566" s="191" t="s">
        <v>19998</v>
      </c>
      <c r="C3566" s="191" t="s">
        <v>19999</v>
      </c>
      <c r="D3566" s="191" t="s">
        <v>20000</v>
      </c>
      <c r="E3566" s="191" t="s">
        <v>8015</v>
      </c>
      <c r="F3566" s="191" t="s">
        <v>10898</v>
      </c>
      <c r="G3566" s="191" t="s">
        <v>1578</v>
      </c>
      <c r="H3566" s="191" t="s">
        <v>20001</v>
      </c>
      <c r="I3566" s="191" t="s">
        <v>20002</v>
      </c>
      <c r="J3566" s="191" t="s">
        <v>20003</v>
      </c>
      <c r="K3566" s="191" t="s">
        <v>11533</v>
      </c>
      <c r="L3566" s="99">
        <v>-0.19900799999999999</v>
      </c>
      <c r="M3566" s="99">
        <v>37.608693000000002</v>
      </c>
      <c r="N3566" s="191" t="s">
        <v>6967</v>
      </c>
      <c r="O3566" s="87">
        <v>45573</v>
      </c>
      <c r="P3566" s="87">
        <f t="shared" si="110"/>
        <v>45598</v>
      </c>
      <c r="Q3566" s="53">
        <f t="shared" si="111"/>
        <v>29</v>
      </c>
    </row>
    <row r="3567" spans="1:17" ht="16">
      <c r="A3567" s="6">
        <v>3566</v>
      </c>
      <c r="B3567" s="191" t="s">
        <v>20004</v>
      </c>
      <c r="C3567" s="191" t="s">
        <v>20005</v>
      </c>
      <c r="D3567" s="191" t="s">
        <v>20006</v>
      </c>
      <c r="E3567" s="191" t="s">
        <v>8015</v>
      </c>
      <c r="F3567" s="191" t="s">
        <v>10898</v>
      </c>
      <c r="G3567" s="191" t="s">
        <v>1578</v>
      </c>
      <c r="H3567" s="191" t="s">
        <v>20007</v>
      </c>
      <c r="I3567" s="191" t="s">
        <v>20008</v>
      </c>
      <c r="J3567" s="191" t="s">
        <v>20009</v>
      </c>
      <c r="K3567" s="191" t="s">
        <v>11533</v>
      </c>
      <c r="L3567" s="99">
        <v>-0.29690800000000001</v>
      </c>
      <c r="M3567" s="99">
        <v>37.625953000000003</v>
      </c>
      <c r="N3567" s="191" t="s">
        <v>6967</v>
      </c>
      <c r="O3567" s="87">
        <v>45573</v>
      </c>
      <c r="P3567" s="87">
        <f t="shared" si="110"/>
        <v>45598</v>
      </c>
      <c r="Q3567" s="53">
        <f t="shared" si="111"/>
        <v>29</v>
      </c>
    </row>
    <row r="3568" spans="1:17" ht="16">
      <c r="A3568" s="6">
        <v>3567</v>
      </c>
      <c r="B3568" s="191" t="s">
        <v>20010</v>
      </c>
      <c r="C3568" s="191" t="s">
        <v>20011</v>
      </c>
      <c r="D3568" s="191" t="s">
        <v>20012</v>
      </c>
      <c r="E3568" s="191" t="s">
        <v>151</v>
      </c>
      <c r="F3568" s="191" t="s">
        <v>151</v>
      </c>
      <c r="G3568" s="191" t="s">
        <v>152</v>
      </c>
      <c r="H3568" s="191" t="s">
        <v>15873</v>
      </c>
      <c r="I3568" s="191" t="s">
        <v>20013</v>
      </c>
      <c r="J3568" s="191" t="s">
        <v>20014</v>
      </c>
      <c r="K3568" s="191" t="s">
        <v>10554</v>
      </c>
      <c r="L3568" s="99">
        <v>5.7950000000000002E-2</v>
      </c>
      <c r="M3568" s="99">
        <v>37.636448000000001</v>
      </c>
      <c r="N3568" s="191" t="s">
        <v>6967</v>
      </c>
      <c r="O3568" s="87">
        <v>45573</v>
      </c>
      <c r="P3568" s="87">
        <f t="shared" si="110"/>
        <v>45598</v>
      </c>
      <c r="Q3568" s="53">
        <f t="shared" si="111"/>
        <v>29</v>
      </c>
    </row>
    <row r="3569" spans="1:17" ht="16">
      <c r="A3569" s="6">
        <v>3568</v>
      </c>
      <c r="B3569" s="191" t="s">
        <v>20015</v>
      </c>
      <c r="C3569" s="191" t="s">
        <v>20016</v>
      </c>
      <c r="D3569" s="191" t="s">
        <v>20017</v>
      </c>
      <c r="E3569" s="191" t="s">
        <v>8015</v>
      </c>
      <c r="F3569" s="191" t="s">
        <v>8015</v>
      </c>
      <c r="G3569" s="191" t="s">
        <v>142</v>
      </c>
      <c r="H3569" s="191" t="s">
        <v>14261</v>
      </c>
      <c r="I3569" s="191" t="s">
        <v>20018</v>
      </c>
      <c r="J3569" s="191" t="s">
        <v>20019</v>
      </c>
      <c r="K3569" s="191" t="s">
        <v>8856</v>
      </c>
      <c r="L3569" s="99">
        <v>-0.38563500000000001</v>
      </c>
      <c r="M3569" s="99">
        <v>37.450727999999998</v>
      </c>
      <c r="N3569" s="191" t="s">
        <v>6967</v>
      </c>
      <c r="O3569" s="87">
        <v>45573</v>
      </c>
      <c r="P3569" s="87">
        <f t="shared" si="110"/>
        <v>45598</v>
      </c>
      <c r="Q3569" s="53">
        <f t="shared" si="111"/>
        <v>29</v>
      </c>
    </row>
    <row r="3570" spans="1:17" ht="16">
      <c r="A3570" s="6">
        <v>3569</v>
      </c>
      <c r="B3570" s="191" t="s">
        <v>20020</v>
      </c>
      <c r="C3570" s="191" t="s">
        <v>20021</v>
      </c>
      <c r="D3570" s="191" t="s">
        <v>20022</v>
      </c>
      <c r="E3570" s="191" t="s">
        <v>151</v>
      </c>
      <c r="F3570" s="191" t="s">
        <v>151</v>
      </c>
      <c r="G3570" s="191" t="s">
        <v>165</v>
      </c>
      <c r="H3570" s="191" t="s">
        <v>20023</v>
      </c>
      <c r="I3570" s="191" t="s">
        <v>20024</v>
      </c>
      <c r="J3570" s="191" t="s">
        <v>20025</v>
      </c>
      <c r="K3570" s="191" t="s">
        <v>8758</v>
      </c>
      <c r="L3570" s="99">
        <v>-0.13117699999999999</v>
      </c>
      <c r="M3570" s="99">
        <v>37.662193000000002</v>
      </c>
      <c r="N3570" s="191" t="s">
        <v>6967</v>
      </c>
      <c r="O3570" s="87">
        <v>45574</v>
      </c>
      <c r="P3570" s="87">
        <f t="shared" si="110"/>
        <v>45599</v>
      </c>
      <c r="Q3570" s="53">
        <f t="shared" si="111"/>
        <v>28</v>
      </c>
    </row>
    <row r="3571" spans="1:17" ht="16">
      <c r="A3571" s="6">
        <v>3570</v>
      </c>
      <c r="B3571" s="191" t="s">
        <v>20026</v>
      </c>
      <c r="C3571" s="191" t="s">
        <v>20027</v>
      </c>
      <c r="D3571" s="191" t="s">
        <v>20028</v>
      </c>
      <c r="E3571" s="191" t="s">
        <v>161</v>
      </c>
      <c r="F3571" s="191" t="s">
        <v>161</v>
      </c>
      <c r="G3571" s="191" t="s">
        <v>12316</v>
      </c>
      <c r="H3571" s="191" t="s">
        <v>20029</v>
      </c>
      <c r="I3571" s="191" t="s">
        <v>20030</v>
      </c>
      <c r="J3571" s="191"/>
      <c r="K3571" s="191" t="s">
        <v>15695</v>
      </c>
      <c r="L3571" s="99">
        <v>-0.521258</v>
      </c>
      <c r="M3571" s="99">
        <v>36.934441999999997</v>
      </c>
      <c r="N3571" s="191" t="s">
        <v>6967</v>
      </c>
      <c r="O3571" s="87">
        <v>45574</v>
      </c>
      <c r="P3571" s="87">
        <f t="shared" si="110"/>
        <v>45599</v>
      </c>
      <c r="Q3571" s="53">
        <f t="shared" si="111"/>
        <v>28</v>
      </c>
    </row>
    <row r="3572" spans="1:17" ht="16">
      <c r="A3572" s="6">
        <v>3571</v>
      </c>
      <c r="B3572" s="191" t="s">
        <v>20031</v>
      </c>
      <c r="C3572" s="191" t="s">
        <v>20032</v>
      </c>
      <c r="D3572" s="191" t="s">
        <v>20033</v>
      </c>
      <c r="E3572" s="191" t="s">
        <v>151</v>
      </c>
      <c r="F3572" s="191" t="s">
        <v>151</v>
      </c>
      <c r="G3572" s="191" t="s">
        <v>152</v>
      </c>
      <c r="H3572" s="191" t="s">
        <v>20034</v>
      </c>
      <c r="I3572" s="191" t="s">
        <v>20035</v>
      </c>
      <c r="J3572" s="191" t="s">
        <v>20036</v>
      </c>
      <c r="K3572" s="191" t="s">
        <v>10554</v>
      </c>
      <c r="L3572" s="99">
        <v>0.11552</v>
      </c>
      <c r="M3572" s="99">
        <v>37.504330000000003</v>
      </c>
      <c r="N3572" s="191" t="s">
        <v>6967</v>
      </c>
      <c r="O3572" s="87">
        <v>45574</v>
      </c>
      <c r="P3572" s="87">
        <f t="shared" si="110"/>
        <v>45599</v>
      </c>
      <c r="Q3572" s="53">
        <f t="shared" si="111"/>
        <v>28</v>
      </c>
    </row>
    <row r="3573" spans="1:17" ht="16">
      <c r="A3573" s="6">
        <v>3572</v>
      </c>
      <c r="B3573" s="191" t="s">
        <v>20037</v>
      </c>
      <c r="C3573" s="191" t="s">
        <v>20038</v>
      </c>
      <c r="D3573" s="191" t="s">
        <v>20039</v>
      </c>
      <c r="E3573" s="191" t="s">
        <v>151</v>
      </c>
      <c r="F3573" s="191" t="s">
        <v>151</v>
      </c>
      <c r="G3573" s="191" t="s">
        <v>152</v>
      </c>
      <c r="H3573" s="191" t="s">
        <v>20034</v>
      </c>
      <c r="I3573" s="191" t="s">
        <v>20040</v>
      </c>
      <c r="J3573" s="191" t="s">
        <v>20041</v>
      </c>
      <c r="K3573" s="191" t="s">
        <v>10554</v>
      </c>
      <c r="L3573" s="99">
        <v>0.117618</v>
      </c>
      <c r="M3573" s="99">
        <v>37.502878000000003</v>
      </c>
      <c r="N3573" s="191" t="s">
        <v>6967</v>
      </c>
      <c r="O3573" s="87">
        <v>45574</v>
      </c>
      <c r="P3573" s="87">
        <f t="shared" si="110"/>
        <v>45599</v>
      </c>
      <c r="Q3573" s="53">
        <f t="shared" si="111"/>
        <v>28</v>
      </c>
    </row>
    <row r="3574" spans="1:17" ht="16">
      <c r="A3574" s="6">
        <v>3573</v>
      </c>
      <c r="B3574" s="191" t="s">
        <v>20042</v>
      </c>
      <c r="C3574" s="191" t="s">
        <v>20043</v>
      </c>
      <c r="D3574" s="191" t="s">
        <v>20044</v>
      </c>
      <c r="E3574" s="191" t="s">
        <v>151</v>
      </c>
      <c r="F3574" s="191" t="s">
        <v>151</v>
      </c>
      <c r="G3574" s="191" t="s">
        <v>222</v>
      </c>
      <c r="H3574" s="191" t="s">
        <v>20045</v>
      </c>
      <c r="I3574" s="191" t="s">
        <v>20046</v>
      </c>
      <c r="J3574" s="191" t="s">
        <v>20047</v>
      </c>
      <c r="K3574" s="191" t="s">
        <v>8758</v>
      </c>
      <c r="L3574" s="99">
        <v>-2.153E-3</v>
      </c>
      <c r="M3574" s="99">
        <v>37.560955</v>
      </c>
      <c r="N3574" s="191" t="s">
        <v>6967</v>
      </c>
      <c r="O3574" s="87">
        <v>45574</v>
      </c>
      <c r="P3574" s="87">
        <f t="shared" si="110"/>
        <v>45599</v>
      </c>
      <c r="Q3574" s="53">
        <f t="shared" si="111"/>
        <v>28</v>
      </c>
    </row>
    <row r="3575" spans="1:17" ht="16">
      <c r="A3575" s="6">
        <v>3574</v>
      </c>
      <c r="B3575" s="191" t="s">
        <v>20048</v>
      </c>
      <c r="C3575" s="191" t="s">
        <v>20049</v>
      </c>
      <c r="D3575" s="191" t="s">
        <v>20050</v>
      </c>
      <c r="E3575" s="191" t="s">
        <v>151</v>
      </c>
      <c r="F3575" s="191" t="s">
        <v>151</v>
      </c>
      <c r="G3575" s="191" t="s">
        <v>165</v>
      </c>
      <c r="H3575" s="191" t="s">
        <v>16788</v>
      </c>
      <c r="I3575" s="191" t="s">
        <v>20051</v>
      </c>
      <c r="J3575" s="191" t="s">
        <v>20052</v>
      </c>
      <c r="K3575" s="191" t="s">
        <v>8847</v>
      </c>
      <c r="L3575" s="99">
        <v>-3.4341999999999998E-2</v>
      </c>
      <c r="M3575" s="99">
        <v>37.609698000000002</v>
      </c>
      <c r="N3575" s="191" t="s">
        <v>6967</v>
      </c>
      <c r="O3575" s="87">
        <v>45574</v>
      </c>
      <c r="P3575" s="87">
        <f t="shared" si="110"/>
        <v>45599</v>
      </c>
      <c r="Q3575" s="53">
        <f t="shared" si="111"/>
        <v>28</v>
      </c>
    </row>
    <row r="3576" spans="1:17" ht="16">
      <c r="A3576" s="6">
        <v>3575</v>
      </c>
      <c r="B3576" s="191" t="s">
        <v>20053</v>
      </c>
      <c r="C3576" s="191" t="s">
        <v>20054</v>
      </c>
      <c r="D3576" s="191" t="s">
        <v>20055</v>
      </c>
      <c r="E3576" s="191" t="s">
        <v>8015</v>
      </c>
      <c r="F3576" s="191" t="s">
        <v>2434</v>
      </c>
      <c r="G3576" s="191" t="s">
        <v>8679</v>
      </c>
      <c r="H3576" s="191" t="s">
        <v>17355</v>
      </c>
      <c r="I3576" s="191" t="s">
        <v>20056</v>
      </c>
      <c r="J3576" s="191" t="s">
        <v>20057</v>
      </c>
      <c r="K3576" s="191" t="s">
        <v>8335</v>
      </c>
      <c r="L3576" s="99">
        <v>-0.66530800000000001</v>
      </c>
      <c r="M3576" s="99">
        <v>37.232456999999997</v>
      </c>
      <c r="N3576" s="191" t="s">
        <v>6967</v>
      </c>
      <c r="O3576" s="87">
        <v>45574</v>
      </c>
      <c r="P3576" s="87">
        <f t="shared" si="110"/>
        <v>45599</v>
      </c>
      <c r="Q3576" s="53">
        <f t="shared" si="111"/>
        <v>28</v>
      </c>
    </row>
    <row r="3577" spans="1:17" ht="16">
      <c r="A3577" s="6">
        <v>3576</v>
      </c>
      <c r="B3577" s="191" t="s">
        <v>20058</v>
      </c>
      <c r="C3577" s="191" t="s">
        <v>20059</v>
      </c>
      <c r="D3577" s="191" t="s">
        <v>20060</v>
      </c>
      <c r="E3577" s="191" t="s">
        <v>108</v>
      </c>
      <c r="F3577" s="191" t="s">
        <v>108</v>
      </c>
      <c r="G3577" s="191" t="s">
        <v>6972</v>
      </c>
      <c r="H3577" s="191" t="s">
        <v>20061</v>
      </c>
      <c r="I3577" s="191" t="s">
        <v>20062</v>
      </c>
      <c r="J3577" s="191" t="s">
        <v>20063</v>
      </c>
      <c r="K3577" s="191" t="s">
        <v>6975</v>
      </c>
      <c r="L3577" s="99">
        <v>-1.023728</v>
      </c>
      <c r="M3577" s="99">
        <v>36.841833000000001</v>
      </c>
      <c r="N3577" s="191" t="s">
        <v>6967</v>
      </c>
      <c r="O3577" s="87">
        <v>45574</v>
      </c>
      <c r="P3577" s="87">
        <f t="shared" si="110"/>
        <v>45599</v>
      </c>
      <c r="Q3577" s="53">
        <f t="shared" si="111"/>
        <v>28</v>
      </c>
    </row>
    <row r="3578" spans="1:17" ht="16">
      <c r="A3578" s="6">
        <v>3577</v>
      </c>
      <c r="B3578" s="191" t="s">
        <v>20064</v>
      </c>
      <c r="C3578" s="191" t="s">
        <v>20065</v>
      </c>
      <c r="D3578" s="191" t="s">
        <v>20066</v>
      </c>
      <c r="E3578" s="191" t="s">
        <v>161</v>
      </c>
      <c r="F3578" s="191" t="s">
        <v>161</v>
      </c>
      <c r="G3578" s="191" t="s">
        <v>716</v>
      </c>
      <c r="H3578" s="191" t="s">
        <v>20067</v>
      </c>
      <c r="I3578" s="191" t="s">
        <v>20068</v>
      </c>
      <c r="J3578" s="191"/>
      <c r="K3578" s="191" t="s">
        <v>15695</v>
      </c>
      <c r="L3578" s="99">
        <v>-0.47235100000000002</v>
      </c>
      <c r="M3578" s="99">
        <v>36.973754999999997</v>
      </c>
      <c r="N3578" s="191" t="s">
        <v>6967</v>
      </c>
      <c r="O3578" s="87">
        <v>45574</v>
      </c>
      <c r="P3578" s="87">
        <f t="shared" si="110"/>
        <v>45599</v>
      </c>
      <c r="Q3578" s="53">
        <f t="shared" si="111"/>
        <v>28</v>
      </c>
    </row>
    <row r="3579" spans="1:17" ht="16">
      <c r="A3579" s="6">
        <v>3578</v>
      </c>
      <c r="B3579" s="191" t="s">
        <v>20069</v>
      </c>
      <c r="C3579" s="191" t="s">
        <v>20070</v>
      </c>
      <c r="D3579" s="191" t="s">
        <v>20071</v>
      </c>
      <c r="E3579" s="191" t="s">
        <v>114</v>
      </c>
      <c r="F3579" s="191" t="s">
        <v>114</v>
      </c>
      <c r="G3579" s="191" t="s">
        <v>163</v>
      </c>
      <c r="H3579" s="191" t="s">
        <v>20072</v>
      </c>
      <c r="I3579" s="191" t="s">
        <v>20073</v>
      </c>
      <c r="J3579" s="191" t="s">
        <v>20074</v>
      </c>
      <c r="K3579" s="191" t="s">
        <v>10197</v>
      </c>
      <c r="L3579" s="99">
        <v>-0.61532299999999995</v>
      </c>
      <c r="M3579" s="99">
        <v>36.919902</v>
      </c>
      <c r="N3579" s="191" t="s">
        <v>6967</v>
      </c>
      <c r="O3579" s="87">
        <v>45574</v>
      </c>
      <c r="P3579" s="87">
        <f t="shared" si="110"/>
        <v>45599</v>
      </c>
      <c r="Q3579" s="53">
        <f t="shared" si="111"/>
        <v>28</v>
      </c>
    </row>
    <row r="3580" spans="1:17" ht="16">
      <c r="A3580" s="6">
        <v>3579</v>
      </c>
      <c r="B3580" s="191" t="s">
        <v>20075</v>
      </c>
      <c r="C3580" s="191" t="s">
        <v>20076</v>
      </c>
      <c r="D3580" s="191" t="s">
        <v>20077</v>
      </c>
      <c r="E3580" s="191" t="s">
        <v>114</v>
      </c>
      <c r="F3580" s="191" t="s">
        <v>114</v>
      </c>
      <c r="G3580" s="191" t="s">
        <v>168</v>
      </c>
      <c r="H3580" s="191" t="s">
        <v>8483</v>
      </c>
      <c r="I3580" s="191"/>
      <c r="J3580" s="191"/>
      <c r="K3580" s="191" t="s">
        <v>11330</v>
      </c>
      <c r="L3580" s="99">
        <v>-0.91032599999999997</v>
      </c>
      <c r="M3580" s="99">
        <v>37.073349</v>
      </c>
      <c r="N3580" s="191" t="s">
        <v>6967</v>
      </c>
      <c r="O3580" s="87">
        <v>45574</v>
      </c>
      <c r="P3580" s="87">
        <f t="shared" si="110"/>
        <v>45599</v>
      </c>
      <c r="Q3580" s="53">
        <f t="shared" si="111"/>
        <v>28</v>
      </c>
    </row>
    <row r="3581" spans="1:17" ht="16">
      <c r="A3581" s="6">
        <v>3580</v>
      </c>
      <c r="B3581" s="191" t="s">
        <v>20078</v>
      </c>
      <c r="C3581" s="191" t="s">
        <v>20079</v>
      </c>
      <c r="D3581" s="191" t="s">
        <v>20080</v>
      </c>
      <c r="E3581" s="191" t="s">
        <v>114</v>
      </c>
      <c r="F3581" s="191" t="s">
        <v>114</v>
      </c>
      <c r="G3581" s="191" t="s">
        <v>168</v>
      </c>
      <c r="H3581" s="191" t="s">
        <v>20081</v>
      </c>
      <c r="I3581" s="191" t="s">
        <v>20082</v>
      </c>
      <c r="J3581" s="191" t="s">
        <v>20083</v>
      </c>
      <c r="K3581" s="191" t="s">
        <v>11330</v>
      </c>
      <c r="L3581" s="99">
        <v>-0.85826100000000005</v>
      </c>
      <c r="M3581" s="99">
        <v>37.002676000000001</v>
      </c>
      <c r="N3581" s="191" t="s">
        <v>6967</v>
      </c>
      <c r="O3581" s="87">
        <v>45574</v>
      </c>
      <c r="P3581" s="87">
        <f t="shared" si="110"/>
        <v>45599</v>
      </c>
      <c r="Q3581" s="53">
        <f t="shared" si="111"/>
        <v>28</v>
      </c>
    </row>
    <row r="3582" spans="1:17" ht="16">
      <c r="A3582" s="6">
        <v>3581</v>
      </c>
      <c r="B3582" s="191" t="s">
        <v>20084</v>
      </c>
      <c r="C3582" s="191" t="s">
        <v>20085</v>
      </c>
      <c r="D3582" s="191" t="s">
        <v>20086</v>
      </c>
      <c r="E3582" s="191" t="s">
        <v>8015</v>
      </c>
      <c r="F3582" s="191" t="s">
        <v>8015</v>
      </c>
      <c r="G3582" s="191" t="s">
        <v>142</v>
      </c>
      <c r="H3582" s="191" t="s">
        <v>20087</v>
      </c>
      <c r="I3582" s="191" t="s">
        <v>20088</v>
      </c>
      <c r="J3582" s="191" t="s">
        <v>20089</v>
      </c>
      <c r="K3582" s="191" t="s">
        <v>8856</v>
      </c>
      <c r="L3582" s="99">
        <v>-0.42584300000000003</v>
      </c>
      <c r="M3582" s="99">
        <v>37.469282</v>
      </c>
      <c r="N3582" s="191" t="s">
        <v>6967</v>
      </c>
      <c r="O3582" s="87">
        <v>45574</v>
      </c>
      <c r="P3582" s="87">
        <f t="shared" si="110"/>
        <v>45599</v>
      </c>
      <c r="Q3582" s="53">
        <f t="shared" si="111"/>
        <v>28</v>
      </c>
    </row>
    <row r="3583" spans="1:17" ht="16">
      <c r="A3583" s="6">
        <v>3582</v>
      </c>
      <c r="B3583" s="191" t="s">
        <v>20090</v>
      </c>
      <c r="C3583" s="191" t="s">
        <v>20091</v>
      </c>
      <c r="D3583" s="191" t="s">
        <v>20092</v>
      </c>
      <c r="E3583" s="191" t="s">
        <v>8015</v>
      </c>
      <c r="F3583" s="191" t="s">
        <v>2434</v>
      </c>
      <c r="G3583" s="191" t="s">
        <v>7481</v>
      </c>
      <c r="H3583" s="191" t="s">
        <v>20093</v>
      </c>
      <c r="I3583" s="191" t="s">
        <v>20094</v>
      </c>
      <c r="J3583" s="191" t="s">
        <v>20095</v>
      </c>
      <c r="K3583" s="191" t="s">
        <v>8856</v>
      </c>
      <c r="L3583" s="99">
        <v>-0.70872199999999996</v>
      </c>
      <c r="M3583" s="99">
        <v>37.284798000000002</v>
      </c>
      <c r="N3583" s="191" t="s">
        <v>6967</v>
      </c>
      <c r="O3583" s="87">
        <v>45575</v>
      </c>
      <c r="P3583" s="87">
        <f t="shared" si="110"/>
        <v>45600</v>
      </c>
      <c r="Q3583" s="53">
        <f t="shared" si="111"/>
        <v>27</v>
      </c>
    </row>
    <row r="3584" spans="1:17" ht="16">
      <c r="A3584" s="6">
        <v>3583</v>
      </c>
      <c r="B3584" s="191" t="s">
        <v>20096</v>
      </c>
      <c r="C3584" s="191" t="s">
        <v>20097</v>
      </c>
      <c r="D3584" s="191" t="s">
        <v>20098</v>
      </c>
      <c r="E3584" s="191" t="s">
        <v>8015</v>
      </c>
      <c r="F3584" s="191" t="s">
        <v>2434</v>
      </c>
      <c r="G3584" s="191" t="s">
        <v>9255</v>
      </c>
      <c r="H3584" s="191" t="s">
        <v>20099</v>
      </c>
      <c r="I3584" s="191" t="s">
        <v>20100</v>
      </c>
      <c r="J3584" s="191" t="s">
        <v>20101</v>
      </c>
      <c r="K3584" s="191" t="s">
        <v>8335</v>
      </c>
      <c r="L3584" s="99">
        <v>-0.53661999999999999</v>
      </c>
      <c r="M3584" s="99">
        <v>37.453119999999998</v>
      </c>
      <c r="N3584" s="191" t="s">
        <v>6967</v>
      </c>
      <c r="O3584" s="87">
        <v>45575</v>
      </c>
      <c r="P3584" s="87">
        <f t="shared" si="110"/>
        <v>45600</v>
      </c>
      <c r="Q3584" s="53">
        <f t="shared" si="111"/>
        <v>27</v>
      </c>
    </row>
    <row r="3585" spans="1:17" ht="16">
      <c r="A3585" s="6">
        <v>3584</v>
      </c>
      <c r="B3585" s="191" t="s">
        <v>20102</v>
      </c>
      <c r="C3585" s="191" t="s">
        <v>20103</v>
      </c>
      <c r="D3585" s="191" t="s">
        <v>19894</v>
      </c>
      <c r="E3585" s="191" t="s">
        <v>151</v>
      </c>
      <c r="F3585" s="191" t="s">
        <v>151</v>
      </c>
      <c r="G3585" s="191" t="s">
        <v>10204</v>
      </c>
      <c r="H3585" s="191" t="s">
        <v>20104</v>
      </c>
      <c r="I3585" s="191" t="s">
        <v>20105</v>
      </c>
      <c r="J3585" s="191" t="s">
        <v>20106</v>
      </c>
      <c r="K3585" s="191" t="s">
        <v>10641</v>
      </c>
      <c r="L3585" s="99">
        <v>0.27494000000000002</v>
      </c>
      <c r="M3585" s="99">
        <v>37.922910000000002</v>
      </c>
      <c r="N3585" s="191" t="s">
        <v>6967</v>
      </c>
      <c r="O3585" s="87">
        <v>45576</v>
      </c>
      <c r="P3585" s="87">
        <f t="shared" si="110"/>
        <v>45601</v>
      </c>
      <c r="Q3585" s="53">
        <f t="shared" si="111"/>
        <v>26</v>
      </c>
    </row>
    <row r="3586" spans="1:17" ht="16">
      <c r="A3586" s="6">
        <v>3585</v>
      </c>
      <c r="B3586" s="191" t="s">
        <v>20107</v>
      </c>
      <c r="C3586" s="191" t="s">
        <v>20108</v>
      </c>
      <c r="D3586" s="191" t="s">
        <v>20109</v>
      </c>
      <c r="E3586" s="191" t="s">
        <v>151</v>
      </c>
      <c r="F3586" s="191" t="s">
        <v>151</v>
      </c>
      <c r="G3586" s="191" t="s">
        <v>165</v>
      </c>
      <c r="H3586" s="191" t="s">
        <v>20110</v>
      </c>
      <c r="I3586" s="191" t="s">
        <v>20111</v>
      </c>
      <c r="J3586" s="191" t="s">
        <v>20112</v>
      </c>
      <c r="K3586" s="191" t="s">
        <v>10106</v>
      </c>
      <c r="L3586" s="99">
        <v>-0.14402400000000001</v>
      </c>
      <c r="M3586" s="99">
        <v>37.623525000000001</v>
      </c>
      <c r="N3586" s="191" t="s">
        <v>6967</v>
      </c>
      <c r="O3586" s="87">
        <v>45576</v>
      </c>
      <c r="P3586" s="87">
        <f t="shared" si="110"/>
        <v>45601</v>
      </c>
      <c r="Q3586" s="53">
        <f t="shared" si="111"/>
        <v>26</v>
      </c>
    </row>
    <row r="3587" spans="1:17" ht="16">
      <c r="A3587" s="6">
        <v>3586</v>
      </c>
      <c r="B3587" s="191" t="s">
        <v>20113</v>
      </c>
      <c r="C3587" s="191" t="s">
        <v>20114</v>
      </c>
      <c r="D3587" s="191" t="s">
        <v>20115</v>
      </c>
      <c r="E3587" s="191" t="s">
        <v>8015</v>
      </c>
      <c r="F3587" s="191" t="s">
        <v>8015</v>
      </c>
      <c r="G3587" s="191" t="s">
        <v>144</v>
      </c>
      <c r="H3587" s="191" t="s">
        <v>12643</v>
      </c>
      <c r="I3587" s="191" t="s">
        <v>20116</v>
      </c>
      <c r="J3587" s="191" t="s">
        <v>20117</v>
      </c>
      <c r="K3587" s="191" t="s">
        <v>7384</v>
      </c>
      <c r="L3587" s="99">
        <v>-0.42726500000000001</v>
      </c>
      <c r="M3587" s="99">
        <v>37.556852999999997</v>
      </c>
      <c r="N3587" s="191" t="s">
        <v>6967</v>
      </c>
      <c r="O3587" s="87">
        <v>45576</v>
      </c>
      <c r="P3587" s="87">
        <f t="shared" ref="P3587:P3650" si="112">O3587+25</f>
        <v>45601</v>
      </c>
      <c r="Q3587" s="53">
        <f t="shared" ref="Q3587:Q3650" si="113">IF(P3587&lt;$T$2,$V$2,$U$2-P3587+1)</f>
        <v>26</v>
      </c>
    </row>
    <row r="3588" spans="1:17" ht="16">
      <c r="A3588" s="6">
        <v>3587</v>
      </c>
      <c r="B3588" s="191" t="s">
        <v>20118</v>
      </c>
      <c r="C3588" s="191" t="s">
        <v>20119</v>
      </c>
      <c r="D3588" s="191" t="s">
        <v>20120</v>
      </c>
      <c r="E3588" s="191" t="s">
        <v>161</v>
      </c>
      <c r="F3588" s="191" t="s">
        <v>161</v>
      </c>
      <c r="G3588" s="191" t="s">
        <v>13682</v>
      </c>
      <c r="H3588" s="191" t="s">
        <v>20121</v>
      </c>
      <c r="I3588" s="191" t="s">
        <v>20122</v>
      </c>
      <c r="J3588" s="191" t="s">
        <v>20123</v>
      </c>
      <c r="K3588" s="191" t="s">
        <v>10952</v>
      </c>
      <c r="L3588" s="99">
        <v>-0.45675300000000002</v>
      </c>
      <c r="M3588" s="99">
        <v>36.974601</v>
      </c>
      <c r="N3588" s="191" t="s">
        <v>6967</v>
      </c>
      <c r="O3588" s="87">
        <v>45576</v>
      </c>
      <c r="P3588" s="87">
        <f t="shared" si="112"/>
        <v>45601</v>
      </c>
      <c r="Q3588" s="53">
        <f t="shared" si="113"/>
        <v>26</v>
      </c>
    </row>
    <row r="3589" spans="1:17" ht="16">
      <c r="A3589" s="6">
        <v>3588</v>
      </c>
      <c r="B3589" s="191" t="s">
        <v>20124</v>
      </c>
      <c r="C3589" s="191" t="s">
        <v>20125</v>
      </c>
      <c r="D3589" s="191" t="s">
        <v>20126</v>
      </c>
      <c r="E3589" s="191" t="s">
        <v>151</v>
      </c>
      <c r="F3589" s="191" t="s">
        <v>151</v>
      </c>
      <c r="G3589" s="191" t="s">
        <v>165</v>
      </c>
      <c r="H3589" s="191" t="s">
        <v>20127</v>
      </c>
      <c r="I3589" s="191" t="s">
        <v>20128</v>
      </c>
      <c r="J3589" s="191" t="s">
        <v>20129</v>
      </c>
      <c r="K3589" s="191" t="s">
        <v>10106</v>
      </c>
      <c r="L3589" s="99">
        <v>-0.14402400000000001</v>
      </c>
      <c r="M3589" s="99">
        <v>37.623525000000001</v>
      </c>
      <c r="N3589" s="191" t="s">
        <v>6967</v>
      </c>
      <c r="O3589" s="87">
        <v>45576</v>
      </c>
      <c r="P3589" s="87">
        <f t="shared" si="112"/>
        <v>45601</v>
      </c>
      <c r="Q3589" s="53">
        <f t="shared" si="113"/>
        <v>26</v>
      </c>
    </row>
    <row r="3590" spans="1:17" ht="16">
      <c r="A3590" s="6">
        <v>3589</v>
      </c>
      <c r="B3590" s="191" t="s">
        <v>20130</v>
      </c>
      <c r="C3590" s="191" t="s">
        <v>20131</v>
      </c>
      <c r="D3590" s="191" t="s">
        <v>20132</v>
      </c>
      <c r="E3590" s="191" t="s">
        <v>8015</v>
      </c>
      <c r="F3590" s="191" t="s">
        <v>8015</v>
      </c>
      <c r="G3590" s="191" t="s">
        <v>144</v>
      </c>
      <c r="H3590" s="191" t="s">
        <v>14644</v>
      </c>
      <c r="I3590" s="191" t="s">
        <v>20133</v>
      </c>
      <c r="J3590" s="191" t="s">
        <v>20134</v>
      </c>
      <c r="K3590" s="191" t="s">
        <v>7384</v>
      </c>
      <c r="L3590" s="99">
        <v>-0.40641300000000002</v>
      </c>
      <c r="M3590" s="99">
        <v>37.537975000000003</v>
      </c>
      <c r="N3590" s="191" t="s">
        <v>6967</v>
      </c>
      <c r="O3590" s="87">
        <v>45576</v>
      </c>
      <c r="P3590" s="87">
        <f t="shared" si="112"/>
        <v>45601</v>
      </c>
      <c r="Q3590" s="53">
        <f t="shared" si="113"/>
        <v>26</v>
      </c>
    </row>
    <row r="3591" spans="1:17" ht="16">
      <c r="A3591" s="6">
        <v>3590</v>
      </c>
      <c r="B3591" s="191" t="s">
        <v>20135</v>
      </c>
      <c r="C3591" s="191" t="s">
        <v>20136</v>
      </c>
      <c r="D3591" s="191" t="s">
        <v>20137</v>
      </c>
      <c r="E3591" s="191" t="s">
        <v>108</v>
      </c>
      <c r="F3591" s="191" t="s">
        <v>108</v>
      </c>
      <c r="G3591" s="191" t="s">
        <v>111</v>
      </c>
      <c r="H3591" s="191" t="s">
        <v>18398</v>
      </c>
      <c r="I3591" s="191" t="s">
        <v>20138</v>
      </c>
      <c r="J3591" s="191" t="s">
        <v>20139</v>
      </c>
      <c r="K3591" s="191" t="s">
        <v>6966</v>
      </c>
      <c r="L3591" s="99">
        <v>-1.1309130000000001</v>
      </c>
      <c r="M3591" s="99">
        <v>36.811644999999999</v>
      </c>
      <c r="N3591" s="191" t="s">
        <v>6967</v>
      </c>
      <c r="O3591" s="87">
        <v>45577</v>
      </c>
      <c r="P3591" s="87">
        <f t="shared" si="112"/>
        <v>45602</v>
      </c>
      <c r="Q3591" s="53">
        <f t="shared" si="113"/>
        <v>25</v>
      </c>
    </row>
    <row r="3592" spans="1:17" ht="16">
      <c r="A3592" s="6">
        <v>3591</v>
      </c>
      <c r="B3592" s="191" t="s">
        <v>20140</v>
      </c>
      <c r="C3592" s="191" t="s">
        <v>20141</v>
      </c>
      <c r="D3592" s="191" t="s">
        <v>20142</v>
      </c>
      <c r="E3592" s="191" t="s">
        <v>8015</v>
      </c>
      <c r="F3592" s="191" t="s">
        <v>10898</v>
      </c>
      <c r="G3592" s="191" t="s">
        <v>1578</v>
      </c>
      <c r="H3592" s="191" t="s">
        <v>17287</v>
      </c>
      <c r="I3592" s="191" t="s">
        <v>20143</v>
      </c>
      <c r="J3592" s="191" t="s">
        <v>20144</v>
      </c>
      <c r="K3592" s="191" t="s">
        <v>11533</v>
      </c>
      <c r="L3592" s="99">
        <v>-0.260382</v>
      </c>
      <c r="M3592" s="99">
        <v>37.631605</v>
      </c>
      <c r="N3592" s="191" t="s">
        <v>6967</v>
      </c>
      <c r="O3592" s="87">
        <v>45577</v>
      </c>
      <c r="P3592" s="87">
        <f t="shared" si="112"/>
        <v>45602</v>
      </c>
      <c r="Q3592" s="53">
        <f t="shared" si="113"/>
        <v>25</v>
      </c>
    </row>
    <row r="3593" spans="1:17" ht="16">
      <c r="A3593" s="6">
        <v>3592</v>
      </c>
      <c r="B3593" s="191" t="s">
        <v>20145</v>
      </c>
      <c r="C3593" s="191" t="s">
        <v>20146</v>
      </c>
      <c r="D3593" s="191" t="s">
        <v>20147</v>
      </c>
      <c r="E3593" s="191" t="s">
        <v>151</v>
      </c>
      <c r="F3593" s="191" t="s">
        <v>10898</v>
      </c>
      <c r="G3593" s="191" t="s">
        <v>1578</v>
      </c>
      <c r="H3593" s="191" t="s">
        <v>20148</v>
      </c>
      <c r="I3593" s="191" t="s">
        <v>20149</v>
      </c>
      <c r="J3593" s="191" t="s">
        <v>20150</v>
      </c>
      <c r="K3593" s="191" t="s">
        <v>10106</v>
      </c>
      <c r="L3593" s="99">
        <v>6.2227999999999999E-2</v>
      </c>
      <c r="M3593" s="99">
        <v>37.645820000000001</v>
      </c>
      <c r="N3593" s="191" t="s">
        <v>6967</v>
      </c>
      <c r="O3593" s="87">
        <v>45577</v>
      </c>
      <c r="P3593" s="87">
        <f t="shared" si="112"/>
        <v>45602</v>
      </c>
      <c r="Q3593" s="53">
        <f t="shared" si="113"/>
        <v>25</v>
      </c>
    </row>
    <row r="3594" spans="1:17" ht="16">
      <c r="A3594" s="6">
        <v>3593</v>
      </c>
      <c r="B3594" s="191" t="s">
        <v>20151</v>
      </c>
      <c r="C3594" s="191" t="s">
        <v>20152</v>
      </c>
      <c r="D3594" s="191" t="s">
        <v>20153</v>
      </c>
      <c r="E3594" s="191" t="s">
        <v>151</v>
      </c>
      <c r="F3594" s="191" t="s">
        <v>151</v>
      </c>
      <c r="G3594" s="191" t="s">
        <v>165</v>
      </c>
      <c r="H3594" s="191" t="s">
        <v>18594</v>
      </c>
      <c r="I3594" s="191" t="s">
        <v>20154</v>
      </c>
      <c r="J3594" s="191"/>
      <c r="K3594" s="191" t="s">
        <v>8758</v>
      </c>
      <c r="L3594" s="99">
        <v>-5.5722000000000001E-2</v>
      </c>
      <c r="M3594" s="99">
        <v>37.69652</v>
      </c>
      <c r="N3594" s="191" t="s">
        <v>6967</v>
      </c>
      <c r="O3594" s="87">
        <v>45579</v>
      </c>
      <c r="P3594" s="87">
        <f t="shared" si="112"/>
        <v>45604</v>
      </c>
      <c r="Q3594" s="53">
        <f t="shared" si="113"/>
        <v>23</v>
      </c>
    </row>
    <row r="3595" spans="1:17" ht="16">
      <c r="A3595" s="6">
        <v>3594</v>
      </c>
      <c r="B3595" s="191" t="s">
        <v>20155</v>
      </c>
      <c r="C3595" s="191" t="s">
        <v>20156</v>
      </c>
      <c r="D3595" s="191" t="s">
        <v>20157</v>
      </c>
      <c r="E3595" s="191" t="s">
        <v>16089</v>
      </c>
      <c r="F3595" s="191" t="s">
        <v>16090</v>
      </c>
      <c r="G3595" s="191" t="s">
        <v>16091</v>
      </c>
      <c r="H3595" s="191" t="s">
        <v>20158</v>
      </c>
      <c r="I3595" s="191" t="s">
        <v>20159</v>
      </c>
      <c r="J3595" s="191" t="s">
        <v>20160</v>
      </c>
      <c r="K3595" s="191" t="s">
        <v>16652</v>
      </c>
      <c r="L3595" s="99">
        <v>-0.69487299999999996</v>
      </c>
      <c r="M3595" s="99">
        <v>36.575943000000002</v>
      </c>
      <c r="N3595" s="191" t="s">
        <v>6967</v>
      </c>
      <c r="O3595" s="87">
        <v>45579</v>
      </c>
      <c r="P3595" s="87">
        <f t="shared" si="112"/>
        <v>45604</v>
      </c>
      <c r="Q3595" s="53">
        <f t="shared" si="113"/>
        <v>23</v>
      </c>
    </row>
    <row r="3596" spans="1:17" ht="16">
      <c r="A3596" s="6">
        <v>3595</v>
      </c>
      <c r="B3596" s="191" t="s">
        <v>20161</v>
      </c>
      <c r="C3596" s="191" t="s">
        <v>20162</v>
      </c>
      <c r="D3596" s="191" t="s">
        <v>20163</v>
      </c>
      <c r="E3596" s="191" t="s">
        <v>16089</v>
      </c>
      <c r="F3596" s="191" t="s">
        <v>16090</v>
      </c>
      <c r="G3596" s="191" t="s">
        <v>16091</v>
      </c>
      <c r="H3596" s="191" t="s">
        <v>20164</v>
      </c>
      <c r="I3596" s="191" t="s">
        <v>20165</v>
      </c>
      <c r="J3596" s="191" t="s">
        <v>20166</v>
      </c>
      <c r="K3596" s="191" t="s">
        <v>16652</v>
      </c>
      <c r="L3596" s="99">
        <v>-0.55469800000000002</v>
      </c>
      <c r="M3596" s="99">
        <v>36.535327000000002</v>
      </c>
      <c r="N3596" s="191" t="s">
        <v>6967</v>
      </c>
      <c r="O3596" s="87">
        <v>45579</v>
      </c>
      <c r="P3596" s="87">
        <f t="shared" si="112"/>
        <v>45604</v>
      </c>
      <c r="Q3596" s="53">
        <f t="shared" si="113"/>
        <v>23</v>
      </c>
    </row>
    <row r="3597" spans="1:17" ht="16">
      <c r="A3597" s="6">
        <v>3596</v>
      </c>
      <c r="B3597" s="191" t="s">
        <v>20167</v>
      </c>
      <c r="C3597" s="191" t="s">
        <v>20168</v>
      </c>
      <c r="D3597" s="191" t="s">
        <v>20169</v>
      </c>
      <c r="E3597" s="191" t="s">
        <v>114</v>
      </c>
      <c r="F3597" s="191" t="s">
        <v>114</v>
      </c>
      <c r="G3597" s="191" t="s">
        <v>156</v>
      </c>
      <c r="H3597" s="191" t="s">
        <v>20170</v>
      </c>
      <c r="I3597" s="191" t="s">
        <v>20171</v>
      </c>
      <c r="J3597" s="191" t="s">
        <v>20172</v>
      </c>
      <c r="K3597" s="191" t="s">
        <v>11451</v>
      </c>
      <c r="L3597" s="99">
        <v>-0.89769299999999996</v>
      </c>
      <c r="M3597" s="99">
        <v>36.956049</v>
      </c>
      <c r="N3597" s="191" t="s">
        <v>6967</v>
      </c>
      <c r="O3597" s="87">
        <v>45579</v>
      </c>
      <c r="P3597" s="87">
        <f t="shared" si="112"/>
        <v>45604</v>
      </c>
      <c r="Q3597" s="53">
        <f t="shared" si="113"/>
        <v>23</v>
      </c>
    </row>
    <row r="3598" spans="1:17" ht="16">
      <c r="A3598" s="6">
        <v>3597</v>
      </c>
      <c r="B3598" s="191" t="s">
        <v>20173</v>
      </c>
      <c r="C3598" s="191" t="s">
        <v>20174</v>
      </c>
      <c r="D3598" s="191" t="s">
        <v>20175</v>
      </c>
      <c r="E3598" s="191" t="s">
        <v>161</v>
      </c>
      <c r="F3598" s="191" t="s">
        <v>161</v>
      </c>
      <c r="G3598" s="191" t="s">
        <v>1511</v>
      </c>
      <c r="H3598" s="191" t="s">
        <v>18427</v>
      </c>
      <c r="I3598" s="191" t="s">
        <v>20176</v>
      </c>
      <c r="J3598" s="191" t="s">
        <v>20177</v>
      </c>
      <c r="K3598" s="191" t="s">
        <v>16488</v>
      </c>
      <c r="L3598" s="99">
        <v>-0.13170499999999999</v>
      </c>
      <c r="M3598" s="99">
        <v>37.094715999999998</v>
      </c>
      <c r="N3598" s="191" t="s">
        <v>6967</v>
      </c>
      <c r="O3598" s="87">
        <v>45579</v>
      </c>
      <c r="P3598" s="87">
        <f t="shared" si="112"/>
        <v>45604</v>
      </c>
      <c r="Q3598" s="53">
        <f t="shared" si="113"/>
        <v>23</v>
      </c>
    </row>
    <row r="3599" spans="1:17" ht="16">
      <c r="A3599" s="6">
        <v>3598</v>
      </c>
      <c r="B3599" s="191" t="s">
        <v>20178</v>
      </c>
      <c r="C3599" s="191" t="s">
        <v>20179</v>
      </c>
      <c r="D3599" s="191" t="s">
        <v>20180</v>
      </c>
      <c r="E3599" s="191" t="s">
        <v>114</v>
      </c>
      <c r="F3599" s="191" t="s">
        <v>114</v>
      </c>
      <c r="G3599" s="191" t="s">
        <v>156</v>
      </c>
      <c r="H3599" s="191" t="s">
        <v>11830</v>
      </c>
      <c r="I3599" s="191" t="s">
        <v>20181</v>
      </c>
      <c r="J3599" s="191" t="s">
        <v>20182</v>
      </c>
      <c r="K3599" s="191" t="s">
        <v>11451</v>
      </c>
      <c r="L3599" s="99">
        <v>-0.89843300000000004</v>
      </c>
      <c r="M3599" s="99">
        <v>36.956296000000002</v>
      </c>
      <c r="N3599" s="191" t="s">
        <v>6967</v>
      </c>
      <c r="O3599" s="87">
        <v>45579</v>
      </c>
      <c r="P3599" s="87">
        <f t="shared" si="112"/>
        <v>45604</v>
      </c>
      <c r="Q3599" s="53">
        <f t="shared" si="113"/>
        <v>23</v>
      </c>
    </row>
    <row r="3600" spans="1:17" ht="16">
      <c r="A3600" s="6">
        <v>3599</v>
      </c>
      <c r="B3600" s="191" t="s">
        <v>20183</v>
      </c>
      <c r="C3600" s="191" t="s">
        <v>20184</v>
      </c>
      <c r="D3600" s="191" t="s">
        <v>20185</v>
      </c>
      <c r="E3600" s="191" t="s">
        <v>8015</v>
      </c>
      <c r="F3600" s="191" t="s">
        <v>2434</v>
      </c>
      <c r="G3600" s="191" t="s">
        <v>9255</v>
      </c>
      <c r="H3600" s="191" t="s">
        <v>20186</v>
      </c>
      <c r="I3600" s="191" t="s">
        <v>20187</v>
      </c>
      <c r="J3600" s="191" t="s">
        <v>20188</v>
      </c>
      <c r="K3600" s="191" t="s">
        <v>8335</v>
      </c>
      <c r="L3600" s="99">
        <v>-0.43936500000000001</v>
      </c>
      <c r="M3600" s="99">
        <v>37.344768000000002</v>
      </c>
      <c r="N3600" s="191" t="s">
        <v>6967</v>
      </c>
      <c r="O3600" s="87">
        <v>45579</v>
      </c>
      <c r="P3600" s="87">
        <f t="shared" si="112"/>
        <v>45604</v>
      </c>
      <c r="Q3600" s="53">
        <f t="shared" si="113"/>
        <v>23</v>
      </c>
    </row>
    <row r="3601" spans="1:17" ht="16">
      <c r="A3601" s="6">
        <v>3600</v>
      </c>
      <c r="B3601" s="191" t="s">
        <v>20189</v>
      </c>
      <c r="C3601" s="191" t="s">
        <v>20190</v>
      </c>
      <c r="D3601" s="191" t="s">
        <v>20191</v>
      </c>
      <c r="E3601" s="191" t="s">
        <v>151</v>
      </c>
      <c r="F3601" s="191" t="s">
        <v>151</v>
      </c>
      <c r="G3601" s="191" t="s">
        <v>152</v>
      </c>
      <c r="H3601" s="191" t="s">
        <v>20192</v>
      </c>
      <c r="I3601" s="191" t="s">
        <v>20193</v>
      </c>
      <c r="J3601" s="191" t="s">
        <v>20194</v>
      </c>
      <c r="K3601" s="191" t="s">
        <v>10554</v>
      </c>
      <c r="L3601" s="99">
        <v>0.136458</v>
      </c>
      <c r="M3601" s="99">
        <v>37.494675000000001</v>
      </c>
      <c r="N3601" s="191" t="s">
        <v>6967</v>
      </c>
      <c r="O3601" s="87">
        <v>45580</v>
      </c>
      <c r="P3601" s="87">
        <f t="shared" si="112"/>
        <v>45605</v>
      </c>
      <c r="Q3601" s="53">
        <f t="shared" si="113"/>
        <v>22</v>
      </c>
    </row>
    <row r="3602" spans="1:17" ht="16">
      <c r="A3602" s="6">
        <v>3601</v>
      </c>
      <c r="B3602" s="191" t="s">
        <v>20195</v>
      </c>
      <c r="C3602" s="191" t="s">
        <v>20196</v>
      </c>
      <c r="D3602" s="191" t="s">
        <v>20197</v>
      </c>
      <c r="E3602" s="191" t="s">
        <v>8015</v>
      </c>
      <c r="F3602" s="191" t="s">
        <v>2434</v>
      </c>
      <c r="G3602" s="191" t="s">
        <v>8679</v>
      </c>
      <c r="H3602" s="191" t="s">
        <v>20198</v>
      </c>
      <c r="I3602" s="191" t="s">
        <v>20199</v>
      </c>
      <c r="J3602" s="191" t="s">
        <v>20200</v>
      </c>
      <c r="K3602" s="191" t="s">
        <v>16631</v>
      </c>
      <c r="L3602" s="99">
        <v>-0.57625800000000005</v>
      </c>
      <c r="M3602" s="99">
        <v>37.217112999999998</v>
      </c>
      <c r="N3602" s="191" t="s">
        <v>6967</v>
      </c>
      <c r="O3602" s="87">
        <v>45580</v>
      </c>
      <c r="P3602" s="87">
        <f t="shared" si="112"/>
        <v>45605</v>
      </c>
      <c r="Q3602" s="53">
        <f t="shared" si="113"/>
        <v>22</v>
      </c>
    </row>
    <row r="3603" spans="1:17" ht="16">
      <c r="A3603" s="6">
        <v>3602</v>
      </c>
      <c r="B3603" s="191" t="s">
        <v>20201</v>
      </c>
      <c r="C3603" s="191" t="s">
        <v>20202</v>
      </c>
      <c r="D3603" s="191" t="s">
        <v>20203</v>
      </c>
      <c r="E3603" s="191" t="s">
        <v>114</v>
      </c>
      <c r="F3603" s="191" t="s">
        <v>114</v>
      </c>
      <c r="G3603" s="191" t="s">
        <v>163</v>
      </c>
      <c r="H3603" s="191" t="s">
        <v>20204</v>
      </c>
      <c r="I3603" s="191" t="s">
        <v>20205</v>
      </c>
      <c r="J3603" s="191" t="s">
        <v>20206</v>
      </c>
      <c r="K3603" s="191" t="s">
        <v>10197</v>
      </c>
      <c r="L3603" s="99">
        <v>-0.61604199999999998</v>
      </c>
      <c r="M3603" s="99">
        <v>36.968995</v>
      </c>
      <c r="N3603" s="191" t="s">
        <v>6967</v>
      </c>
      <c r="O3603" s="87">
        <v>45580</v>
      </c>
      <c r="P3603" s="87">
        <f t="shared" si="112"/>
        <v>45605</v>
      </c>
      <c r="Q3603" s="53">
        <f t="shared" si="113"/>
        <v>22</v>
      </c>
    </row>
    <row r="3604" spans="1:17" ht="16">
      <c r="A3604" s="6">
        <v>3603</v>
      </c>
      <c r="B3604" s="191" t="s">
        <v>20207</v>
      </c>
      <c r="C3604" s="191" t="s">
        <v>20208</v>
      </c>
      <c r="D3604" s="191" t="s">
        <v>20209</v>
      </c>
      <c r="E3604" s="191" t="s">
        <v>108</v>
      </c>
      <c r="F3604" s="191" t="s">
        <v>108</v>
      </c>
      <c r="G3604" s="191" t="s">
        <v>109</v>
      </c>
      <c r="H3604" s="191" t="s">
        <v>20210</v>
      </c>
      <c r="I3604" s="191" t="s">
        <v>20211</v>
      </c>
      <c r="J3604" s="191" t="s">
        <v>20212</v>
      </c>
      <c r="K3604" s="191" t="s">
        <v>15636</v>
      </c>
      <c r="L3604" s="99">
        <v>-1.0367679999999999</v>
      </c>
      <c r="M3604" s="99">
        <v>36.820968000000001</v>
      </c>
      <c r="N3604" s="191" t="s">
        <v>6967</v>
      </c>
      <c r="O3604" s="87">
        <v>45581</v>
      </c>
      <c r="P3604" s="87">
        <f t="shared" si="112"/>
        <v>45606</v>
      </c>
      <c r="Q3604" s="53">
        <f t="shared" si="113"/>
        <v>21</v>
      </c>
    </row>
    <row r="3605" spans="1:17" ht="16">
      <c r="A3605" s="6">
        <v>3604</v>
      </c>
      <c r="B3605" s="191" t="s">
        <v>20213</v>
      </c>
      <c r="C3605" s="191" t="s">
        <v>20214</v>
      </c>
      <c r="D3605" s="191" t="s">
        <v>20215</v>
      </c>
      <c r="E3605" s="191" t="s">
        <v>151</v>
      </c>
      <c r="F3605" s="191" t="s">
        <v>151</v>
      </c>
      <c r="G3605" s="191" t="s">
        <v>10204</v>
      </c>
      <c r="H3605" s="191" t="s">
        <v>20216</v>
      </c>
      <c r="I3605" s="191" t="s">
        <v>20217</v>
      </c>
      <c r="J3605" s="191" t="s">
        <v>20218</v>
      </c>
      <c r="K3605" s="191" t="s">
        <v>10641</v>
      </c>
      <c r="L3605" s="99">
        <v>2.7164000000000001E-2</v>
      </c>
      <c r="M3605" s="99">
        <v>37.625816999999998</v>
      </c>
      <c r="N3605" s="191" t="s">
        <v>6967</v>
      </c>
      <c r="O3605" s="87">
        <v>45581</v>
      </c>
      <c r="P3605" s="87">
        <f t="shared" si="112"/>
        <v>45606</v>
      </c>
      <c r="Q3605" s="53">
        <f t="shared" si="113"/>
        <v>21</v>
      </c>
    </row>
    <row r="3606" spans="1:17" ht="16">
      <c r="A3606" s="6">
        <v>3605</v>
      </c>
      <c r="B3606" s="191" t="s">
        <v>20219</v>
      </c>
      <c r="C3606" s="191" t="s">
        <v>20220</v>
      </c>
      <c r="D3606" s="191" t="s">
        <v>19979</v>
      </c>
      <c r="E3606" s="191" t="s">
        <v>8015</v>
      </c>
      <c r="F3606" s="191" t="s">
        <v>8015</v>
      </c>
      <c r="G3606" s="191" t="s">
        <v>144</v>
      </c>
      <c r="H3606" s="191" t="s">
        <v>19824</v>
      </c>
      <c r="I3606" s="191" t="s">
        <v>20221</v>
      </c>
      <c r="J3606" s="191" t="s">
        <v>20222</v>
      </c>
      <c r="K3606" s="191" t="s">
        <v>7384</v>
      </c>
      <c r="L3606" s="99">
        <v>-0.43071799999999999</v>
      </c>
      <c r="M3606" s="99">
        <v>37.553199999999997</v>
      </c>
      <c r="N3606" s="191" t="s">
        <v>6967</v>
      </c>
      <c r="O3606" s="87">
        <v>45581</v>
      </c>
      <c r="P3606" s="87">
        <f t="shared" si="112"/>
        <v>45606</v>
      </c>
      <c r="Q3606" s="53">
        <f t="shared" si="113"/>
        <v>21</v>
      </c>
    </row>
    <row r="3607" spans="1:17" ht="16">
      <c r="A3607" s="6">
        <v>3606</v>
      </c>
      <c r="B3607" s="191" t="s">
        <v>20223</v>
      </c>
      <c r="C3607" s="191" t="s">
        <v>20224</v>
      </c>
      <c r="D3607" s="191" t="s">
        <v>20225</v>
      </c>
      <c r="E3607" s="191" t="s">
        <v>151</v>
      </c>
      <c r="F3607" s="191" t="s">
        <v>151</v>
      </c>
      <c r="G3607" s="191" t="s">
        <v>165</v>
      </c>
      <c r="H3607" s="191" t="s">
        <v>18868</v>
      </c>
      <c r="I3607" s="191" t="s">
        <v>20226</v>
      </c>
      <c r="J3607" s="191" t="s">
        <v>20227</v>
      </c>
      <c r="K3607" s="191" t="s">
        <v>16531</v>
      </c>
      <c r="L3607" s="99">
        <v>-0.17025799999999999</v>
      </c>
      <c r="M3607" s="99">
        <v>37.635891999999998</v>
      </c>
      <c r="N3607" s="191" t="s">
        <v>6967</v>
      </c>
      <c r="O3607" s="87">
        <v>45581</v>
      </c>
      <c r="P3607" s="87">
        <f t="shared" si="112"/>
        <v>45606</v>
      </c>
      <c r="Q3607" s="53">
        <f t="shared" si="113"/>
        <v>21</v>
      </c>
    </row>
    <row r="3608" spans="1:17" ht="16">
      <c r="A3608" s="6">
        <v>3607</v>
      </c>
      <c r="B3608" s="191" t="s">
        <v>20228</v>
      </c>
      <c r="C3608" s="191" t="s">
        <v>20229</v>
      </c>
      <c r="D3608" s="191" t="s">
        <v>20230</v>
      </c>
      <c r="E3608" s="191" t="s">
        <v>108</v>
      </c>
      <c r="F3608" s="191" t="s">
        <v>108</v>
      </c>
      <c r="G3608" s="191" t="s">
        <v>6972</v>
      </c>
      <c r="H3608" s="191" t="s">
        <v>7088</v>
      </c>
      <c r="I3608" s="191" t="s">
        <v>20231</v>
      </c>
      <c r="J3608" s="191" t="s">
        <v>20232</v>
      </c>
      <c r="K3608" s="191" t="s">
        <v>6975</v>
      </c>
      <c r="L3608" s="99">
        <v>-0.99987199999999998</v>
      </c>
      <c r="M3608" s="99">
        <v>36.811177000000001</v>
      </c>
      <c r="N3608" s="191" t="s">
        <v>6967</v>
      </c>
      <c r="O3608" s="87">
        <v>45581</v>
      </c>
      <c r="P3608" s="87">
        <f t="shared" si="112"/>
        <v>45606</v>
      </c>
      <c r="Q3608" s="53">
        <f t="shared" si="113"/>
        <v>21</v>
      </c>
    </row>
    <row r="3609" spans="1:17" ht="16">
      <c r="A3609" s="6">
        <v>3608</v>
      </c>
      <c r="B3609" s="191" t="s">
        <v>20233</v>
      </c>
      <c r="C3609" s="191" t="s">
        <v>20234</v>
      </c>
      <c r="D3609" s="191" t="s">
        <v>20235</v>
      </c>
      <c r="E3609" s="191" t="s">
        <v>114</v>
      </c>
      <c r="F3609" s="191" t="s">
        <v>114</v>
      </c>
      <c r="G3609" s="191" t="s">
        <v>160</v>
      </c>
      <c r="H3609" s="191" t="s">
        <v>20236</v>
      </c>
      <c r="I3609" s="191" t="s">
        <v>20237</v>
      </c>
      <c r="J3609" s="191" t="s">
        <v>20238</v>
      </c>
      <c r="K3609" s="191" t="s">
        <v>10197</v>
      </c>
      <c r="L3609" s="99">
        <v>-0.926616</v>
      </c>
      <c r="M3609" s="99">
        <v>37.12997</v>
      </c>
      <c r="N3609" s="191" t="s">
        <v>6967</v>
      </c>
      <c r="O3609" s="87">
        <v>45581</v>
      </c>
      <c r="P3609" s="87">
        <f t="shared" si="112"/>
        <v>45606</v>
      </c>
      <c r="Q3609" s="53">
        <f t="shared" si="113"/>
        <v>21</v>
      </c>
    </row>
    <row r="3610" spans="1:17" ht="16">
      <c r="A3610" s="6">
        <v>3609</v>
      </c>
      <c r="B3610" s="191" t="s">
        <v>20239</v>
      </c>
      <c r="C3610" s="191" t="s">
        <v>20240</v>
      </c>
      <c r="D3610" s="191" t="s">
        <v>20241</v>
      </c>
      <c r="E3610" s="191" t="s">
        <v>151</v>
      </c>
      <c r="F3610" s="191" t="s">
        <v>151</v>
      </c>
      <c r="G3610" s="191" t="s">
        <v>152</v>
      </c>
      <c r="H3610" s="191" t="s">
        <v>20242</v>
      </c>
      <c r="I3610" s="191" t="s">
        <v>20243</v>
      </c>
      <c r="J3610" s="191" t="s">
        <v>20244</v>
      </c>
      <c r="K3610" s="191" t="s">
        <v>10554</v>
      </c>
      <c r="L3610" s="99">
        <v>9.1077000000000005E-2</v>
      </c>
      <c r="M3610" s="99">
        <v>37.597785000000002</v>
      </c>
      <c r="N3610" s="191" t="s">
        <v>6967</v>
      </c>
      <c r="O3610" s="87">
        <v>45582</v>
      </c>
      <c r="P3610" s="87">
        <f t="shared" si="112"/>
        <v>45607</v>
      </c>
      <c r="Q3610" s="53">
        <f t="shared" si="113"/>
        <v>20</v>
      </c>
    </row>
    <row r="3611" spans="1:17" ht="16">
      <c r="A3611" s="6">
        <v>3610</v>
      </c>
      <c r="B3611" s="191" t="s">
        <v>20245</v>
      </c>
      <c r="C3611" s="191" t="s">
        <v>20246</v>
      </c>
      <c r="D3611" s="191" t="s">
        <v>20247</v>
      </c>
      <c r="E3611" s="191" t="s">
        <v>114</v>
      </c>
      <c r="F3611" s="191" t="s">
        <v>114</v>
      </c>
      <c r="G3611" s="191" t="s">
        <v>168</v>
      </c>
      <c r="H3611" s="191" t="s">
        <v>7746</v>
      </c>
      <c r="I3611" s="191" t="s">
        <v>20248</v>
      </c>
      <c r="J3611" s="191" t="s">
        <v>20249</v>
      </c>
      <c r="K3611" s="191" t="s">
        <v>11451</v>
      </c>
      <c r="L3611" s="99">
        <v>-0.89201799999999998</v>
      </c>
      <c r="M3611" s="99">
        <v>36.885857999999999</v>
      </c>
      <c r="N3611" s="191" t="s">
        <v>6967</v>
      </c>
      <c r="O3611" s="87">
        <v>45582</v>
      </c>
      <c r="P3611" s="87">
        <f t="shared" si="112"/>
        <v>45607</v>
      </c>
      <c r="Q3611" s="53">
        <f t="shared" si="113"/>
        <v>20</v>
      </c>
    </row>
    <row r="3612" spans="1:17" ht="16">
      <c r="A3612" s="6">
        <v>3611</v>
      </c>
      <c r="B3612" s="191" t="s">
        <v>20250</v>
      </c>
      <c r="C3612" s="191" t="s">
        <v>20251</v>
      </c>
      <c r="D3612" s="191" t="s">
        <v>20252</v>
      </c>
      <c r="E3612" s="191" t="s">
        <v>151</v>
      </c>
      <c r="F3612" s="191" t="s">
        <v>151</v>
      </c>
      <c r="G3612" s="191" t="s">
        <v>152</v>
      </c>
      <c r="H3612" s="191" t="s">
        <v>20253</v>
      </c>
      <c r="I3612" s="191" t="s">
        <v>20254</v>
      </c>
      <c r="J3612" s="191" t="s">
        <v>20255</v>
      </c>
      <c r="K3612" s="191" t="s">
        <v>10554</v>
      </c>
      <c r="L3612" s="99">
        <v>0.10843700000000001</v>
      </c>
      <c r="M3612" s="99">
        <v>37.491301999999997</v>
      </c>
      <c r="N3612" s="191" t="s">
        <v>6967</v>
      </c>
      <c r="O3612" s="87">
        <v>45582</v>
      </c>
      <c r="P3612" s="87">
        <f t="shared" si="112"/>
        <v>45607</v>
      </c>
      <c r="Q3612" s="53">
        <f t="shared" si="113"/>
        <v>20</v>
      </c>
    </row>
    <row r="3613" spans="1:17" ht="16">
      <c r="A3613" s="6">
        <v>3612</v>
      </c>
      <c r="B3613" s="191" t="s">
        <v>20256</v>
      </c>
      <c r="C3613" s="191" t="s">
        <v>20257</v>
      </c>
      <c r="D3613" s="191" t="s">
        <v>20258</v>
      </c>
      <c r="E3613" s="191" t="s">
        <v>8015</v>
      </c>
      <c r="F3613" s="191" t="s">
        <v>2434</v>
      </c>
      <c r="G3613" s="191" t="s">
        <v>8679</v>
      </c>
      <c r="H3613" s="191" t="s">
        <v>20259</v>
      </c>
      <c r="I3613" s="191" t="s">
        <v>20260</v>
      </c>
      <c r="J3613" s="191" t="s">
        <v>20261</v>
      </c>
      <c r="K3613" s="191" t="s">
        <v>16631</v>
      </c>
      <c r="L3613" s="99">
        <v>-0.52916300000000005</v>
      </c>
      <c r="M3613" s="99">
        <v>37.213343000000002</v>
      </c>
      <c r="N3613" s="191" t="s">
        <v>6967</v>
      </c>
      <c r="O3613" s="87">
        <v>45582</v>
      </c>
      <c r="P3613" s="87">
        <f t="shared" si="112"/>
        <v>45607</v>
      </c>
      <c r="Q3613" s="53">
        <f t="shared" si="113"/>
        <v>20</v>
      </c>
    </row>
    <row r="3614" spans="1:17" ht="16">
      <c r="A3614" s="6">
        <v>3613</v>
      </c>
      <c r="B3614" s="191" t="s">
        <v>20262</v>
      </c>
      <c r="C3614" s="191" t="s">
        <v>20263</v>
      </c>
      <c r="D3614" s="191" t="s">
        <v>20264</v>
      </c>
      <c r="E3614" s="191" t="s">
        <v>151</v>
      </c>
      <c r="F3614" s="191" t="s">
        <v>10898</v>
      </c>
      <c r="G3614" s="191" t="s">
        <v>1578</v>
      </c>
      <c r="H3614" s="191" t="s">
        <v>20265</v>
      </c>
      <c r="I3614" s="191" t="s">
        <v>20266</v>
      </c>
      <c r="J3614" s="191" t="s">
        <v>20267</v>
      </c>
      <c r="K3614" s="191" t="s">
        <v>16531</v>
      </c>
      <c r="L3614" s="99">
        <v>-0.18645500000000001</v>
      </c>
      <c r="M3614" s="99">
        <v>37.607657000000003</v>
      </c>
      <c r="N3614" s="191" t="s">
        <v>6967</v>
      </c>
      <c r="O3614" s="87">
        <v>45582</v>
      </c>
      <c r="P3614" s="87">
        <f t="shared" si="112"/>
        <v>45607</v>
      </c>
      <c r="Q3614" s="53">
        <f t="shared" si="113"/>
        <v>20</v>
      </c>
    </row>
    <row r="3615" spans="1:17" ht="16">
      <c r="A3615" s="6">
        <v>3614</v>
      </c>
      <c r="B3615" s="191" t="s">
        <v>20268</v>
      </c>
      <c r="C3615" s="191" t="s">
        <v>20269</v>
      </c>
      <c r="D3615" s="191" t="s">
        <v>20270</v>
      </c>
      <c r="E3615" s="191" t="s">
        <v>16089</v>
      </c>
      <c r="F3615" s="191" t="s">
        <v>16090</v>
      </c>
      <c r="G3615" s="191" t="s">
        <v>20271</v>
      </c>
      <c r="H3615" s="191" t="s">
        <v>20272</v>
      </c>
      <c r="I3615" s="191" t="s">
        <v>20273</v>
      </c>
      <c r="J3615" s="191" t="s">
        <v>20274</v>
      </c>
      <c r="K3615" s="191" t="s">
        <v>16652</v>
      </c>
      <c r="L3615" s="99">
        <v>-0.72289499999999995</v>
      </c>
      <c r="M3615" s="99">
        <v>36.542921999999997</v>
      </c>
      <c r="N3615" s="191" t="s">
        <v>6967</v>
      </c>
      <c r="O3615" s="87">
        <v>45582</v>
      </c>
      <c r="P3615" s="87">
        <f t="shared" si="112"/>
        <v>45607</v>
      </c>
      <c r="Q3615" s="53">
        <f t="shared" si="113"/>
        <v>20</v>
      </c>
    </row>
    <row r="3616" spans="1:17" ht="16">
      <c r="A3616" s="6">
        <v>3615</v>
      </c>
      <c r="B3616" s="191" t="s">
        <v>20275</v>
      </c>
      <c r="C3616" s="191" t="s">
        <v>20276</v>
      </c>
      <c r="D3616" s="191" t="s">
        <v>20277</v>
      </c>
      <c r="E3616" s="191" t="s">
        <v>8015</v>
      </c>
      <c r="F3616" s="191" t="s">
        <v>2434</v>
      </c>
      <c r="G3616" s="191" t="s">
        <v>9507</v>
      </c>
      <c r="H3616" s="191" t="s">
        <v>20278</v>
      </c>
      <c r="I3616" s="191" t="s">
        <v>20279</v>
      </c>
      <c r="J3616" s="191" t="s">
        <v>20280</v>
      </c>
      <c r="K3616" s="191" t="s">
        <v>16631</v>
      </c>
      <c r="L3616" s="99">
        <v>-0.46251799999999998</v>
      </c>
      <c r="M3616" s="99">
        <v>37.282893000000001</v>
      </c>
      <c r="N3616" s="191" t="s">
        <v>6967</v>
      </c>
      <c r="O3616" s="87">
        <v>45582</v>
      </c>
      <c r="P3616" s="87">
        <f t="shared" si="112"/>
        <v>45607</v>
      </c>
      <c r="Q3616" s="53">
        <f t="shared" si="113"/>
        <v>20</v>
      </c>
    </row>
    <row r="3617" spans="1:17" ht="16">
      <c r="A3617" s="6">
        <v>3616</v>
      </c>
      <c r="B3617" s="191" t="s">
        <v>20281</v>
      </c>
      <c r="C3617" s="191" t="s">
        <v>20282</v>
      </c>
      <c r="D3617" s="191" t="s">
        <v>20283</v>
      </c>
      <c r="E3617" s="191" t="s">
        <v>8015</v>
      </c>
      <c r="F3617" s="191" t="s">
        <v>8015</v>
      </c>
      <c r="G3617" s="191" t="s">
        <v>144</v>
      </c>
      <c r="H3617" s="191" t="s">
        <v>20284</v>
      </c>
      <c r="I3617" s="191" t="s">
        <v>20285</v>
      </c>
      <c r="J3617" s="191" t="s">
        <v>20286</v>
      </c>
      <c r="K3617" s="191" t="s">
        <v>7384</v>
      </c>
      <c r="L3617" s="99">
        <v>-0.39305200000000001</v>
      </c>
      <c r="M3617" s="99">
        <v>37.557077999999997</v>
      </c>
      <c r="N3617" s="191" t="s">
        <v>6967</v>
      </c>
      <c r="O3617" s="87">
        <v>45582</v>
      </c>
      <c r="P3617" s="87">
        <f t="shared" si="112"/>
        <v>45607</v>
      </c>
      <c r="Q3617" s="53">
        <f t="shared" si="113"/>
        <v>20</v>
      </c>
    </row>
    <row r="3618" spans="1:17" ht="16">
      <c r="A3618" s="6">
        <v>3617</v>
      </c>
      <c r="B3618" s="191" t="s">
        <v>20287</v>
      </c>
      <c r="C3618" s="191" t="s">
        <v>20288</v>
      </c>
      <c r="D3618" s="191" t="s">
        <v>20289</v>
      </c>
      <c r="E3618" s="191" t="s">
        <v>108</v>
      </c>
      <c r="F3618" s="191" t="s">
        <v>108</v>
      </c>
      <c r="G3618" s="191" t="s">
        <v>6972</v>
      </c>
      <c r="H3618" s="191" t="s">
        <v>20290</v>
      </c>
      <c r="I3618" s="191" t="s">
        <v>20291</v>
      </c>
      <c r="J3618" s="191" t="s">
        <v>20292</v>
      </c>
      <c r="K3618" s="191" t="s">
        <v>6975</v>
      </c>
      <c r="L3618" s="99">
        <v>-1.0204530000000001</v>
      </c>
      <c r="M3618" s="99">
        <v>36.909511999999999</v>
      </c>
      <c r="N3618" s="191" t="s">
        <v>6967</v>
      </c>
      <c r="O3618" s="87">
        <v>45582</v>
      </c>
      <c r="P3618" s="87">
        <f t="shared" si="112"/>
        <v>45607</v>
      </c>
      <c r="Q3618" s="53">
        <f t="shared" si="113"/>
        <v>20</v>
      </c>
    </row>
    <row r="3619" spans="1:17" ht="16">
      <c r="A3619" s="6">
        <v>3618</v>
      </c>
      <c r="B3619" s="191" t="s">
        <v>20293</v>
      </c>
      <c r="C3619" s="191" t="s">
        <v>20294</v>
      </c>
      <c r="D3619" s="191" t="s">
        <v>20295</v>
      </c>
      <c r="E3619" s="191" t="s">
        <v>114</v>
      </c>
      <c r="F3619" s="191" t="s">
        <v>114</v>
      </c>
      <c r="G3619" s="191" t="s">
        <v>158</v>
      </c>
      <c r="H3619" s="191" t="s">
        <v>20296</v>
      </c>
      <c r="I3619" s="191" t="s">
        <v>20297</v>
      </c>
      <c r="J3619" s="191" t="s">
        <v>20298</v>
      </c>
      <c r="K3619" s="191" t="s">
        <v>11330</v>
      </c>
      <c r="L3619" s="99">
        <v>-0.78932899999999995</v>
      </c>
      <c r="M3619" s="99">
        <v>36.885882000000002</v>
      </c>
      <c r="N3619" s="191" t="s">
        <v>6967</v>
      </c>
      <c r="O3619" s="87">
        <v>45582</v>
      </c>
      <c r="P3619" s="87">
        <f t="shared" si="112"/>
        <v>45607</v>
      </c>
      <c r="Q3619" s="53">
        <f t="shared" si="113"/>
        <v>20</v>
      </c>
    </row>
    <row r="3620" spans="1:17" ht="16">
      <c r="A3620" s="6">
        <v>3619</v>
      </c>
      <c r="B3620" s="191" t="s">
        <v>20299</v>
      </c>
      <c r="C3620" s="191" t="s">
        <v>20300</v>
      </c>
      <c r="D3620" s="191" t="s">
        <v>20301</v>
      </c>
      <c r="E3620" s="191" t="s">
        <v>16089</v>
      </c>
      <c r="F3620" s="191" t="s">
        <v>16090</v>
      </c>
      <c r="G3620" s="191" t="s">
        <v>16091</v>
      </c>
      <c r="H3620" s="191" t="s">
        <v>11632</v>
      </c>
      <c r="I3620" s="191" t="s">
        <v>20302</v>
      </c>
      <c r="J3620" s="191" t="s">
        <v>20303</v>
      </c>
      <c r="K3620" s="191" t="s">
        <v>16652</v>
      </c>
      <c r="L3620" s="99">
        <v>-0.72300799999999998</v>
      </c>
      <c r="M3620" s="99">
        <v>36.542949999999998</v>
      </c>
      <c r="N3620" s="191" t="s">
        <v>6967</v>
      </c>
      <c r="O3620" s="87">
        <v>45582</v>
      </c>
      <c r="P3620" s="87">
        <f t="shared" si="112"/>
        <v>45607</v>
      </c>
      <c r="Q3620" s="53">
        <f t="shared" si="113"/>
        <v>20</v>
      </c>
    </row>
    <row r="3621" spans="1:17" ht="16">
      <c r="A3621" s="6">
        <v>3620</v>
      </c>
      <c r="B3621" s="191" t="s">
        <v>20304</v>
      </c>
      <c r="C3621" s="191" t="s">
        <v>20305</v>
      </c>
      <c r="D3621" s="191" t="s">
        <v>20306</v>
      </c>
      <c r="E3621" s="191" t="s">
        <v>16089</v>
      </c>
      <c r="F3621" s="191" t="s">
        <v>16090</v>
      </c>
      <c r="G3621" s="191" t="s">
        <v>12989</v>
      </c>
      <c r="H3621" s="191" t="s">
        <v>13443</v>
      </c>
      <c r="I3621" s="191" t="s">
        <v>20307</v>
      </c>
      <c r="J3621" s="191"/>
      <c r="K3621" s="191" t="s">
        <v>16652</v>
      </c>
      <c r="L3621" s="99">
        <v>-3.4908000000000002E-2</v>
      </c>
      <c r="M3621" s="99">
        <v>36.517274999999998</v>
      </c>
      <c r="N3621" s="191" t="s">
        <v>6967</v>
      </c>
      <c r="O3621" s="87">
        <v>45583</v>
      </c>
      <c r="P3621" s="87">
        <f t="shared" si="112"/>
        <v>45608</v>
      </c>
      <c r="Q3621" s="53">
        <f t="shared" si="113"/>
        <v>19</v>
      </c>
    </row>
    <row r="3622" spans="1:17" ht="16">
      <c r="A3622" s="6">
        <v>3621</v>
      </c>
      <c r="B3622" s="191" t="s">
        <v>20308</v>
      </c>
      <c r="C3622" s="191" t="s">
        <v>20309</v>
      </c>
      <c r="D3622" s="191" t="s">
        <v>20310</v>
      </c>
      <c r="E3622" s="191" t="s">
        <v>8015</v>
      </c>
      <c r="F3622" s="191" t="s">
        <v>8015</v>
      </c>
      <c r="G3622" s="191" t="s">
        <v>142</v>
      </c>
      <c r="H3622" s="191" t="s">
        <v>20311</v>
      </c>
      <c r="I3622" s="191" t="s">
        <v>20312</v>
      </c>
      <c r="J3622" s="191" t="s">
        <v>20313</v>
      </c>
      <c r="K3622" s="191" t="s">
        <v>8856</v>
      </c>
      <c r="L3622" s="99">
        <v>-0.50921700000000003</v>
      </c>
      <c r="M3622" s="99">
        <v>37.473742999999999</v>
      </c>
      <c r="N3622" s="191" t="s">
        <v>6967</v>
      </c>
      <c r="O3622" s="87">
        <v>45583</v>
      </c>
      <c r="P3622" s="87">
        <f t="shared" si="112"/>
        <v>45608</v>
      </c>
      <c r="Q3622" s="53">
        <f t="shared" si="113"/>
        <v>19</v>
      </c>
    </row>
    <row r="3623" spans="1:17" ht="16">
      <c r="A3623" s="6">
        <v>3622</v>
      </c>
      <c r="B3623" s="191" t="s">
        <v>20314</v>
      </c>
      <c r="C3623" s="191" t="s">
        <v>20315</v>
      </c>
      <c r="D3623" s="191" t="s">
        <v>20316</v>
      </c>
      <c r="E3623" s="191" t="s">
        <v>151</v>
      </c>
      <c r="F3623" s="191" t="s">
        <v>10898</v>
      </c>
      <c r="G3623" s="191" t="s">
        <v>1578</v>
      </c>
      <c r="H3623" s="191" t="s">
        <v>11118</v>
      </c>
      <c r="I3623" s="191" t="s">
        <v>20317</v>
      </c>
      <c r="J3623" s="191" t="s">
        <v>20318</v>
      </c>
      <c r="K3623" s="191" t="s">
        <v>16531</v>
      </c>
      <c r="L3623" s="99">
        <v>2.6977000000000001E-2</v>
      </c>
      <c r="M3623" s="99">
        <v>37.626280000000001</v>
      </c>
      <c r="N3623" s="191" t="s">
        <v>6967</v>
      </c>
      <c r="O3623" s="87">
        <v>45583</v>
      </c>
      <c r="P3623" s="87">
        <f t="shared" si="112"/>
        <v>45608</v>
      </c>
      <c r="Q3623" s="53">
        <f t="shared" si="113"/>
        <v>19</v>
      </c>
    </row>
    <row r="3624" spans="1:17" ht="16">
      <c r="A3624" s="6">
        <v>3623</v>
      </c>
      <c r="B3624" s="191" t="s">
        <v>20319</v>
      </c>
      <c r="C3624" s="191" t="s">
        <v>20320</v>
      </c>
      <c r="D3624" s="191" t="s">
        <v>20321</v>
      </c>
      <c r="E3624" s="191" t="s">
        <v>161</v>
      </c>
      <c r="F3624" s="191" t="s">
        <v>161</v>
      </c>
      <c r="G3624" s="191" t="s">
        <v>12316</v>
      </c>
      <c r="H3624" s="191" t="s">
        <v>20322</v>
      </c>
      <c r="I3624" s="191" t="s">
        <v>20323</v>
      </c>
      <c r="J3624" s="191"/>
      <c r="K3624" s="191" t="s">
        <v>15695</v>
      </c>
      <c r="L3624" s="99">
        <v>-0.49796800000000002</v>
      </c>
      <c r="M3624" s="99">
        <v>36.869816999999998</v>
      </c>
      <c r="N3624" s="191" t="s">
        <v>6967</v>
      </c>
      <c r="O3624" s="87">
        <v>45583</v>
      </c>
      <c r="P3624" s="87">
        <f t="shared" si="112"/>
        <v>45608</v>
      </c>
      <c r="Q3624" s="53">
        <f t="shared" si="113"/>
        <v>19</v>
      </c>
    </row>
    <row r="3625" spans="1:17" ht="16">
      <c r="A3625" s="6">
        <v>3624</v>
      </c>
      <c r="B3625" s="191" t="s">
        <v>20324</v>
      </c>
      <c r="C3625" s="191" t="s">
        <v>20325</v>
      </c>
      <c r="D3625" s="191" t="s">
        <v>20326</v>
      </c>
      <c r="E3625" s="191" t="s">
        <v>151</v>
      </c>
      <c r="F3625" s="191" t="s">
        <v>151</v>
      </c>
      <c r="G3625" s="191" t="s">
        <v>222</v>
      </c>
      <c r="H3625" s="191" t="s">
        <v>20327</v>
      </c>
      <c r="I3625" s="191" t="s">
        <v>20328</v>
      </c>
      <c r="J3625" s="191" t="s">
        <v>20329</v>
      </c>
      <c r="K3625" s="191" t="s">
        <v>10106</v>
      </c>
      <c r="L3625" s="99">
        <v>7.9600000000000001E-3</v>
      </c>
      <c r="M3625" s="99">
        <v>37.608072999999997</v>
      </c>
      <c r="N3625" s="191" t="s">
        <v>6967</v>
      </c>
      <c r="O3625" s="87">
        <v>45583</v>
      </c>
      <c r="P3625" s="87">
        <f t="shared" si="112"/>
        <v>45608</v>
      </c>
      <c r="Q3625" s="53">
        <f t="shared" si="113"/>
        <v>19</v>
      </c>
    </row>
    <row r="3626" spans="1:17" ht="16">
      <c r="A3626" s="6">
        <v>3625</v>
      </c>
      <c r="B3626" s="191" t="s">
        <v>20330</v>
      </c>
      <c r="C3626" s="191" t="s">
        <v>20331</v>
      </c>
      <c r="D3626" s="191" t="s">
        <v>20332</v>
      </c>
      <c r="E3626" s="191" t="s">
        <v>108</v>
      </c>
      <c r="F3626" s="191" t="s">
        <v>108</v>
      </c>
      <c r="G3626" s="191" t="s">
        <v>226</v>
      </c>
      <c r="H3626" s="191" t="s">
        <v>20333</v>
      </c>
      <c r="I3626" s="191" t="s">
        <v>20334</v>
      </c>
      <c r="J3626" s="191" t="s">
        <v>20335</v>
      </c>
      <c r="K3626" s="191" t="s">
        <v>7449</v>
      </c>
      <c r="L3626" s="99">
        <v>-1.2059770000000001</v>
      </c>
      <c r="M3626" s="99">
        <v>36.769477000000002</v>
      </c>
      <c r="N3626" s="191" t="s">
        <v>6967</v>
      </c>
      <c r="O3626" s="87">
        <v>45583</v>
      </c>
      <c r="P3626" s="87">
        <f t="shared" si="112"/>
        <v>45608</v>
      </c>
      <c r="Q3626" s="53">
        <f t="shared" si="113"/>
        <v>19</v>
      </c>
    </row>
    <row r="3627" spans="1:17" ht="16">
      <c r="A3627" s="6">
        <v>3626</v>
      </c>
      <c r="B3627" s="191" t="s">
        <v>20336</v>
      </c>
      <c r="C3627" s="191" t="s">
        <v>20337</v>
      </c>
      <c r="D3627" s="191" t="s">
        <v>20338</v>
      </c>
      <c r="E3627" s="191" t="s">
        <v>151</v>
      </c>
      <c r="F3627" s="191" t="s">
        <v>151</v>
      </c>
      <c r="G3627" s="191" t="s">
        <v>612</v>
      </c>
      <c r="H3627" s="191" t="s">
        <v>20339</v>
      </c>
      <c r="I3627" s="191" t="s">
        <v>20340</v>
      </c>
      <c r="J3627" s="191" t="s">
        <v>20341</v>
      </c>
      <c r="K3627" s="191" t="s">
        <v>10641</v>
      </c>
      <c r="L3627" s="99">
        <v>0.24230699999999999</v>
      </c>
      <c r="M3627" s="99">
        <v>37.828510000000001</v>
      </c>
      <c r="N3627" s="191" t="s">
        <v>6967</v>
      </c>
      <c r="O3627" s="87">
        <v>45583</v>
      </c>
      <c r="P3627" s="87">
        <f t="shared" si="112"/>
        <v>45608</v>
      </c>
      <c r="Q3627" s="53">
        <f t="shared" si="113"/>
        <v>19</v>
      </c>
    </row>
    <row r="3628" spans="1:17" ht="16">
      <c r="A3628" s="6">
        <v>3627</v>
      </c>
      <c r="B3628" s="191" t="s">
        <v>20342</v>
      </c>
      <c r="C3628" s="191" t="s">
        <v>20343</v>
      </c>
      <c r="D3628" s="191" t="s">
        <v>20344</v>
      </c>
      <c r="E3628" s="191" t="s">
        <v>161</v>
      </c>
      <c r="F3628" s="191" t="s">
        <v>161</v>
      </c>
      <c r="G3628" s="191" t="s">
        <v>12316</v>
      </c>
      <c r="H3628" s="191" t="s">
        <v>20345</v>
      </c>
      <c r="I3628" s="191" t="s">
        <v>20346</v>
      </c>
      <c r="J3628" s="191"/>
      <c r="K3628" s="191" t="s">
        <v>15695</v>
      </c>
      <c r="L3628" s="99">
        <v>-0.54581999999999997</v>
      </c>
      <c r="M3628" s="99">
        <v>36.981969999999997</v>
      </c>
      <c r="N3628" s="191" t="s">
        <v>6967</v>
      </c>
      <c r="O3628" s="87">
        <v>45583</v>
      </c>
      <c r="P3628" s="87">
        <f t="shared" si="112"/>
        <v>45608</v>
      </c>
      <c r="Q3628" s="53">
        <f t="shared" si="113"/>
        <v>19</v>
      </c>
    </row>
    <row r="3629" spans="1:17" ht="16">
      <c r="A3629" s="6">
        <v>3628</v>
      </c>
      <c r="B3629" s="191" t="s">
        <v>20347</v>
      </c>
      <c r="C3629" s="191" t="s">
        <v>20348</v>
      </c>
      <c r="D3629" s="191" t="s">
        <v>20349</v>
      </c>
      <c r="E3629" s="191" t="s">
        <v>8015</v>
      </c>
      <c r="F3629" s="191" t="s">
        <v>2434</v>
      </c>
      <c r="G3629" s="191" t="s">
        <v>8679</v>
      </c>
      <c r="H3629" s="191" t="s">
        <v>20350</v>
      </c>
      <c r="I3629" s="191" t="s">
        <v>20351</v>
      </c>
      <c r="J3629" s="191" t="s">
        <v>20352</v>
      </c>
      <c r="K3629" s="191" t="s">
        <v>16631</v>
      </c>
      <c r="L3629" s="99">
        <v>-0.56793800000000005</v>
      </c>
      <c r="M3629" s="99">
        <v>37.202582</v>
      </c>
      <c r="N3629" s="191" t="s">
        <v>6967</v>
      </c>
      <c r="O3629" s="87">
        <v>45583</v>
      </c>
      <c r="P3629" s="87">
        <f t="shared" si="112"/>
        <v>45608</v>
      </c>
      <c r="Q3629" s="53">
        <f t="shared" si="113"/>
        <v>19</v>
      </c>
    </row>
    <row r="3630" spans="1:17" ht="16">
      <c r="A3630" s="6">
        <v>3629</v>
      </c>
      <c r="B3630" s="191" t="s">
        <v>20353</v>
      </c>
      <c r="C3630" s="191" t="s">
        <v>20354</v>
      </c>
      <c r="D3630" s="191" t="s">
        <v>20355</v>
      </c>
      <c r="E3630" s="191" t="s">
        <v>8015</v>
      </c>
      <c r="F3630" s="191" t="s">
        <v>8015</v>
      </c>
      <c r="G3630" s="191" t="s">
        <v>142</v>
      </c>
      <c r="H3630" s="191" t="s">
        <v>9277</v>
      </c>
      <c r="I3630" s="191" t="s">
        <v>20356</v>
      </c>
      <c r="J3630" s="191" t="s">
        <v>20357</v>
      </c>
      <c r="K3630" s="191" t="s">
        <v>8856</v>
      </c>
      <c r="L3630" s="99">
        <v>-0.44699</v>
      </c>
      <c r="M3630" s="99">
        <v>37.464060000000003</v>
      </c>
      <c r="N3630" s="191" t="s">
        <v>6967</v>
      </c>
      <c r="O3630" s="87">
        <v>45584</v>
      </c>
      <c r="P3630" s="87">
        <f t="shared" si="112"/>
        <v>45609</v>
      </c>
      <c r="Q3630" s="53">
        <f t="shared" si="113"/>
        <v>18</v>
      </c>
    </row>
    <row r="3631" spans="1:17" ht="16">
      <c r="A3631" s="6">
        <v>3630</v>
      </c>
      <c r="B3631" s="191" t="s">
        <v>20358</v>
      </c>
      <c r="C3631" s="191" t="s">
        <v>20359</v>
      </c>
      <c r="D3631" s="191" t="s">
        <v>20360</v>
      </c>
      <c r="E3631" s="191" t="s">
        <v>161</v>
      </c>
      <c r="F3631" s="191" t="s">
        <v>161</v>
      </c>
      <c r="G3631" s="191" t="s">
        <v>1511</v>
      </c>
      <c r="H3631" s="191" t="s">
        <v>20361</v>
      </c>
      <c r="I3631" s="191" t="s">
        <v>20362</v>
      </c>
      <c r="J3631" s="191" t="s">
        <v>20363</v>
      </c>
      <c r="K3631" s="191" t="s">
        <v>16488</v>
      </c>
      <c r="L3631" s="99">
        <v>-0.24887100000000001</v>
      </c>
      <c r="M3631" s="99">
        <v>37.007506999999997</v>
      </c>
      <c r="N3631" s="191" t="s">
        <v>6967</v>
      </c>
      <c r="O3631" s="87">
        <v>45584</v>
      </c>
      <c r="P3631" s="87">
        <f t="shared" si="112"/>
        <v>45609</v>
      </c>
      <c r="Q3631" s="53">
        <f t="shared" si="113"/>
        <v>18</v>
      </c>
    </row>
    <row r="3632" spans="1:17" ht="16">
      <c r="A3632" s="6">
        <v>3631</v>
      </c>
      <c r="B3632" s="191" t="s">
        <v>20364</v>
      </c>
      <c r="C3632" s="191" t="s">
        <v>20365</v>
      </c>
      <c r="D3632" s="191" t="s">
        <v>13261</v>
      </c>
      <c r="E3632" s="191" t="s">
        <v>8015</v>
      </c>
      <c r="F3632" s="191" t="s">
        <v>8015</v>
      </c>
      <c r="G3632" s="191" t="s">
        <v>142</v>
      </c>
      <c r="H3632" s="191" t="s">
        <v>17544</v>
      </c>
      <c r="I3632" s="191" t="s">
        <v>13263</v>
      </c>
      <c r="J3632" s="191" t="s">
        <v>20366</v>
      </c>
      <c r="K3632" s="191" t="s">
        <v>8856</v>
      </c>
      <c r="L3632" s="99">
        <v>-0.39354299999999998</v>
      </c>
      <c r="M3632" s="99">
        <v>37.474125000000001</v>
      </c>
      <c r="N3632" s="191" t="s">
        <v>6967</v>
      </c>
      <c r="O3632" s="87">
        <v>45587</v>
      </c>
      <c r="P3632" s="87">
        <f t="shared" si="112"/>
        <v>45612</v>
      </c>
      <c r="Q3632" s="53">
        <f t="shared" si="113"/>
        <v>15</v>
      </c>
    </row>
    <row r="3633" spans="1:17" ht="16">
      <c r="A3633" s="6">
        <v>3632</v>
      </c>
      <c r="B3633" s="191" t="s">
        <v>20367</v>
      </c>
      <c r="C3633" s="191" t="s">
        <v>20368</v>
      </c>
      <c r="D3633" s="191" t="s">
        <v>20369</v>
      </c>
      <c r="E3633" s="191" t="s">
        <v>8015</v>
      </c>
      <c r="F3633" s="191" t="s">
        <v>2434</v>
      </c>
      <c r="G3633" s="191" t="s">
        <v>8679</v>
      </c>
      <c r="H3633" s="191" t="s">
        <v>18453</v>
      </c>
      <c r="I3633" s="191" t="s">
        <v>20370</v>
      </c>
      <c r="J3633" s="191" t="s">
        <v>20371</v>
      </c>
      <c r="K3633" s="191" t="s">
        <v>8335</v>
      </c>
      <c r="L3633" s="99">
        <v>-0.544713</v>
      </c>
      <c r="M3633" s="99">
        <v>37.241157999999999</v>
      </c>
      <c r="N3633" s="191" t="s">
        <v>6967</v>
      </c>
      <c r="O3633" s="87">
        <v>45588</v>
      </c>
      <c r="P3633" s="87">
        <f t="shared" si="112"/>
        <v>45613</v>
      </c>
      <c r="Q3633" s="53">
        <f t="shared" si="113"/>
        <v>14</v>
      </c>
    </row>
    <row r="3634" spans="1:17" ht="16">
      <c r="A3634" s="6">
        <v>3633</v>
      </c>
      <c r="B3634" s="191" t="s">
        <v>20372</v>
      </c>
      <c r="C3634" s="191" t="s">
        <v>20373</v>
      </c>
      <c r="D3634" s="191" t="s">
        <v>20374</v>
      </c>
      <c r="E3634" s="191" t="s">
        <v>108</v>
      </c>
      <c r="F3634" s="191" t="s">
        <v>108</v>
      </c>
      <c r="G3634" s="191" t="s">
        <v>109</v>
      </c>
      <c r="H3634" s="191" t="s">
        <v>20375</v>
      </c>
      <c r="I3634" s="191" t="s">
        <v>20376</v>
      </c>
      <c r="J3634" s="191" t="s">
        <v>20377</v>
      </c>
      <c r="K3634" s="191" t="s">
        <v>15636</v>
      </c>
      <c r="L3634" s="99">
        <v>-1.072908</v>
      </c>
      <c r="M3634" s="99">
        <v>36.781122000000003</v>
      </c>
      <c r="N3634" s="191" t="s">
        <v>6967</v>
      </c>
      <c r="O3634" s="87">
        <v>45588</v>
      </c>
      <c r="P3634" s="87">
        <f t="shared" si="112"/>
        <v>45613</v>
      </c>
      <c r="Q3634" s="53">
        <f t="shared" si="113"/>
        <v>14</v>
      </c>
    </row>
    <row r="3635" spans="1:17" ht="16">
      <c r="A3635" s="6">
        <v>3634</v>
      </c>
      <c r="B3635" s="191" t="s">
        <v>20378</v>
      </c>
      <c r="C3635" s="191" t="s">
        <v>20379</v>
      </c>
      <c r="D3635" s="191" t="s">
        <v>20380</v>
      </c>
      <c r="E3635" s="191" t="s">
        <v>151</v>
      </c>
      <c r="F3635" s="191" t="s">
        <v>151</v>
      </c>
      <c r="G3635" s="191" t="s">
        <v>531</v>
      </c>
      <c r="H3635" s="191" t="s">
        <v>12538</v>
      </c>
      <c r="I3635" s="191" t="s">
        <v>20381</v>
      </c>
      <c r="J3635" s="191" t="s">
        <v>20382</v>
      </c>
      <c r="K3635" s="191" t="s">
        <v>10641</v>
      </c>
      <c r="L3635" s="99">
        <v>2.8812000000000001E-2</v>
      </c>
      <c r="M3635" s="99">
        <v>37.627527000000001</v>
      </c>
      <c r="N3635" s="191" t="s">
        <v>6967</v>
      </c>
      <c r="O3635" s="87">
        <v>45588</v>
      </c>
      <c r="P3635" s="87">
        <f t="shared" si="112"/>
        <v>45613</v>
      </c>
      <c r="Q3635" s="53">
        <f t="shared" si="113"/>
        <v>14</v>
      </c>
    </row>
    <row r="3636" spans="1:17" ht="16">
      <c r="A3636" s="6">
        <v>3635</v>
      </c>
      <c r="B3636" s="191" t="s">
        <v>20383</v>
      </c>
      <c r="C3636" s="191" t="s">
        <v>20384</v>
      </c>
      <c r="D3636" s="191" t="s">
        <v>20385</v>
      </c>
      <c r="E3636" s="191" t="s">
        <v>8015</v>
      </c>
      <c r="F3636" s="191" t="s">
        <v>10898</v>
      </c>
      <c r="G3636" s="191" t="s">
        <v>12503</v>
      </c>
      <c r="H3636" s="191" t="s">
        <v>19730</v>
      </c>
      <c r="I3636" s="191" t="s">
        <v>20386</v>
      </c>
      <c r="J3636" s="191" t="s">
        <v>20387</v>
      </c>
      <c r="K3636" s="191" t="s">
        <v>11533</v>
      </c>
      <c r="L3636" s="99">
        <v>-0.38217699999999999</v>
      </c>
      <c r="M3636" s="99">
        <v>37.667797999999998</v>
      </c>
      <c r="N3636" s="191" t="s">
        <v>6967</v>
      </c>
      <c r="O3636" s="87">
        <v>45588</v>
      </c>
      <c r="P3636" s="87">
        <f t="shared" si="112"/>
        <v>45613</v>
      </c>
      <c r="Q3636" s="53">
        <f t="shared" si="113"/>
        <v>14</v>
      </c>
    </row>
    <row r="3637" spans="1:17" ht="16">
      <c r="A3637" s="6">
        <v>3636</v>
      </c>
      <c r="B3637" s="191" t="s">
        <v>20388</v>
      </c>
      <c r="C3637" s="191" t="s">
        <v>20389</v>
      </c>
      <c r="D3637" s="191" t="s">
        <v>20390</v>
      </c>
      <c r="E3637" s="191" t="s">
        <v>108</v>
      </c>
      <c r="F3637" s="191" t="s">
        <v>108</v>
      </c>
      <c r="G3637" s="191" t="s">
        <v>109</v>
      </c>
      <c r="H3637" s="191" t="s">
        <v>20391</v>
      </c>
      <c r="I3637" s="191" t="s">
        <v>20392</v>
      </c>
      <c r="J3637" s="191" t="s">
        <v>20393</v>
      </c>
      <c r="K3637" s="191" t="s">
        <v>15636</v>
      </c>
      <c r="L3637" s="99">
        <v>-1.063077</v>
      </c>
      <c r="M3637" s="99">
        <v>36.770518000000003</v>
      </c>
      <c r="N3637" s="191" t="s">
        <v>6967</v>
      </c>
      <c r="O3637" s="87">
        <v>45588</v>
      </c>
      <c r="P3637" s="87">
        <f t="shared" si="112"/>
        <v>45613</v>
      </c>
      <c r="Q3637" s="53">
        <f t="shared" si="113"/>
        <v>14</v>
      </c>
    </row>
    <row r="3638" spans="1:17" ht="16">
      <c r="A3638" s="6">
        <v>3637</v>
      </c>
      <c r="B3638" s="191" t="s">
        <v>20394</v>
      </c>
      <c r="C3638" s="191" t="s">
        <v>20395</v>
      </c>
      <c r="D3638" s="191" t="s">
        <v>20396</v>
      </c>
      <c r="E3638" s="191" t="s">
        <v>161</v>
      </c>
      <c r="F3638" s="191" t="s">
        <v>161</v>
      </c>
      <c r="G3638" s="191" t="s">
        <v>10948</v>
      </c>
      <c r="H3638" s="191" t="s">
        <v>20397</v>
      </c>
      <c r="I3638" s="191" t="s">
        <v>20398</v>
      </c>
      <c r="J3638" s="191" t="s">
        <v>20399</v>
      </c>
      <c r="K3638" s="191" t="s">
        <v>16451</v>
      </c>
      <c r="L3638" s="99">
        <v>-0.48881200000000002</v>
      </c>
      <c r="M3638" s="99">
        <v>37.134121999999998</v>
      </c>
      <c r="N3638" s="191" t="s">
        <v>6967</v>
      </c>
      <c r="O3638" s="87">
        <v>45588</v>
      </c>
      <c r="P3638" s="87">
        <f t="shared" si="112"/>
        <v>45613</v>
      </c>
      <c r="Q3638" s="53">
        <f t="shared" si="113"/>
        <v>14</v>
      </c>
    </row>
    <row r="3639" spans="1:17" ht="16">
      <c r="A3639" s="6">
        <v>3638</v>
      </c>
      <c r="B3639" s="191" t="s">
        <v>20400</v>
      </c>
      <c r="C3639" s="191" t="s">
        <v>20401</v>
      </c>
      <c r="D3639" s="191" t="s">
        <v>20402</v>
      </c>
      <c r="E3639" s="191" t="s">
        <v>114</v>
      </c>
      <c r="F3639" s="191" t="s">
        <v>114</v>
      </c>
      <c r="G3639" s="191" t="s">
        <v>168</v>
      </c>
      <c r="H3639" s="191" t="s">
        <v>20403</v>
      </c>
      <c r="I3639" s="191"/>
      <c r="J3639" s="191"/>
      <c r="K3639" s="191" t="s">
        <v>11451</v>
      </c>
      <c r="L3639" s="99">
        <v>-0.938191</v>
      </c>
      <c r="M3639" s="99">
        <v>37.124842000000001</v>
      </c>
      <c r="N3639" s="191" t="s">
        <v>6967</v>
      </c>
      <c r="O3639" s="87">
        <v>45589</v>
      </c>
      <c r="P3639" s="87">
        <f t="shared" si="112"/>
        <v>45614</v>
      </c>
      <c r="Q3639" s="53">
        <f t="shared" si="113"/>
        <v>13</v>
      </c>
    </row>
    <row r="3640" spans="1:17" ht="16">
      <c r="A3640" s="6">
        <v>3639</v>
      </c>
      <c r="B3640" s="191" t="s">
        <v>20404</v>
      </c>
      <c r="C3640" s="191" t="s">
        <v>20405</v>
      </c>
      <c r="D3640" s="191" t="s">
        <v>20406</v>
      </c>
      <c r="E3640" s="191" t="s">
        <v>108</v>
      </c>
      <c r="F3640" s="191" t="s">
        <v>108</v>
      </c>
      <c r="G3640" s="191" t="s">
        <v>175</v>
      </c>
      <c r="H3640" s="191" t="s">
        <v>7298</v>
      </c>
      <c r="I3640" s="191" t="s">
        <v>20407</v>
      </c>
      <c r="J3640" s="191" t="s">
        <v>20408</v>
      </c>
      <c r="K3640" s="191" t="s">
        <v>2840</v>
      </c>
      <c r="L3640" s="99">
        <v>-1.277887</v>
      </c>
      <c r="M3640" s="99">
        <v>36.637017999999998</v>
      </c>
      <c r="N3640" s="191" t="s">
        <v>6967</v>
      </c>
      <c r="O3640" s="87">
        <v>45589</v>
      </c>
      <c r="P3640" s="87">
        <f t="shared" si="112"/>
        <v>45614</v>
      </c>
      <c r="Q3640" s="53">
        <f t="shared" si="113"/>
        <v>13</v>
      </c>
    </row>
    <row r="3641" spans="1:17" ht="16">
      <c r="A3641" s="6">
        <v>3640</v>
      </c>
      <c r="B3641" s="191" t="s">
        <v>20409</v>
      </c>
      <c r="C3641" s="191" t="s">
        <v>20410</v>
      </c>
      <c r="D3641" s="191" t="s">
        <v>20411</v>
      </c>
      <c r="E3641" s="191" t="s">
        <v>8015</v>
      </c>
      <c r="F3641" s="191" t="s">
        <v>2434</v>
      </c>
      <c r="G3641" s="191" t="s">
        <v>9255</v>
      </c>
      <c r="H3641" s="191" t="s">
        <v>11420</v>
      </c>
      <c r="I3641" s="191" t="s">
        <v>20412</v>
      </c>
      <c r="J3641" s="191" t="s">
        <v>20413</v>
      </c>
      <c r="K3641" s="191" t="s">
        <v>8335</v>
      </c>
      <c r="L3641" s="99">
        <v>-0.51348799999999994</v>
      </c>
      <c r="M3641" s="99">
        <v>37.328225000000003</v>
      </c>
      <c r="N3641" s="191" t="s">
        <v>6967</v>
      </c>
      <c r="O3641" s="87">
        <v>45589</v>
      </c>
      <c r="P3641" s="87">
        <f t="shared" si="112"/>
        <v>45614</v>
      </c>
      <c r="Q3641" s="53">
        <f t="shared" si="113"/>
        <v>13</v>
      </c>
    </row>
    <row r="3642" spans="1:17" ht="16">
      <c r="A3642" s="6">
        <v>3641</v>
      </c>
      <c r="B3642" s="191" t="s">
        <v>20414</v>
      </c>
      <c r="C3642" s="191" t="s">
        <v>20415</v>
      </c>
      <c r="D3642" s="191" t="s">
        <v>20416</v>
      </c>
      <c r="E3642" s="191" t="s">
        <v>161</v>
      </c>
      <c r="F3642" s="191" t="s">
        <v>161</v>
      </c>
      <c r="G3642" s="191" t="s">
        <v>716</v>
      </c>
      <c r="H3642" s="191" t="s">
        <v>13858</v>
      </c>
      <c r="I3642" s="191" t="s">
        <v>20417</v>
      </c>
      <c r="J3642" s="191" t="s">
        <v>20418</v>
      </c>
      <c r="K3642" s="191" t="s">
        <v>15695</v>
      </c>
      <c r="L3642" s="99">
        <v>-0.47326000000000001</v>
      </c>
      <c r="M3642" s="99">
        <v>36.974862000000002</v>
      </c>
      <c r="N3642" s="191" t="s">
        <v>6967</v>
      </c>
      <c r="O3642" s="87">
        <v>45589</v>
      </c>
      <c r="P3642" s="87">
        <f t="shared" si="112"/>
        <v>45614</v>
      </c>
      <c r="Q3642" s="53">
        <f t="shared" si="113"/>
        <v>13</v>
      </c>
    </row>
    <row r="3643" spans="1:17" ht="16">
      <c r="A3643" s="6">
        <v>3642</v>
      </c>
      <c r="B3643" s="191" t="s">
        <v>20419</v>
      </c>
      <c r="C3643" s="191" t="s">
        <v>20420</v>
      </c>
      <c r="D3643" s="191" t="s">
        <v>20421</v>
      </c>
      <c r="E3643" s="191" t="s">
        <v>151</v>
      </c>
      <c r="F3643" s="191" t="s">
        <v>151</v>
      </c>
      <c r="G3643" s="191" t="s">
        <v>222</v>
      </c>
      <c r="H3643" s="191" t="s">
        <v>12035</v>
      </c>
      <c r="I3643" s="191" t="s">
        <v>20422</v>
      </c>
      <c r="J3643" s="191" t="s">
        <v>20423</v>
      </c>
      <c r="K3643" s="191" t="s">
        <v>10106</v>
      </c>
      <c r="L3643" s="99">
        <v>3.0616000000000001E-2</v>
      </c>
      <c r="M3643" s="99">
        <v>37.581923000000003</v>
      </c>
      <c r="N3643" s="191" t="s">
        <v>6967</v>
      </c>
      <c r="O3643" s="87">
        <v>45589</v>
      </c>
      <c r="P3643" s="87">
        <f t="shared" si="112"/>
        <v>45614</v>
      </c>
      <c r="Q3643" s="53">
        <f t="shared" si="113"/>
        <v>13</v>
      </c>
    </row>
    <row r="3644" spans="1:17" ht="16">
      <c r="A3644" s="6">
        <v>3643</v>
      </c>
      <c r="B3644" s="191" t="s">
        <v>20424</v>
      </c>
      <c r="C3644" s="191" t="s">
        <v>20425</v>
      </c>
      <c r="D3644" s="191" t="s">
        <v>20426</v>
      </c>
      <c r="E3644" s="191" t="s">
        <v>108</v>
      </c>
      <c r="F3644" s="191" t="s">
        <v>108</v>
      </c>
      <c r="G3644" s="191" t="s">
        <v>6972</v>
      </c>
      <c r="H3644" s="191" t="s">
        <v>20427</v>
      </c>
      <c r="I3644" s="191" t="s">
        <v>20428</v>
      </c>
      <c r="J3644" s="191" t="s">
        <v>20429</v>
      </c>
      <c r="K3644" s="191" t="s">
        <v>6975</v>
      </c>
      <c r="L3644" s="99">
        <v>-0.99613700000000005</v>
      </c>
      <c r="M3644" s="99">
        <v>36.908898999999998</v>
      </c>
      <c r="N3644" s="191" t="s">
        <v>6967</v>
      </c>
      <c r="O3644" s="87">
        <v>45589</v>
      </c>
      <c r="P3644" s="87">
        <f t="shared" si="112"/>
        <v>45614</v>
      </c>
      <c r="Q3644" s="53">
        <f t="shared" si="113"/>
        <v>13</v>
      </c>
    </row>
    <row r="3645" spans="1:17" ht="16">
      <c r="A3645" s="6">
        <v>3644</v>
      </c>
      <c r="B3645" s="191" t="s">
        <v>20430</v>
      </c>
      <c r="C3645" s="191" t="s">
        <v>20431</v>
      </c>
      <c r="D3645" s="191" t="s">
        <v>20432</v>
      </c>
      <c r="E3645" s="191" t="s">
        <v>114</v>
      </c>
      <c r="F3645" s="191" t="s">
        <v>114</v>
      </c>
      <c r="G3645" s="191" t="s">
        <v>156</v>
      </c>
      <c r="H3645" s="191" t="s">
        <v>18447</v>
      </c>
      <c r="I3645" s="191" t="s">
        <v>20433</v>
      </c>
      <c r="J3645" s="191" t="s">
        <v>20434</v>
      </c>
      <c r="K3645" s="191" t="s">
        <v>11451</v>
      </c>
      <c r="L3645" s="99">
        <v>-0.92686000000000002</v>
      </c>
      <c r="M3645" s="99">
        <v>37.130234000000002</v>
      </c>
      <c r="N3645" s="191" t="s">
        <v>6967</v>
      </c>
      <c r="O3645" s="87">
        <v>45589</v>
      </c>
      <c r="P3645" s="87">
        <f t="shared" si="112"/>
        <v>45614</v>
      </c>
      <c r="Q3645" s="53">
        <f t="shared" si="113"/>
        <v>13</v>
      </c>
    </row>
    <row r="3646" spans="1:17" ht="16">
      <c r="A3646" s="6">
        <v>3645</v>
      </c>
      <c r="B3646" s="191" t="s">
        <v>20435</v>
      </c>
      <c r="C3646" s="191" t="s">
        <v>20436</v>
      </c>
      <c r="D3646" s="191" t="s">
        <v>20437</v>
      </c>
      <c r="E3646" s="191" t="s">
        <v>161</v>
      </c>
      <c r="F3646" s="191" t="s">
        <v>161</v>
      </c>
      <c r="G3646" s="191" t="s">
        <v>716</v>
      </c>
      <c r="H3646" s="191" t="s">
        <v>20438</v>
      </c>
      <c r="I3646" s="191" t="s">
        <v>20439</v>
      </c>
      <c r="J3646" s="191"/>
      <c r="K3646" s="191" t="s">
        <v>15695</v>
      </c>
      <c r="L3646" s="99">
        <v>-0.51446199999999997</v>
      </c>
      <c r="M3646" s="99">
        <v>37.063298000000003</v>
      </c>
      <c r="N3646" s="191" t="s">
        <v>6967</v>
      </c>
      <c r="O3646" s="87">
        <v>45589</v>
      </c>
      <c r="P3646" s="87">
        <f t="shared" si="112"/>
        <v>45614</v>
      </c>
      <c r="Q3646" s="53">
        <f t="shared" si="113"/>
        <v>13</v>
      </c>
    </row>
    <row r="3647" spans="1:17" ht="16">
      <c r="A3647" s="6">
        <v>3646</v>
      </c>
      <c r="B3647" s="191" t="s">
        <v>20440</v>
      </c>
      <c r="C3647" s="191" t="s">
        <v>20441</v>
      </c>
      <c r="D3647" s="191" t="s">
        <v>20442</v>
      </c>
      <c r="E3647" s="191" t="s">
        <v>114</v>
      </c>
      <c r="F3647" s="191" t="s">
        <v>114</v>
      </c>
      <c r="G3647" s="191" t="s">
        <v>168</v>
      </c>
      <c r="H3647" s="191" t="s">
        <v>16602</v>
      </c>
      <c r="I3647" s="191" t="s">
        <v>20443</v>
      </c>
      <c r="J3647" s="191" t="s">
        <v>20444</v>
      </c>
      <c r="K3647" s="191" t="s">
        <v>11330</v>
      </c>
      <c r="L3647" s="99">
        <v>-0.92668700000000004</v>
      </c>
      <c r="M3647" s="99">
        <v>37.130211000000003</v>
      </c>
      <c r="N3647" s="191" t="s">
        <v>6967</v>
      </c>
      <c r="O3647" s="87">
        <v>45589</v>
      </c>
      <c r="P3647" s="87">
        <f t="shared" si="112"/>
        <v>45614</v>
      </c>
      <c r="Q3647" s="53">
        <f t="shared" si="113"/>
        <v>13</v>
      </c>
    </row>
    <row r="3648" spans="1:17" ht="16">
      <c r="A3648" s="6">
        <v>3647</v>
      </c>
      <c r="B3648" s="191" t="s">
        <v>20445</v>
      </c>
      <c r="C3648" s="191" t="s">
        <v>20446</v>
      </c>
      <c r="D3648" s="191" t="s">
        <v>20447</v>
      </c>
      <c r="E3648" s="191" t="s">
        <v>8015</v>
      </c>
      <c r="F3648" s="191" t="s">
        <v>2434</v>
      </c>
      <c r="G3648" s="191" t="s">
        <v>9255</v>
      </c>
      <c r="H3648" s="191" t="s">
        <v>20448</v>
      </c>
      <c r="I3648" s="191" t="s">
        <v>20449</v>
      </c>
      <c r="J3648" s="191" t="s">
        <v>20450</v>
      </c>
      <c r="K3648" s="191" t="s">
        <v>8335</v>
      </c>
      <c r="L3648" s="99">
        <v>-0.51402999999999999</v>
      </c>
      <c r="M3648" s="99">
        <v>37.30706</v>
      </c>
      <c r="N3648" s="191" t="s">
        <v>6967</v>
      </c>
      <c r="O3648" s="87">
        <v>45589</v>
      </c>
      <c r="P3648" s="87">
        <f t="shared" si="112"/>
        <v>45614</v>
      </c>
      <c r="Q3648" s="53">
        <f t="shared" si="113"/>
        <v>13</v>
      </c>
    </row>
    <row r="3649" spans="1:17" ht="16">
      <c r="A3649" s="6">
        <v>3648</v>
      </c>
      <c r="B3649" s="191" t="s">
        <v>20451</v>
      </c>
      <c r="C3649" s="191" t="s">
        <v>20452</v>
      </c>
      <c r="D3649" s="191" t="s">
        <v>20453</v>
      </c>
      <c r="E3649" s="191" t="s">
        <v>108</v>
      </c>
      <c r="F3649" s="191" t="s">
        <v>108</v>
      </c>
      <c r="G3649" s="191" t="s">
        <v>109</v>
      </c>
      <c r="H3649" s="191" t="s">
        <v>13262</v>
      </c>
      <c r="I3649" s="191" t="s">
        <v>20454</v>
      </c>
      <c r="J3649" s="191" t="s">
        <v>20455</v>
      </c>
      <c r="K3649" s="191" t="s">
        <v>15636</v>
      </c>
      <c r="L3649" s="99">
        <v>-1.0802160000000001</v>
      </c>
      <c r="M3649" s="99">
        <v>36.796658000000001</v>
      </c>
      <c r="N3649" s="191" t="s">
        <v>6967</v>
      </c>
      <c r="O3649" s="87">
        <v>45589</v>
      </c>
      <c r="P3649" s="87">
        <f t="shared" si="112"/>
        <v>45614</v>
      </c>
      <c r="Q3649" s="53">
        <f t="shared" si="113"/>
        <v>13</v>
      </c>
    </row>
    <row r="3650" spans="1:17" ht="16">
      <c r="A3650" s="6">
        <v>3649</v>
      </c>
      <c r="B3650" s="191" t="s">
        <v>20456</v>
      </c>
      <c r="C3650" s="191" t="s">
        <v>20457</v>
      </c>
      <c r="D3650" s="191" t="s">
        <v>20458</v>
      </c>
      <c r="E3650" s="191" t="s">
        <v>151</v>
      </c>
      <c r="F3650" s="191" t="s">
        <v>151</v>
      </c>
      <c r="G3650" s="191" t="s">
        <v>222</v>
      </c>
      <c r="H3650" s="191" t="s">
        <v>20459</v>
      </c>
      <c r="I3650" s="191" t="s">
        <v>20460</v>
      </c>
      <c r="J3650" s="191" t="s">
        <v>20461</v>
      </c>
      <c r="K3650" s="191" t="s">
        <v>10106</v>
      </c>
      <c r="L3650" s="99">
        <v>-3.7407000000000003E-2</v>
      </c>
      <c r="M3650" s="99">
        <v>37.665712999999997</v>
      </c>
      <c r="N3650" s="191" t="s">
        <v>6967</v>
      </c>
      <c r="O3650" s="87">
        <v>45590</v>
      </c>
      <c r="P3650" s="87">
        <f t="shared" si="112"/>
        <v>45615</v>
      </c>
      <c r="Q3650" s="53">
        <f t="shared" si="113"/>
        <v>12</v>
      </c>
    </row>
    <row r="3651" spans="1:17" ht="16">
      <c r="A3651" s="6">
        <v>3650</v>
      </c>
      <c r="B3651" s="191" t="s">
        <v>20462</v>
      </c>
      <c r="C3651" s="191" t="s">
        <v>20463</v>
      </c>
      <c r="D3651" s="191" t="s">
        <v>20464</v>
      </c>
      <c r="E3651" s="191" t="s">
        <v>108</v>
      </c>
      <c r="F3651" s="191" t="s">
        <v>108</v>
      </c>
      <c r="G3651" s="191" t="s">
        <v>175</v>
      </c>
      <c r="H3651" s="191" t="s">
        <v>20465</v>
      </c>
      <c r="I3651" s="191" t="s">
        <v>20466</v>
      </c>
      <c r="J3651" s="191"/>
      <c r="K3651" s="191" t="s">
        <v>2840</v>
      </c>
      <c r="L3651" s="99">
        <v>-1.175243</v>
      </c>
      <c r="M3651" s="99">
        <v>36.620626999999999</v>
      </c>
      <c r="N3651" s="191" t="s">
        <v>6967</v>
      </c>
      <c r="O3651" s="87">
        <v>45590</v>
      </c>
      <c r="P3651" s="87">
        <f t="shared" ref="P3651:P3714" si="114">O3651+25</f>
        <v>45615</v>
      </c>
      <c r="Q3651" s="53">
        <f t="shared" ref="Q3651:Q3714" si="115">IF(P3651&lt;$T$2,$V$2,$U$2-P3651+1)</f>
        <v>12</v>
      </c>
    </row>
    <row r="3652" spans="1:17" ht="16">
      <c r="A3652" s="6">
        <v>3651</v>
      </c>
      <c r="B3652" s="191" t="s">
        <v>20467</v>
      </c>
      <c r="C3652" s="191" t="s">
        <v>20468</v>
      </c>
      <c r="D3652" s="191" t="s">
        <v>20469</v>
      </c>
      <c r="E3652" s="191" t="s">
        <v>151</v>
      </c>
      <c r="F3652" s="191" t="s">
        <v>151</v>
      </c>
      <c r="G3652" s="191" t="s">
        <v>222</v>
      </c>
      <c r="H3652" s="191" t="s">
        <v>20470</v>
      </c>
      <c r="I3652" s="191" t="s">
        <v>20471</v>
      </c>
      <c r="J3652" s="191" t="s">
        <v>20472</v>
      </c>
      <c r="K3652" s="191" t="s">
        <v>8758</v>
      </c>
      <c r="L3652" s="99">
        <v>-4.2412999999999999E-2</v>
      </c>
      <c r="M3652" s="99">
        <v>37.739804999999997</v>
      </c>
      <c r="N3652" s="191" t="s">
        <v>6967</v>
      </c>
      <c r="O3652" s="87">
        <v>45590</v>
      </c>
      <c r="P3652" s="87">
        <f t="shared" si="114"/>
        <v>45615</v>
      </c>
      <c r="Q3652" s="53">
        <f t="shared" si="115"/>
        <v>12</v>
      </c>
    </row>
    <row r="3653" spans="1:17" ht="16">
      <c r="A3653" s="6">
        <v>3652</v>
      </c>
      <c r="B3653" s="191" t="s">
        <v>20473</v>
      </c>
      <c r="C3653" s="191" t="s">
        <v>20474</v>
      </c>
      <c r="D3653" s="191" t="s">
        <v>20475</v>
      </c>
      <c r="E3653" s="191" t="s">
        <v>114</v>
      </c>
      <c r="F3653" s="191" t="s">
        <v>114</v>
      </c>
      <c r="G3653" s="191" t="s">
        <v>168</v>
      </c>
      <c r="H3653" s="191" t="s">
        <v>20476</v>
      </c>
      <c r="I3653" s="191" t="s">
        <v>20477</v>
      </c>
      <c r="J3653" s="191" t="s">
        <v>20478</v>
      </c>
      <c r="K3653" s="191" t="s">
        <v>11330</v>
      </c>
      <c r="L3653" s="99">
        <v>-0.91661199999999998</v>
      </c>
      <c r="M3653" s="99">
        <v>37.012152</v>
      </c>
      <c r="N3653" s="191" t="s">
        <v>6967</v>
      </c>
      <c r="O3653" s="87">
        <v>45590</v>
      </c>
      <c r="P3653" s="87">
        <f t="shared" si="114"/>
        <v>45615</v>
      </c>
      <c r="Q3653" s="53">
        <f t="shared" si="115"/>
        <v>12</v>
      </c>
    </row>
    <row r="3654" spans="1:17" ht="16">
      <c r="A3654" s="6">
        <v>3653</v>
      </c>
      <c r="B3654" s="191" t="s">
        <v>20479</v>
      </c>
      <c r="C3654" s="191" t="s">
        <v>20480</v>
      </c>
      <c r="D3654" s="191" t="s">
        <v>20481</v>
      </c>
      <c r="E3654" s="191" t="s">
        <v>151</v>
      </c>
      <c r="F3654" s="191" t="s">
        <v>10898</v>
      </c>
      <c r="G3654" s="191" t="s">
        <v>1578</v>
      </c>
      <c r="H3654" s="191" t="s">
        <v>20482</v>
      </c>
      <c r="I3654" s="191" t="s">
        <v>20483</v>
      </c>
      <c r="J3654" s="191" t="s">
        <v>20484</v>
      </c>
      <c r="K3654" s="191" t="s">
        <v>16531</v>
      </c>
      <c r="L3654" s="99">
        <v>5.7925999999999998E-2</v>
      </c>
      <c r="M3654" s="99">
        <v>37.636400999999999</v>
      </c>
      <c r="N3654" s="191" t="s">
        <v>6967</v>
      </c>
      <c r="O3654" s="87">
        <v>45590</v>
      </c>
      <c r="P3654" s="87">
        <f t="shared" si="114"/>
        <v>45615</v>
      </c>
      <c r="Q3654" s="53">
        <f t="shared" si="115"/>
        <v>12</v>
      </c>
    </row>
    <row r="3655" spans="1:17" ht="16">
      <c r="A3655" s="6">
        <v>3654</v>
      </c>
      <c r="B3655" s="191" t="s">
        <v>20485</v>
      </c>
      <c r="C3655" s="191" t="s">
        <v>20486</v>
      </c>
      <c r="D3655" s="191" t="s">
        <v>20487</v>
      </c>
      <c r="E3655" s="191" t="s">
        <v>108</v>
      </c>
      <c r="F3655" s="191" t="s">
        <v>108</v>
      </c>
      <c r="G3655" s="191" t="s">
        <v>7081</v>
      </c>
      <c r="H3655" s="191" t="s">
        <v>10095</v>
      </c>
      <c r="I3655" s="191" t="s">
        <v>20488</v>
      </c>
      <c r="J3655" s="191" t="s">
        <v>20489</v>
      </c>
      <c r="K3655" s="191" t="s">
        <v>6975</v>
      </c>
      <c r="L3655" s="99">
        <v>-0.93724700000000005</v>
      </c>
      <c r="M3655" s="99">
        <v>36.884920000000001</v>
      </c>
      <c r="N3655" s="191" t="s">
        <v>6967</v>
      </c>
      <c r="O3655" s="87">
        <v>45590</v>
      </c>
      <c r="P3655" s="87">
        <f t="shared" si="114"/>
        <v>45615</v>
      </c>
      <c r="Q3655" s="53">
        <f t="shared" si="115"/>
        <v>12</v>
      </c>
    </row>
    <row r="3656" spans="1:17" ht="16">
      <c r="A3656" s="6">
        <v>3655</v>
      </c>
      <c r="B3656" s="191" t="s">
        <v>20490</v>
      </c>
      <c r="C3656" s="191" t="s">
        <v>20491</v>
      </c>
      <c r="D3656" s="191" t="s">
        <v>20492</v>
      </c>
      <c r="E3656" s="191" t="s">
        <v>108</v>
      </c>
      <c r="F3656" s="191" t="s">
        <v>108</v>
      </c>
      <c r="G3656" s="191" t="s">
        <v>7201</v>
      </c>
      <c r="H3656" s="191" t="s">
        <v>17610</v>
      </c>
      <c r="I3656" s="191" t="s">
        <v>20493</v>
      </c>
      <c r="J3656" s="191" t="s">
        <v>20494</v>
      </c>
      <c r="K3656" s="191" t="s">
        <v>6975</v>
      </c>
      <c r="L3656" s="99">
        <v>-1.156452</v>
      </c>
      <c r="M3656" s="99">
        <v>37.123393999999998</v>
      </c>
      <c r="N3656" s="191" t="s">
        <v>6967</v>
      </c>
      <c r="O3656" s="87">
        <v>45590</v>
      </c>
      <c r="P3656" s="87">
        <f t="shared" si="114"/>
        <v>45615</v>
      </c>
      <c r="Q3656" s="53">
        <f t="shared" si="115"/>
        <v>12</v>
      </c>
    </row>
    <row r="3657" spans="1:17" ht="16">
      <c r="A3657" s="6">
        <v>3656</v>
      </c>
      <c r="B3657" s="191" t="s">
        <v>20495</v>
      </c>
      <c r="C3657" s="191" t="s">
        <v>20496</v>
      </c>
      <c r="D3657" s="191" t="s">
        <v>20497</v>
      </c>
      <c r="E3657" s="191" t="s">
        <v>8015</v>
      </c>
      <c r="F3657" s="191" t="s">
        <v>8015</v>
      </c>
      <c r="G3657" s="191" t="s">
        <v>144</v>
      </c>
      <c r="H3657" s="191" t="s">
        <v>20498</v>
      </c>
      <c r="I3657" s="191" t="s">
        <v>20499</v>
      </c>
      <c r="J3657" s="191" t="s">
        <v>20500</v>
      </c>
      <c r="K3657" s="191" t="s">
        <v>7384</v>
      </c>
      <c r="L3657" s="99">
        <v>-0.441772</v>
      </c>
      <c r="M3657" s="99">
        <v>37.517631999999999</v>
      </c>
      <c r="N3657" s="191" t="s">
        <v>6967</v>
      </c>
      <c r="O3657" s="87">
        <v>45590</v>
      </c>
      <c r="P3657" s="87">
        <f t="shared" si="114"/>
        <v>45615</v>
      </c>
      <c r="Q3657" s="53">
        <f t="shared" si="115"/>
        <v>12</v>
      </c>
    </row>
    <row r="3658" spans="1:17" ht="16">
      <c r="A3658" s="6">
        <v>3657</v>
      </c>
      <c r="B3658" s="191" t="s">
        <v>20501</v>
      </c>
      <c r="C3658" s="191" t="s">
        <v>20502</v>
      </c>
      <c r="D3658" s="191" t="s">
        <v>19979</v>
      </c>
      <c r="E3658" s="191" t="s">
        <v>151</v>
      </c>
      <c r="F3658" s="191" t="s">
        <v>151</v>
      </c>
      <c r="G3658" s="191" t="s">
        <v>152</v>
      </c>
      <c r="H3658" s="191" t="s">
        <v>10788</v>
      </c>
      <c r="I3658" s="191" t="s">
        <v>20503</v>
      </c>
      <c r="J3658" s="191" t="s">
        <v>20504</v>
      </c>
      <c r="K3658" s="191" t="s">
        <v>10106</v>
      </c>
      <c r="L3658" s="99">
        <v>9.5323000000000005E-2</v>
      </c>
      <c r="M3658" s="99">
        <v>37.563161999999998</v>
      </c>
      <c r="N3658" s="191" t="s">
        <v>6967</v>
      </c>
      <c r="O3658" s="87">
        <v>45590</v>
      </c>
      <c r="P3658" s="87">
        <f t="shared" si="114"/>
        <v>45615</v>
      </c>
      <c r="Q3658" s="53">
        <f t="shared" si="115"/>
        <v>12</v>
      </c>
    </row>
    <row r="3659" spans="1:17" ht="16">
      <c r="A3659" s="6">
        <v>3658</v>
      </c>
      <c r="B3659" s="191" t="s">
        <v>20505</v>
      </c>
      <c r="C3659" s="191" t="s">
        <v>20506</v>
      </c>
      <c r="D3659" s="191" t="s">
        <v>19979</v>
      </c>
      <c r="E3659" s="191" t="s">
        <v>151</v>
      </c>
      <c r="F3659" s="191" t="s">
        <v>151</v>
      </c>
      <c r="G3659" s="191" t="s">
        <v>222</v>
      </c>
      <c r="H3659" s="191" t="s">
        <v>20507</v>
      </c>
      <c r="I3659" s="191" t="s">
        <v>20508</v>
      </c>
      <c r="J3659" s="191" t="s">
        <v>20509</v>
      </c>
      <c r="K3659" s="191" t="s">
        <v>8847</v>
      </c>
      <c r="L3659" s="99">
        <v>-8.855E-3</v>
      </c>
      <c r="M3659" s="99">
        <v>37.643022000000002</v>
      </c>
      <c r="N3659" s="191" t="s">
        <v>6967</v>
      </c>
      <c r="O3659" s="87">
        <v>45593</v>
      </c>
      <c r="P3659" s="87">
        <f t="shared" si="114"/>
        <v>45618</v>
      </c>
      <c r="Q3659" s="53">
        <f t="shared" si="115"/>
        <v>9</v>
      </c>
    </row>
    <row r="3660" spans="1:17" ht="16">
      <c r="A3660" s="6">
        <v>3659</v>
      </c>
      <c r="B3660" s="191" t="s">
        <v>20510</v>
      </c>
      <c r="C3660" s="191" t="s">
        <v>20511</v>
      </c>
      <c r="D3660" s="191" t="s">
        <v>20512</v>
      </c>
      <c r="E3660" s="191" t="s">
        <v>161</v>
      </c>
      <c r="F3660" s="191" t="s">
        <v>161</v>
      </c>
      <c r="G3660" s="191" t="s">
        <v>10948</v>
      </c>
      <c r="H3660" s="191" t="s">
        <v>19659</v>
      </c>
      <c r="I3660" s="191" t="s">
        <v>20513</v>
      </c>
      <c r="J3660" s="191" t="s">
        <v>20514</v>
      </c>
      <c r="K3660" s="191" t="s">
        <v>16451</v>
      </c>
      <c r="L3660" s="99">
        <v>-0.37258799999999997</v>
      </c>
      <c r="M3660" s="99">
        <v>37.082134000000003</v>
      </c>
      <c r="N3660" s="191" t="s">
        <v>6967</v>
      </c>
      <c r="O3660" s="87">
        <v>45593</v>
      </c>
      <c r="P3660" s="87">
        <f t="shared" si="114"/>
        <v>45618</v>
      </c>
      <c r="Q3660" s="53">
        <f t="shared" si="115"/>
        <v>9</v>
      </c>
    </row>
    <row r="3661" spans="1:17" ht="16">
      <c r="A3661" s="6">
        <v>3660</v>
      </c>
      <c r="B3661" s="191" t="s">
        <v>20515</v>
      </c>
      <c r="C3661" s="191" t="s">
        <v>20516</v>
      </c>
      <c r="D3661" s="191" t="s">
        <v>19979</v>
      </c>
      <c r="E3661" s="191" t="s">
        <v>151</v>
      </c>
      <c r="F3661" s="191" t="s">
        <v>151</v>
      </c>
      <c r="G3661" s="191" t="s">
        <v>165</v>
      </c>
      <c r="H3661" s="191" t="s">
        <v>20517</v>
      </c>
      <c r="I3661" s="191"/>
      <c r="J3661" s="191" t="s">
        <v>20518</v>
      </c>
      <c r="K3661" s="191" t="s">
        <v>10106</v>
      </c>
      <c r="L3661" s="99">
        <v>3.0136E-2</v>
      </c>
      <c r="M3661" s="99">
        <v>37.625520999999999</v>
      </c>
      <c r="N3661" s="191" t="s">
        <v>6967</v>
      </c>
      <c r="O3661" s="87">
        <v>45593</v>
      </c>
      <c r="P3661" s="87">
        <f t="shared" si="114"/>
        <v>45618</v>
      </c>
      <c r="Q3661" s="53">
        <f t="shared" si="115"/>
        <v>9</v>
      </c>
    </row>
    <row r="3662" spans="1:17" ht="16">
      <c r="A3662" s="6">
        <v>3661</v>
      </c>
      <c r="B3662" s="191" t="s">
        <v>20519</v>
      </c>
      <c r="C3662" s="191" t="s">
        <v>20520</v>
      </c>
      <c r="D3662" s="191" t="s">
        <v>20521</v>
      </c>
      <c r="E3662" s="191" t="s">
        <v>114</v>
      </c>
      <c r="F3662" s="191" t="s">
        <v>114</v>
      </c>
      <c r="G3662" s="191" t="s">
        <v>10224</v>
      </c>
      <c r="H3662" s="191" t="s">
        <v>15612</v>
      </c>
      <c r="I3662" s="191" t="s">
        <v>20522</v>
      </c>
      <c r="J3662" s="191" t="s">
        <v>20523</v>
      </c>
      <c r="K3662" s="191" t="s">
        <v>10197</v>
      </c>
      <c r="L3662" s="99">
        <v>-0.689693</v>
      </c>
      <c r="M3662" s="99">
        <v>36.986158000000003</v>
      </c>
      <c r="N3662" s="191" t="s">
        <v>6967</v>
      </c>
      <c r="O3662" s="87">
        <v>45593</v>
      </c>
      <c r="P3662" s="87">
        <f t="shared" si="114"/>
        <v>45618</v>
      </c>
      <c r="Q3662" s="53">
        <f t="shared" si="115"/>
        <v>9</v>
      </c>
    </row>
    <row r="3663" spans="1:17" ht="16">
      <c r="A3663" s="6">
        <v>3662</v>
      </c>
      <c r="B3663" s="191" t="s">
        <v>20524</v>
      </c>
      <c r="C3663" s="191" t="s">
        <v>20525</v>
      </c>
      <c r="D3663" s="191" t="s">
        <v>20526</v>
      </c>
      <c r="E3663" s="191" t="s">
        <v>114</v>
      </c>
      <c r="F3663" s="191" t="s">
        <v>114</v>
      </c>
      <c r="G3663" s="191" t="s">
        <v>10224</v>
      </c>
      <c r="H3663" s="191" t="s">
        <v>20527</v>
      </c>
      <c r="I3663" s="191" t="s">
        <v>20528</v>
      </c>
      <c r="J3663" s="191" t="s">
        <v>20529</v>
      </c>
      <c r="K3663" s="191" t="s">
        <v>10197</v>
      </c>
      <c r="L3663" s="99">
        <v>-0.93911</v>
      </c>
      <c r="M3663" s="99">
        <v>37.123680999999998</v>
      </c>
      <c r="N3663" s="191" t="s">
        <v>6967</v>
      </c>
      <c r="O3663" s="87">
        <v>45593</v>
      </c>
      <c r="P3663" s="87">
        <f t="shared" si="114"/>
        <v>45618</v>
      </c>
      <c r="Q3663" s="53">
        <f t="shared" si="115"/>
        <v>9</v>
      </c>
    </row>
    <row r="3664" spans="1:17" ht="16">
      <c r="A3664" s="6">
        <v>3663</v>
      </c>
      <c r="B3664" s="191" t="s">
        <v>20530</v>
      </c>
      <c r="C3664" s="191" t="s">
        <v>20531</v>
      </c>
      <c r="D3664" s="191" t="s">
        <v>20532</v>
      </c>
      <c r="E3664" s="191" t="s">
        <v>114</v>
      </c>
      <c r="F3664" s="191" t="s">
        <v>114</v>
      </c>
      <c r="G3664" s="191" t="s">
        <v>168</v>
      </c>
      <c r="H3664" s="191" t="s">
        <v>20533</v>
      </c>
      <c r="I3664" s="191" t="s">
        <v>20534</v>
      </c>
      <c r="J3664" s="191" t="s">
        <v>20535</v>
      </c>
      <c r="K3664" s="191" t="s">
        <v>11330</v>
      </c>
      <c r="L3664" s="99">
        <v>-0.90976999999999997</v>
      </c>
      <c r="M3664" s="99">
        <v>36.995356999999998</v>
      </c>
      <c r="N3664" s="191" t="s">
        <v>6967</v>
      </c>
      <c r="O3664" s="87">
        <v>45593</v>
      </c>
      <c r="P3664" s="87">
        <f t="shared" si="114"/>
        <v>45618</v>
      </c>
      <c r="Q3664" s="53">
        <f t="shared" si="115"/>
        <v>9</v>
      </c>
    </row>
    <row r="3665" spans="1:17" ht="16">
      <c r="A3665" s="6">
        <v>3664</v>
      </c>
      <c r="B3665" s="191" t="s">
        <v>20536</v>
      </c>
      <c r="C3665" s="191" t="s">
        <v>20537</v>
      </c>
      <c r="D3665" s="191" t="s">
        <v>20538</v>
      </c>
      <c r="E3665" s="191" t="s">
        <v>161</v>
      </c>
      <c r="F3665" s="191" t="s">
        <v>161</v>
      </c>
      <c r="G3665" s="191" t="s">
        <v>10948</v>
      </c>
      <c r="H3665" s="191" t="s">
        <v>20539</v>
      </c>
      <c r="I3665" s="191" t="s">
        <v>20540</v>
      </c>
      <c r="J3665" s="191"/>
      <c r="K3665" s="191" t="s">
        <v>16451</v>
      </c>
      <c r="L3665" s="99">
        <v>-0.52633099999999999</v>
      </c>
      <c r="M3665" s="99">
        <v>37.137749999999997</v>
      </c>
      <c r="N3665" s="191" t="s">
        <v>6967</v>
      </c>
      <c r="O3665" s="87">
        <v>45593</v>
      </c>
      <c r="P3665" s="87">
        <f t="shared" si="114"/>
        <v>45618</v>
      </c>
      <c r="Q3665" s="53">
        <f t="shared" si="115"/>
        <v>9</v>
      </c>
    </row>
    <row r="3666" spans="1:17" ht="16">
      <c r="A3666" s="6">
        <v>3665</v>
      </c>
      <c r="B3666" s="191" t="s">
        <v>20541</v>
      </c>
      <c r="C3666" s="191" t="s">
        <v>20542</v>
      </c>
      <c r="D3666" s="191" t="s">
        <v>20543</v>
      </c>
      <c r="E3666" s="191" t="s">
        <v>108</v>
      </c>
      <c r="F3666" s="191" t="s">
        <v>108</v>
      </c>
      <c r="G3666" s="191" t="s">
        <v>109</v>
      </c>
      <c r="H3666" s="191" t="s">
        <v>13406</v>
      </c>
      <c r="I3666" s="191" t="s">
        <v>20544</v>
      </c>
      <c r="J3666" s="191" t="s">
        <v>20545</v>
      </c>
      <c r="K3666" s="191" t="s">
        <v>15636</v>
      </c>
      <c r="L3666" s="99">
        <v>-1.0249630000000001</v>
      </c>
      <c r="M3666" s="99">
        <v>36.819446999999997</v>
      </c>
      <c r="N3666" s="191" t="s">
        <v>6967</v>
      </c>
      <c r="O3666" s="87">
        <v>45593</v>
      </c>
      <c r="P3666" s="87">
        <f t="shared" si="114"/>
        <v>45618</v>
      </c>
      <c r="Q3666" s="53">
        <f t="shared" si="115"/>
        <v>9</v>
      </c>
    </row>
    <row r="3667" spans="1:17" ht="16">
      <c r="A3667" s="6">
        <v>3666</v>
      </c>
      <c r="B3667" s="191" t="s">
        <v>20546</v>
      </c>
      <c r="C3667" s="191" t="s">
        <v>20547</v>
      </c>
      <c r="D3667" s="191" t="s">
        <v>20548</v>
      </c>
      <c r="E3667" s="191" t="s">
        <v>114</v>
      </c>
      <c r="F3667" s="191" t="s">
        <v>114</v>
      </c>
      <c r="G3667" s="191" t="s">
        <v>156</v>
      </c>
      <c r="H3667" s="191" t="s">
        <v>20549</v>
      </c>
      <c r="I3667" s="191" t="s">
        <v>20550</v>
      </c>
      <c r="J3667" s="191" t="s">
        <v>20551</v>
      </c>
      <c r="K3667" s="191" t="s">
        <v>11451</v>
      </c>
      <c r="L3667" s="99">
        <v>-0.93755299999999997</v>
      </c>
      <c r="M3667" s="99">
        <v>36.981119999999997</v>
      </c>
      <c r="N3667" s="191" t="s">
        <v>6967</v>
      </c>
      <c r="O3667" s="87">
        <v>45593</v>
      </c>
      <c r="P3667" s="87">
        <f t="shared" si="114"/>
        <v>45618</v>
      </c>
      <c r="Q3667" s="53">
        <f t="shared" si="115"/>
        <v>9</v>
      </c>
    </row>
    <row r="3668" spans="1:17" ht="16">
      <c r="A3668" s="6">
        <v>3667</v>
      </c>
      <c r="B3668" s="191" t="s">
        <v>20552</v>
      </c>
      <c r="C3668" s="191" t="s">
        <v>20553</v>
      </c>
      <c r="D3668" s="191" t="s">
        <v>20554</v>
      </c>
      <c r="E3668" s="191" t="s">
        <v>8015</v>
      </c>
      <c r="F3668" s="191" t="s">
        <v>8015</v>
      </c>
      <c r="G3668" s="191" t="s">
        <v>144</v>
      </c>
      <c r="H3668" s="191" t="s">
        <v>20555</v>
      </c>
      <c r="I3668" s="191" t="s">
        <v>20556</v>
      </c>
      <c r="J3668" s="191" t="s">
        <v>20557</v>
      </c>
      <c r="K3668" s="191" t="s">
        <v>7384</v>
      </c>
      <c r="L3668" s="99">
        <v>-0.42247499999999999</v>
      </c>
      <c r="M3668" s="99">
        <v>37.649385000000002</v>
      </c>
      <c r="N3668" s="191" t="s">
        <v>6967</v>
      </c>
      <c r="O3668" s="87">
        <v>45593</v>
      </c>
      <c r="P3668" s="87">
        <f t="shared" si="114"/>
        <v>45618</v>
      </c>
      <c r="Q3668" s="53">
        <f t="shared" si="115"/>
        <v>9</v>
      </c>
    </row>
    <row r="3669" spans="1:17" ht="16">
      <c r="A3669" s="6">
        <v>3668</v>
      </c>
      <c r="B3669" s="191" t="s">
        <v>20558</v>
      </c>
      <c r="C3669" s="191" t="s">
        <v>20559</v>
      </c>
      <c r="D3669" s="191" t="s">
        <v>20560</v>
      </c>
      <c r="E3669" s="191" t="s">
        <v>114</v>
      </c>
      <c r="F3669" s="191" t="s">
        <v>114</v>
      </c>
      <c r="G3669" s="191" t="s">
        <v>10224</v>
      </c>
      <c r="H3669" s="191" t="s">
        <v>20561</v>
      </c>
      <c r="I3669" s="191" t="s">
        <v>20562</v>
      </c>
      <c r="J3669" s="191" t="s">
        <v>20563</v>
      </c>
      <c r="K3669" s="191" t="s">
        <v>10197</v>
      </c>
      <c r="L3669" s="99">
        <v>-0.66167799999999999</v>
      </c>
      <c r="M3669" s="99">
        <v>36.998663000000001</v>
      </c>
      <c r="N3669" s="191" t="s">
        <v>6967</v>
      </c>
      <c r="O3669" s="87">
        <v>45593</v>
      </c>
      <c r="P3669" s="87">
        <f t="shared" si="114"/>
        <v>45618</v>
      </c>
      <c r="Q3669" s="53">
        <f t="shared" si="115"/>
        <v>9</v>
      </c>
    </row>
    <row r="3670" spans="1:17" ht="16">
      <c r="A3670" s="6">
        <v>3669</v>
      </c>
      <c r="B3670" s="191" t="s">
        <v>20564</v>
      </c>
      <c r="C3670" s="191" t="s">
        <v>20565</v>
      </c>
      <c r="D3670" s="191" t="s">
        <v>20566</v>
      </c>
      <c r="E3670" s="191" t="s">
        <v>114</v>
      </c>
      <c r="F3670" s="191" t="s">
        <v>114</v>
      </c>
      <c r="G3670" s="191" t="s">
        <v>160</v>
      </c>
      <c r="H3670" s="191" t="s">
        <v>20567</v>
      </c>
      <c r="I3670" s="191" t="s">
        <v>20568</v>
      </c>
      <c r="J3670" s="191" t="s">
        <v>20569</v>
      </c>
      <c r="K3670" s="191" t="s">
        <v>10197</v>
      </c>
      <c r="L3670" s="99">
        <v>-0.93768200000000002</v>
      </c>
      <c r="M3670" s="99">
        <v>37.123010999999998</v>
      </c>
      <c r="N3670" s="191" t="s">
        <v>6967</v>
      </c>
      <c r="O3670" s="87">
        <v>45593</v>
      </c>
      <c r="P3670" s="87">
        <f t="shared" si="114"/>
        <v>45618</v>
      </c>
      <c r="Q3670" s="53">
        <f t="shared" si="115"/>
        <v>9</v>
      </c>
    </row>
    <row r="3671" spans="1:17" ht="16">
      <c r="A3671" s="6">
        <v>3670</v>
      </c>
      <c r="B3671" s="191" t="s">
        <v>20570</v>
      </c>
      <c r="C3671" s="191" t="s">
        <v>20571</v>
      </c>
      <c r="D3671" s="191" t="s">
        <v>19979</v>
      </c>
      <c r="E3671" s="191" t="s">
        <v>151</v>
      </c>
      <c r="F3671" s="191" t="s">
        <v>151</v>
      </c>
      <c r="G3671" s="191" t="s">
        <v>165</v>
      </c>
      <c r="H3671" s="191" t="s">
        <v>20572</v>
      </c>
      <c r="I3671" s="191" t="s">
        <v>20573</v>
      </c>
      <c r="J3671" s="191" t="s">
        <v>20574</v>
      </c>
      <c r="K3671" s="191" t="s">
        <v>8847</v>
      </c>
      <c r="L3671" s="99">
        <v>-3.0613000000000001E-2</v>
      </c>
      <c r="M3671" s="99">
        <v>37.604948</v>
      </c>
      <c r="N3671" s="191" t="s">
        <v>6967</v>
      </c>
      <c r="O3671" s="87">
        <v>45593</v>
      </c>
      <c r="P3671" s="87">
        <f t="shared" si="114"/>
        <v>45618</v>
      </c>
      <c r="Q3671" s="53">
        <f t="shared" si="115"/>
        <v>9</v>
      </c>
    </row>
    <row r="3672" spans="1:17" ht="16">
      <c r="A3672" s="6">
        <v>3671</v>
      </c>
      <c r="B3672" s="191" t="s">
        <v>20575</v>
      </c>
      <c r="C3672" s="191" t="s">
        <v>20576</v>
      </c>
      <c r="D3672" s="191" t="s">
        <v>20577</v>
      </c>
      <c r="E3672" s="191" t="s">
        <v>8015</v>
      </c>
      <c r="F3672" s="191" t="s">
        <v>8015</v>
      </c>
      <c r="G3672" s="191" t="s">
        <v>11183</v>
      </c>
      <c r="H3672" s="191" t="s">
        <v>20578</v>
      </c>
      <c r="I3672" s="191" t="s">
        <v>20579</v>
      </c>
      <c r="J3672" s="191" t="s">
        <v>20580</v>
      </c>
      <c r="K3672" s="191" t="s">
        <v>7384</v>
      </c>
      <c r="L3672" s="99">
        <v>-0.451683</v>
      </c>
      <c r="M3672" s="99">
        <v>37.782243000000001</v>
      </c>
      <c r="N3672" s="191" t="s">
        <v>6967</v>
      </c>
      <c r="O3672" s="87">
        <v>45594</v>
      </c>
      <c r="P3672" s="87">
        <f t="shared" si="114"/>
        <v>45619</v>
      </c>
      <c r="Q3672" s="53">
        <f t="shared" si="115"/>
        <v>8</v>
      </c>
    </row>
    <row r="3673" spans="1:17" ht="16">
      <c r="A3673" s="6">
        <v>3672</v>
      </c>
      <c r="B3673" s="191" t="s">
        <v>20581</v>
      </c>
      <c r="C3673" s="191" t="s">
        <v>20582</v>
      </c>
      <c r="D3673" s="191" t="s">
        <v>20583</v>
      </c>
      <c r="E3673" s="191" t="s">
        <v>114</v>
      </c>
      <c r="F3673" s="191" t="s">
        <v>114</v>
      </c>
      <c r="G3673" s="191" t="s">
        <v>10224</v>
      </c>
      <c r="H3673" s="191" t="s">
        <v>20584</v>
      </c>
      <c r="I3673" s="191" t="s">
        <v>17633</v>
      </c>
      <c r="J3673" s="191"/>
      <c r="K3673" s="191" t="s">
        <v>10197</v>
      </c>
      <c r="L3673" s="99">
        <v>-0.68421299999999996</v>
      </c>
      <c r="M3673" s="99">
        <v>36.893887999999997</v>
      </c>
      <c r="N3673" s="191" t="s">
        <v>6967</v>
      </c>
      <c r="O3673" s="87">
        <v>45594</v>
      </c>
      <c r="P3673" s="87">
        <f t="shared" si="114"/>
        <v>45619</v>
      </c>
      <c r="Q3673" s="53">
        <f t="shared" si="115"/>
        <v>8</v>
      </c>
    </row>
    <row r="3674" spans="1:17" ht="16">
      <c r="A3674" s="6">
        <v>3673</v>
      </c>
      <c r="B3674" s="191" t="s">
        <v>20585</v>
      </c>
      <c r="C3674" s="191" t="s">
        <v>20586</v>
      </c>
      <c r="D3674" s="191" t="s">
        <v>20587</v>
      </c>
      <c r="E3674" s="191" t="s">
        <v>16089</v>
      </c>
      <c r="F3674" s="191" t="s">
        <v>16090</v>
      </c>
      <c r="G3674" s="191" t="s">
        <v>16091</v>
      </c>
      <c r="H3674" s="191" t="s">
        <v>20588</v>
      </c>
      <c r="I3674" s="191" t="s">
        <v>20589</v>
      </c>
      <c r="J3674" s="191" t="s">
        <v>20590</v>
      </c>
      <c r="K3674" s="191" t="s">
        <v>16652</v>
      </c>
      <c r="L3674" s="99">
        <v>-0.63018300000000005</v>
      </c>
      <c r="M3674" s="99">
        <v>36.519821999999998</v>
      </c>
      <c r="N3674" s="191" t="s">
        <v>6967</v>
      </c>
      <c r="O3674" s="87">
        <v>45594</v>
      </c>
      <c r="P3674" s="87">
        <f t="shared" si="114"/>
        <v>45619</v>
      </c>
      <c r="Q3674" s="53">
        <f t="shared" si="115"/>
        <v>8</v>
      </c>
    </row>
    <row r="3675" spans="1:17" ht="16">
      <c r="A3675" s="6">
        <v>3674</v>
      </c>
      <c r="B3675" s="191" t="s">
        <v>20591</v>
      </c>
      <c r="C3675" s="191" t="s">
        <v>20592</v>
      </c>
      <c r="D3675" s="191" t="s">
        <v>20593</v>
      </c>
      <c r="E3675" s="191" t="s">
        <v>151</v>
      </c>
      <c r="F3675" s="191" t="s">
        <v>151</v>
      </c>
      <c r="G3675" s="191" t="s">
        <v>165</v>
      </c>
      <c r="H3675" s="191" t="s">
        <v>17730</v>
      </c>
      <c r="I3675" s="191" t="s">
        <v>20594</v>
      </c>
      <c r="J3675" s="191" t="s">
        <v>20595</v>
      </c>
      <c r="K3675" s="191" t="s">
        <v>16531</v>
      </c>
      <c r="L3675" s="99">
        <v>2.9371999999999999E-2</v>
      </c>
      <c r="M3675" s="99">
        <v>37.62471</v>
      </c>
      <c r="N3675" s="191" t="s">
        <v>6967</v>
      </c>
      <c r="O3675" s="87">
        <v>45594</v>
      </c>
      <c r="P3675" s="87">
        <f t="shared" si="114"/>
        <v>45619</v>
      </c>
      <c r="Q3675" s="53">
        <f t="shared" si="115"/>
        <v>8</v>
      </c>
    </row>
    <row r="3676" spans="1:17" ht="16">
      <c r="A3676" s="6">
        <v>3675</v>
      </c>
      <c r="B3676" s="191" t="s">
        <v>20596</v>
      </c>
      <c r="C3676" s="191" t="s">
        <v>20597</v>
      </c>
      <c r="D3676" s="191" t="s">
        <v>20598</v>
      </c>
      <c r="E3676" s="191" t="s">
        <v>151</v>
      </c>
      <c r="F3676" s="191" t="s">
        <v>151</v>
      </c>
      <c r="G3676" s="191" t="s">
        <v>222</v>
      </c>
      <c r="H3676" s="191" t="s">
        <v>20599</v>
      </c>
      <c r="I3676" s="191" t="s">
        <v>20600</v>
      </c>
      <c r="J3676" s="191" t="s">
        <v>20601</v>
      </c>
      <c r="K3676" s="191" t="s">
        <v>8758</v>
      </c>
      <c r="L3676" s="99">
        <v>1.4622E-2</v>
      </c>
      <c r="M3676" s="99">
        <v>37.575707999999999</v>
      </c>
      <c r="N3676" s="191" t="s">
        <v>6967</v>
      </c>
      <c r="O3676" s="87">
        <v>45594</v>
      </c>
      <c r="P3676" s="87">
        <f t="shared" si="114"/>
        <v>45619</v>
      </c>
      <c r="Q3676" s="53">
        <f t="shared" si="115"/>
        <v>8</v>
      </c>
    </row>
    <row r="3677" spans="1:17" ht="16">
      <c r="A3677" s="6">
        <v>3676</v>
      </c>
      <c r="B3677" s="191" t="s">
        <v>20602</v>
      </c>
      <c r="C3677" s="191" t="s">
        <v>20603</v>
      </c>
      <c r="D3677" s="191" t="s">
        <v>20604</v>
      </c>
      <c r="E3677" s="191" t="s">
        <v>161</v>
      </c>
      <c r="F3677" s="191" t="s">
        <v>161</v>
      </c>
      <c r="G3677" s="191" t="s">
        <v>1511</v>
      </c>
      <c r="H3677" s="191" t="s">
        <v>20605</v>
      </c>
      <c r="I3677" s="191" t="s">
        <v>20606</v>
      </c>
      <c r="J3677" s="191" t="s">
        <v>20607</v>
      </c>
      <c r="K3677" s="191" t="s">
        <v>16488</v>
      </c>
      <c r="L3677" s="99">
        <v>-0.22695799999999999</v>
      </c>
      <c r="M3677" s="99">
        <v>37.083899000000002</v>
      </c>
      <c r="N3677" s="191" t="s">
        <v>6967</v>
      </c>
      <c r="O3677" s="87">
        <v>45594</v>
      </c>
      <c r="P3677" s="87">
        <f t="shared" si="114"/>
        <v>45619</v>
      </c>
      <c r="Q3677" s="53">
        <f t="shared" si="115"/>
        <v>8</v>
      </c>
    </row>
    <row r="3678" spans="1:17" ht="16">
      <c r="A3678" s="6">
        <v>3677</v>
      </c>
      <c r="B3678" s="191" t="s">
        <v>20608</v>
      </c>
      <c r="C3678" s="191" t="s">
        <v>20609</v>
      </c>
      <c r="D3678" s="191" t="s">
        <v>20610</v>
      </c>
      <c r="E3678" s="191" t="s">
        <v>108</v>
      </c>
      <c r="F3678" s="191" t="s">
        <v>108</v>
      </c>
      <c r="G3678" s="191" t="s">
        <v>115</v>
      </c>
      <c r="H3678" s="191" t="s">
        <v>14944</v>
      </c>
      <c r="I3678" s="191" t="s">
        <v>20611</v>
      </c>
      <c r="J3678" s="191" t="s">
        <v>20612</v>
      </c>
      <c r="K3678" s="191" t="s">
        <v>2840</v>
      </c>
      <c r="L3678" s="99">
        <v>-1.228545</v>
      </c>
      <c r="M3678" s="99">
        <v>36.73856</v>
      </c>
      <c r="N3678" s="191" t="s">
        <v>6967</v>
      </c>
      <c r="O3678" s="87">
        <v>45594</v>
      </c>
      <c r="P3678" s="87">
        <f t="shared" si="114"/>
        <v>45619</v>
      </c>
      <c r="Q3678" s="53">
        <f t="shared" si="115"/>
        <v>8</v>
      </c>
    </row>
    <row r="3679" spans="1:17" ht="16">
      <c r="A3679" s="6">
        <v>3678</v>
      </c>
      <c r="B3679" s="191" t="s">
        <v>20613</v>
      </c>
      <c r="C3679" s="191" t="s">
        <v>20614</v>
      </c>
      <c r="D3679" s="191" t="s">
        <v>20615</v>
      </c>
      <c r="E3679" s="191" t="s">
        <v>151</v>
      </c>
      <c r="F3679" s="191" t="s">
        <v>151</v>
      </c>
      <c r="G3679" s="191" t="s">
        <v>612</v>
      </c>
      <c r="H3679" s="191" t="s">
        <v>20616</v>
      </c>
      <c r="I3679" s="191" t="s">
        <v>20617</v>
      </c>
      <c r="J3679" s="191" t="s">
        <v>20618</v>
      </c>
      <c r="K3679" s="191" t="s">
        <v>10641</v>
      </c>
      <c r="L3679" s="99">
        <v>0.12725800000000001</v>
      </c>
      <c r="M3679" s="99">
        <v>37.855767999999998</v>
      </c>
      <c r="N3679" s="191" t="s">
        <v>6967</v>
      </c>
      <c r="O3679" s="87">
        <v>45594</v>
      </c>
      <c r="P3679" s="87">
        <f t="shared" si="114"/>
        <v>45619</v>
      </c>
      <c r="Q3679" s="53">
        <f t="shared" si="115"/>
        <v>8</v>
      </c>
    </row>
    <row r="3680" spans="1:17" ht="16">
      <c r="A3680" s="6">
        <v>3679</v>
      </c>
      <c r="B3680" s="191" t="s">
        <v>20619</v>
      </c>
      <c r="C3680" s="191" t="s">
        <v>20620</v>
      </c>
      <c r="D3680" s="191" t="s">
        <v>20621</v>
      </c>
      <c r="E3680" s="191" t="s">
        <v>16089</v>
      </c>
      <c r="F3680" s="191" t="s">
        <v>16090</v>
      </c>
      <c r="G3680" s="191" t="s">
        <v>16091</v>
      </c>
      <c r="H3680" s="191" t="s">
        <v>20622</v>
      </c>
      <c r="I3680" s="191" t="s">
        <v>20623</v>
      </c>
      <c r="J3680" s="191" t="s">
        <v>20624</v>
      </c>
      <c r="K3680" s="191" t="s">
        <v>16652</v>
      </c>
      <c r="L3680" s="99">
        <v>-0.76978800000000003</v>
      </c>
      <c r="M3680" s="99">
        <v>36.593262000000003</v>
      </c>
      <c r="N3680" s="191" t="s">
        <v>6967</v>
      </c>
      <c r="O3680" s="87">
        <v>45594</v>
      </c>
      <c r="P3680" s="87">
        <f t="shared" si="114"/>
        <v>45619</v>
      </c>
      <c r="Q3680" s="53">
        <f t="shared" si="115"/>
        <v>8</v>
      </c>
    </row>
    <row r="3681" spans="1:17" ht="16">
      <c r="A3681" s="6">
        <v>3680</v>
      </c>
      <c r="B3681" s="191" t="s">
        <v>20625</v>
      </c>
      <c r="C3681" s="191" t="s">
        <v>20626</v>
      </c>
      <c r="D3681" s="191" t="s">
        <v>20627</v>
      </c>
      <c r="E3681" s="191" t="s">
        <v>114</v>
      </c>
      <c r="F3681" s="191" t="s">
        <v>114</v>
      </c>
      <c r="G3681" s="191" t="s">
        <v>10224</v>
      </c>
      <c r="H3681" s="191" t="s">
        <v>20628</v>
      </c>
      <c r="I3681" s="191" t="s">
        <v>20629</v>
      </c>
      <c r="J3681" s="191" t="s">
        <v>20630</v>
      </c>
      <c r="K3681" s="191" t="s">
        <v>10197</v>
      </c>
      <c r="L3681" s="99">
        <v>-0.65891200000000005</v>
      </c>
      <c r="M3681" s="99">
        <v>36.904041999999997</v>
      </c>
      <c r="N3681" s="191" t="s">
        <v>6967</v>
      </c>
      <c r="O3681" s="87">
        <v>45594</v>
      </c>
      <c r="P3681" s="87">
        <f t="shared" si="114"/>
        <v>45619</v>
      </c>
      <c r="Q3681" s="53">
        <f t="shared" si="115"/>
        <v>8</v>
      </c>
    </row>
    <row r="3682" spans="1:17" ht="16">
      <c r="A3682" s="6">
        <v>3681</v>
      </c>
      <c r="B3682" s="191" t="s">
        <v>20631</v>
      </c>
      <c r="C3682" s="191" t="s">
        <v>20632</v>
      </c>
      <c r="D3682" s="191" t="s">
        <v>20633</v>
      </c>
      <c r="E3682" s="191" t="s">
        <v>8015</v>
      </c>
      <c r="F3682" s="191" t="s">
        <v>2434</v>
      </c>
      <c r="G3682" s="191" t="s">
        <v>9255</v>
      </c>
      <c r="H3682" s="191" t="s">
        <v>12897</v>
      </c>
      <c r="I3682" s="191" t="s">
        <v>20634</v>
      </c>
      <c r="J3682" s="191" t="s">
        <v>20635</v>
      </c>
      <c r="K3682" s="191" t="s">
        <v>8335</v>
      </c>
      <c r="L3682" s="99">
        <v>-0.47656799999999999</v>
      </c>
      <c r="M3682" s="99">
        <v>37.328989999999997</v>
      </c>
      <c r="N3682" s="191" t="s">
        <v>6967</v>
      </c>
      <c r="O3682" s="87">
        <v>45594</v>
      </c>
      <c r="P3682" s="87">
        <f t="shared" si="114"/>
        <v>45619</v>
      </c>
      <c r="Q3682" s="53">
        <f t="shared" si="115"/>
        <v>8</v>
      </c>
    </row>
    <row r="3683" spans="1:17" ht="16">
      <c r="A3683" s="6">
        <v>3682</v>
      </c>
      <c r="B3683" s="191" t="s">
        <v>20636</v>
      </c>
      <c r="C3683" s="191" t="s">
        <v>20637</v>
      </c>
      <c r="D3683" s="191" t="s">
        <v>20638</v>
      </c>
      <c r="E3683" s="191" t="s">
        <v>151</v>
      </c>
      <c r="F3683" s="191" t="s">
        <v>151</v>
      </c>
      <c r="G3683" s="191" t="s">
        <v>165</v>
      </c>
      <c r="H3683" s="191" t="s">
        <v>20639</v>
      </c>
      <c r="I3683" s="191" t="s">
        <v>20640</v>
      </c>
      <c r="J3683" s="191" t="s">
        <v>20641</v>
      </c>
      <c r="K3683" s="191" t="s">
        <v>8847</v>
      </c>
      <c r="L3683" s="99">
        <v>-0.101495</v>
      </c>
      <c r="M3683" s="99">
        <v>37.717232000000003</v>
      </c>
      <c r="N3683" s="191" t="s">
        <v>6967</v>
      </c>
      <c r="O3683" s="87">
        <v>45594</v>
      </c>
      <c r="P3683" s="87">
        <f t="shared" si="114"/>
        <v>45619</v>
      </c>
      <c r="Q3683" s="53">
        <f t="shared" si="115"/>
        <v>8</v>
      </c>
    </row>
    <row r="3684" spans="1:17" ht="16">
      <c r="A3684" s="6">
        <v>3683</v>
      </c>
      <c r="B3684" s="191" t="s">
        <v>20642</v>
      </c>
      <c r="C3684" s="191" t="s">
        <v>20643</v>
      </c>
      <c r="D3684" s="191" t="s">
        <v>20644</v>
      </c>
      <c r="E3684" s="191" t="s">
        <v>8015</v>
      </c>
      <c r="F3684" s="191" t="s">
        <v>8015</v>
      </c>
      <c r="G3684" s="191" t="s">
        <v>142</v>
      </c>
      <c r="H3684" s="191" t="s">
        <v>20645</v>
      </c>
      <c r="I3684" s="191" t="s">
        <v>20646</v>
      </c>
      <c r="J3684" s="191" t="s">
        <v>20647</v>
      </c>
      <c r="K3684" s="191" t="s">
        <v>8856</v>
      </c>
      <c r="L3684" s="99">
        <v>-0.49435299999999999</v>
      </c>
      <c r="M3684" s="99">
        <v>37.505206999999999</v>
      </c>
      <c r="N3684" s="191" t="s">
        <v>6967</v>
      </c>
      <c r="O3684" s="87">
        <v>45594</v>
      </c>
      <c r="P3684" s="87">
        <f t="shared" si="114"/>
        <v>45619</v>
      </c>
      <c r="Q3684" s="53">
        <f t="shared" si="115"/>
        <v>8</v>
      </c>
    </row>
    <row r="3685" spans="1:17" ht="16">
      <c r="A3685" s="6">
        <v>3684</v>
      </c>
      <c r="B3685" s="191" t="s">
        <v>20648</v>
      </c>
      <c r="C3685" s="191" t="s">
        <v>20649</v>
      </c>
      <c r="D3685" s="191" t="s">
        <v>20650</v>
      </c>
      <c r="E3685" s="191" t="s">
        <v>114</v>
      </c>
      <c r="F3685" s="191" t="s">
        <v>114</v>
      </c>
      <c r="G3685" s="191" t="s">
        <v>158</v>
      </c>
      <c r="H3685" s="191" t="s">
        <v>17651</v>
      </c>
      <c r="I3685" s="191" t="s">
        <v>20651</v>
      </c>
      <c r="J3685" s="191" t="s">
        <v>20652</v>
      </c>
      <c r="K3685" s="191" t="s">
        <v>11330</v>
      </c>
      <c r="L3685" s="99">
        <v>-0.80496500000000004</v>
      </c>
      <c r="M3685" s="99">
        <v>36.976702000000003</v>
      </c>
      <c r="N3685" s="191" t="s">
        <v>6967</v>
      </c>
      <c r="O3685" s="87">
        <v>45594</v>
      </c>
      <c r="P3685" s="87">
        <f t="shared" si="114"/>
        <v>45619</v>
      </c>
      <c r="Q3685" s="53">
        <f t="shared" si="115"/>
        <v>8</v>
      </c>
    </row>
    <row r="3686" spans="1:17" ht="16">
      <c r="A3686" s="6">
        <v>3685</v>
      </c>
      <c r="B3686" s="191" t="s">
        <v>20653</v>
      </c>
      <c r="C3686" s="191" t="s">
        <v>20654</v>
      </c>
      <c r="D3686" s="191" t="s">
        <v>20655</v>
      </c>
      <c r="E3686" s="191" t="s">
        <v>8015</v>
      </c>
      <c r="F3686" s="191" t="s">
        <v>2434</v>
      </c>
      <c r="G3686" s="191" t="s">
        <v>9255</v>
      </c>
      <c r="H3686" s="191" t="s">
        <v>18175</v>
      </c>
      <c r="I3686" s="191" t="s">
        <v>20656</v>
      </c>
      <c r="J3686" s="191" t="s">
        <v>20657</v>
      </c>
      <c r="K3686" s="191" t="s">
        <v>8335</v>
      </c>
      <c r="L3686" s="99">
        <v>-0.51105199999999995</v>
      </c>
      <c r="M3686" s="99">
        <v>37.361759999999997</v>
      </c>
      <c r="N3686" s="191" t="s">
        <v>6967</v>
      </c>
      <c r="O3686" s="87">
        <v>45595</v>
      </c>
      <c r="P3686" s="87">
        <f t="shared" si="114"/>
        <v>45620</v>
      </c>
      <c r="Q3686" s="53">
        <f t="shared" si="115"/>
        <v>7</v>
      </c>
    </row>
    <row r="3687" spans="1:17" ht="16">
      <c r="A3687" s="6">
        <v>3686</v>
      </c>
      <c r="B3687" s="191" t="s">
        <v>20658</v>
      </c>
      <c r="C3687" s="191" t="s">
        <v>20659</v>
      </c>
      <c r="D3687" s="191" t="s">
        <v>20660</v>
      </c>
      <c r="E3687" s="191" t="s">
        <v>161</v>
      </c>
      <c r="F3687" s="191" t="s">
        <v>161</v>
      </c>
      <c r="G3687" s="191" t="s">
        <v>12316</v>
      </c>
      <c r="H3687" s="191" t="s">
        <v>20661</v>
      </c>
      <c r="I3687" s="191" t="s">
        <v>20662</v>
      </c>
      <c r="J3687" s="191"/>
      <c r="K3687" s="191" t="s">
        <v>15695</v>
      </c>
      <c r="L3687" s="99">
        <v>-0.52386500000000003</v>
      </c>
      <c r="M3687" s="99">
        <v>36.870811000000003</v>
      </c>
      <c r="N3687" s="191" t="s">
        <v>6967</v>
      </c>
      <c r="O3687" s="87">
        <v>45595</v>
      </c>
      <c r="P3687" s="87">
        <f t="shared" si="114"/>
        <v>45620</v>
      </c>
      <c r="Q3687" s="53">
        <f t="shared" si="115"/>
        <v>7</v>
      </c>
    </row>
    <row r="3688" spans="1:17" ht="16">
      <c r="A3688" s="6">
        <v>3687</v>
      </c>
      <c r="B3688" s="191" t="s">
        <v>20663</v>
      </c>
      <c r="C3688" s="191" t="s">
        <v>20664</v>
      </c>
      <c r="D3688" s="191" t="s">
        <v>20665</v>
      </c>
      <c r="E3688" s="191" t="s">
        <v>8015</v>
      </c>
      <c r="F3688" s="191" t="s">
        <v>8015</v>
      </c>
      <c r="G3688" s="191" t="s">
        <v>144</v>
      </c>
      <c r="H3688" s="191" t="s">
        <v>19824</v>
      </c>
      <c r="I3688" s="191" t="s">
        <v>20666</v>
      </c>
      <c r="J3688" s="191" t="s">
        <v>20667</v>
      </c>
      <c r="K3688" s="191" t="s">
        <v>7384</v>
      </c>
      <c r="L3688" s="99">
        <v>-0.43792500000000001</v>
      </c>
      <c r="M3688" s="99">
        <v>37.552688000000003</v>
      </c>
      <c r="N3688" s="191" t="s">
        <v>6967</v>
      </c>
      <c r="O3688" s="87">
        <v>45595</v>
      </c>
      <c r="P3688" s="87">
        <f t="shared" si="114"/>
        <v>45620</v>
      </c>
      <c r="Q3688" s="53">
        <f t="shared" si="115"/>
        <v>7</v>
      </c>
    </row>
    <row r="3689" spans="1:17" ht="16">
      <c r="A3689" s="6">
        <v>3688</v>
      </c>
      <c r="B3689" s="191" t="s">
        <v>20668</v>
      </c>
      <c r="C3689" s="191" t="s">
        <v>20669</v>
      </c>
      <c r="D3689" s="191" t="s">
        <v>20670</v>
      </c>
      <c r="E3689" s="191" t="s">
        <v>161</v>
      </c>
      <c r="F3689" s="191" t="s">
        <v>161</v>
      </c>
      <c r="G3689" s="191" t="s">
        <v>716</v>
      </c>
      <c r="H3689" s="191" t="s">
        <v>20671</v>
      </c>
      <c r="I3689" s="191" t="s">
        <v>20672</v>
      </c>
      <c r="J3689" s="191"/>
      <c r="K3689" s="191" t="s">
        <v>15695</v>
      </c>
      <c r="L3689" s="99">
        <v>-0.46850199999999997</v>
      </c>
      <c r="M3689" s="99">
        <v>36.864100000000001</v>
      </c>
      <c r="N3689" s="191" t="s">
        <v>6967</v>
      </c>
      <c r="O3689" s="87">
        <v>45595</v>
      </c>
      <c r="P3689" s="87">
        <f t="shared" si="114"/>
        <v>45620</v>
      </c>
      <c r="Q3689" s="53">
        <f t="shared" si="115"/>
        <v>7</v>
      </c>
    </row>
    <row r="3690" spans="1:17" ht="16">
      <c r="A3690" s="6">
        <v>3689</v>
      </c>
      <c r="B3690" s="191" t="s">
        <v>20673</v>
      </c>
      <c r="C3690" s="191" t="s">
        <v>20674</v>
      </c>
      <c r="D3690" s="191" t="s">
        <v>20675</v>
      </c>
      <c r="E3690" s="191" t="s">
        <v>8015</v>
      </c>
      <c r="F3690" s="191" t="s">
        <v>8015</v>
      </c>
      <c r="G3690" s="191" t="s">
        <v>144</v>
      </c>
      <c r="H3690" s="191" t="s">
        <v>13265</v>
      </c>
      <c r="I3690" s="191" t="s">
        <v>20676</v>
      </c>
      <c r="J3690" s="191" t="s">
        <v>20677</v>
      </c>
      <c r="K3690" s="191" t="s">
        <v>7384</v>
      </c>
      <c r="L3690" s="99">
        <v>-0.41328700000000002</v>
      </c>
      <c r="M3690" s="99">
        <v>37.482117000000002</v>
      </c>
      <c r="N3690" s="191" t="s">
        <v>6967</v>
      </c>
      <c r="O3690" s="87">
        <v>45595</v>
      </c>
      <c r="P3690" s="87">
        <f t="shared" si="114"/>
        <v>45620</v>
      </c>
      <c r="Q3690" s="53">
        <f t="shared" si="115"/>
        <v>7</v>
      </c>
    </row>
    <row r="3691" spans="1:17" ht="16">
      <c r="A3691" s="6">
        <v>3690</v>
      </c>
      <c r="B3691" s="191" t="s">
        <v>20678</v>
      </c>
      <c r="C3691" s="191" t="s">
        <v>20679</v>
      </c>
      <c r="D3691" s="191" t="s">
        <v>20680</v>
      </c>
      <c r="E3691" s="191" t="s">
        <v>108</v>
      </c>
      <c r="F3691" s="191" t="s">
        <v>108</v>
      </c>
      <c r="G3691" s="191" t="s">
        <v>7201</v>
      </c>
      <c r="H3691" s="191" t="s">
        <v>20681</v>
      </c>
      <c r="I3691" s="191" t="s">
        <v>20682</v>
      </c>
      <c r="J3691" s="191" t="s">
        <v>20683</v>
      </c>
      <c r="K3691" s="191" t="s">
        <v>15636</v>
      </c>
      <c r="L3691" s="99">
        <v>-1.200987</v>
      </c>
      <c r="M3691" s="99">
        <v>36.955385</v>
      </c>
      <c r="N3691" s="191" t="s">
        <v>6967</v>
      </c>
      <c r="O3691" s="87">
        <v>45595</v>
      </c>
      <c r="P3691" s="87">
        <f t="shared" si="114"/>
        <v>45620</v>
      </c>
      <c r="Q3691" s="53">
        <f t="shared" si="115"/>
        <v>7</v>
      </c>
    </row>
    <row r="3692" spans="1:17" ht="16">
      <c r="A3692" s="6">
        <v>3691</v>
      </c>
      <c r="B3692" s="191" t="s">
        <v>20684</v>
      </c>
      <c r="C3692" s="191" t="s">
        <v>20685</v>
      </c>
      <c r="D3692" s="191" t="s">
        <v>20686</v>
      </c>
      <c r="E3692" s="191" t="s">
        <v>16089</v>
      </c>
      <c r="F3692" s="191" t="s">
        <v>16090</v>
      </c>
      <c r="G3692" s="191" t="s">
        <v>20271</v>
      </c>
      <c r="H3692" s="191" t="s">
        <v>20272</v>
      </c>
      <c r="I3692" s="191" t="s">
        <v>20687</v>
      </c>
      <c r="J3692" s="191" t="s">
        <v>20688</v>
      </c>
      <c r="K3692" s="191" t="s">
        <v>16652</v>
      </c>
      <c r="L3692" s="99">
        <v>-0.42359000000000002</v>
      </c>
      <c r="M3692" s="99">
        <v>36.467705000000002</v>
      </c>
      <c r="N3692" s="191" t="s">
        <v>6967</v>
      </c>
      <c r="O3692" s="87">
        <v>45595</v>
      </c>
      <c r="P3692" s="87">
        <f t="shared" si="114"/>
        <v>45620</v>
      </c>
      <c r="Q3692" s="53">
        <f t="shared" si="115"/>
        <v>7</v>
      </c>
    </row>
    <row r="3693" spans="1:17" ht="16">
      <c r="A3693" s="6">
        <v>3692</v>
      </c>
      <c r="B3693" s="191" t="s">
        <v>20689</v>
      </c>
      <c r="C3693" s="191" t="s">
        <v>20690</v>
      </c>
      <c r="D3693" s="191" t="s">
        <v>20691</v>
      </c>
      <c r="E3693" s="191" t="s">
        <v>108</v>
      </c>
      <c r="F3693" s="191" t="s">
        <v>108</v>
      </c>
      <c r="G3693" s="191" t="s">
        <v>109</v>
      </c>
      <c r="H3693" s="191" t="s">
        <v>18410</v>
      </c>
      <c r="I3693" s="191" t="s">
        <v>20692</v>
      </c>
      <c r="J3693" s="191" t="s">
        <v>20693</v>
      </c>
      <c r="K3693" s="191" t="s">
        <v>15636</v>
      </c>
      <c r="L3693" s="99">
        <v>-1.098911</v>
      </c>
      <c r="M3693" s="99">
        <v>36.777963</v>
      </c>
      <c r="N3693" s="191" t="s">
        <v>6967</v>
      </c>
      <c r="O3693" s="87">
        <v>45595</v>
      </c>
      <c r="P3693" s="87">
        <f t="shared" si="114"/>
        <v>45620</v>
      </c>
      <c r="Q3693" s="53">
        <f t="shared" si="115"/>
        <v>7</v>
      </c>
    </row>
    <row r="3694" spans="1:17" ht="16">
      <c r="A3694" s="6">
        <v>3693</v>
      </c>
      <c r="B3694" s="191" t="s">
        <v>20694</v>
      </c>
      <c r="C3694" s="191" t="s">
        <v>20695</v>
      </c>
      <c r="D3694" s="191" t="s">
        <v>20696</v>
      </c>
      <c r="E3694" s="191" t="s">
        <v>8015</v>
      </c>
      <c r="F3694" s="191" t="s">
        <v>10898</v>
      </c>
      <c r="G3694" s="191" t="s">
        <v>1578</v>
      </c>
      <c r="H3694" s="191" t="s">
        <v>20697</v>
      </c>
      <c r="I3694" s="191" t="s">
        <v>20698</v>
      </c>
      <c r="J3694" s="191" t="s">
        <v>20699</v>
      </c>
      <c r="K3694" s="191" t="s">
        <v>11533</v>
      </c>
      <c r="L3694" s="99">
        <v>-0.297767</v>
      </c>
      <c r="M3694" s="99">
        <v>37.642412</v>
      </c>
      <c r="N3694" s="191" t="s">
        <v>6967</v>
      </c>
      <c r="O3694" s="87">
        <v>45595</v>
      </c>
      <c r="P3694" s="87">
        <f t="shared" si="114"/>
        <v>45620</v>
      </c>
      <c r="Q3694" s="53">
        <f t="shared" si="115"/>
        <v>7</v>
      </c>
    </row>
    <row r="3695" spans="1:17" ht="16">
      <c r="A3695" s="6">
        <v>3694</v>
      </c>
      <c r="B3695" s="191" t="s">
        <v>20700</v>
      </c>
      <c r="C3695" s="191" t="s">
        <v>20701</v>
      </c>
      <c r="D3695" s="191" t="s">
        <v>20702</v>
      </c>
      <c r="E3695" s="191" t="s">
        <v>8015</v>
      </c>
      <c r="F3695" s="191" t="s">
        <v>10898</v>
      </c>
      <c r="G3695" s="191" t="s">
        <v>1578</v>
      </c>
      <c r="H3695" s="191" t="s">
        <v>12173</v>
      </c>
      <c r="I3695" s="191" t="s">
        <v>20703</v>
      </c>
      <c r="J3695" s="191" t="s">
        <v>20704</v>
      </c>
      <c r="K3695" s="191" t="s">
        <v>11533</v>
      </c>
      <c r="L3695" s="99">
        <v>-0.29399500000000001</v>
      </c>
      <c r="M3695" s="99">
        <v>37.639968000000003</v>
      </c>
      <c r="N3695" s="191" t="s">
        <v>6967</v>
      </c>
      <c r="O3695" s="87">
        <v>45595</v>
      </c>
      <c r="P3695" s="87">
        <f t="shared" si="114"/>
        <v>45620</v>
      </c>
      <c r="Q3695" s="53">
        <f t="shared" si="115"/>
        <v>7</v>
      </c>
    </row>
    <row r="3696" spans="1:17" ht="16">
      <c r="A3696" s="6">
        <v>3695</v>
      </c>
      <c r="B3696" s="191" t="s">
        <v>20705</v>
      </c>
      <c r="C3696" s="191" t="s">
        <v>20706</v>
      </c>
      <c r="D3696" s="191" t="s">
        <v>20707</v>
      </c>
      <c r="E3696" s="191" t="s">
        <v>8015</v>
      </c>
      <c r="F3696" s="191" t="s">
        <v>10898</v>
      </c>
      <c r="G3696" s="191" t="s">
        <v>1578</v>
      </c>
      <c r="H3696" s="191" t="s">
        <v>20697</v>
      </c>
      <c r="I3696" s="191" t="s">
        <v>20708</v>
      </c>
      <c r="J3696" s="191" t="s">
        <v>20709</v>
      </c>
      <c r="K3696" s="191" t="s">
        <v>11533</v>
      </c>
      <c r="L3696" s="99">
        <v>-0.29781800000000003</v>
      </c>
      <c r="M3696" s="99">
        <v>37.64208</v>
      </c>
      <c r="N3696" s="191" t="s">
        <v>6967</v>
      </c>
      <c r="O3696" s="87">
        <v>45595</v>
      </c>
      <c r="P3696" s="87">
        <f t="shared" si="114"/>
        <v>45620</v>
      </c>
      <c r="Q3696" s="53">
        <f t="shared" si="115"/>
        <v>7</v>
      </c>
    </row>
    <row r="3697" spans="1:17" ht="16">
      <c r="A3697" s="6">
        <v>3696</v>
      </c>
      <c r="B3697" s="191" t="s">
        <v>20710</v>
      </c>
      <c r="C3697" s="191" t="s">
        <v>20711</v>
      </c>
      <c r="D3697" s="191" t="s">
        <v>20712</v>
      </c>
      <c r="E3697" s="191" t="s">
        <v>108</v>
      </c>
      <c r="F3697" s="191" t="s">
        <v>108</v>
      </c>
      <c r="G3697" s="191" t="s">
        <v>175</v>
      </c>
      <c r="H3697" s="191" t="s">
        <v>7798</v>
      </c>
      <c r="I3697" s="191" t="s">
        <v>20713</v>
      </c>
      <c r="J3697" s="191" t="s">
        <v>20714</v>
      </c>
      <c r="K3697" s="191" t="s">
        <v>7449</v>
      </c>
      <c r="L3697" s="99">
        <v>-1.2314849999999999</v>
      </c>
      <c r="M3697" s="99">
        <v>36.598059999999997</v>
      </c>
      <c r="N3697" s="191" t="s">
        <v>6967</v>
      </c>
      <c r="O3697" s="87">
        <v>45596</v>
      </c>
      <c r="P3697" s="87">
        <f t="shared" si="114"/>
        <v>45621</v>
      </c>
      <c r="Q3697" s="53">
        <f t="shared" si="115"/>
        <v>6</v>
      </c>
    </row>
    <row r="3698" spans="1:17" ht="16">
      <c r="A3698" s="6">
        <v>3697</v>
      </c>
      <c r="B3698" s="191" t="s">
        <v>20715</v>
      </c>
      <c r="C3698" s="191" t="s">
        <v>20716</v>
      </c>
      <c r="D3698" s="191" t="s">
        <v>20717</v>
      </c>
      <c r="E3698" s="191" t="s">
        <v>151</v>
      </c>
      <c r="F3698" s="191" t="s">
        <v>151</v>
      </c>
      <c r="G3698" s="191" t="s">
        <v>165</v>
      </c>
      <c r="H3698" s="191" t="s">
        <v>14571</v>
      </c>
      <c r="I3698" s="191" t="s">
        <v>20718</v>
      </c>
      <c r="J3698" s="191" t="s">
        <v>14572</v>
      </c>
      <c r="K3698" s="191" t="s">
        <v>8847</v>
      </c>
      <c r="L3698" s="99">
        <v>-3.0786999999999998E-2</v>
      </c>
      <c r="M3698" s="99">
        <v>37.623871999999999</v>
      </c>
      <c r="N3698" s="191" t="s">
        <v>6967</v>
      </c>
      <c r="O3698" s="87">
        <v>45596</v>
      </c>
      <c r="P3698" s="87">
        <f t="shared" si="114"/>
        <v>45621</v>
      </c>
      <c r="Q3698" s="53">
        <f t="shared" si="115"/>
        <v>6</v>
      </c>
    </row>
    <row r="3699" spans="1:17" ht="16">
      <c r="A3699" s="6">
        <v>3698</v>
      </c>
      <c r="B3699" s="191" t="s">
        <v>20719</v>
      </c>
      <c r="C3699" s="191" t="s">
        <v>20720</v>
      </c>
      <c r="D3699" s="191" t="s">
        <v>20721</v>
      </c>
      <c r="E3699" s="191" t="s">
        <v>114</v>
      </c>
      <c r="F3699" s="191" t="s">
        <v>114</v>
      </c>
      <c r="G3699" s="191" t="s">
        <v>158</v>
      </c>
      <c r="H3699" s="191" t="s">
        <v>20722</v>
      </c>
      <c r="I3699" s="191" t="s">
        <v>20723</v>
      </c>
      <c r="J3699" s="191" t="s">
        <v>20724</v>
      </c>
      <c r="K3699" s="191" t="s">
        <v>15427</v>
      </c>
      <c r="L3699" s="99">
        <v>-0.79805000000000004</v>
      </c>
      <c r="M3699" s="99">
        <v>36.996692000000003</v>
      </c>
      <c r="N3699" s="191" t="s">
        <v>6967</v>
      </c>
      <c r="O3699" s="87">
        <v>45596</v>
      </c>
      <c r="P3699" s="87">
        <f t="shared" si="114"/>
        <v>45621</v>
      </c>
      <c r="Q3699" s="53">
        <f t="shared" si="115"/>
        <v>6</v>
      </c>
    </row>
    <row r="3700" spans="1:17" ht="16">
      <c r="A3700" s="6">
        <v>3699</v>
      </c>
      <c r="B3700" s="191" t="s">
        <v>20725</v>
      </c>
      <c r="C3700" s="191" t="s">
        <v>20726</v>
      </c>
      <c r="D3700" s="191" t="s">
        <v>20727</v>
      </c>
      <c r="E3700" s="191" t="s">
        <v>108</v>
      </c>
      <c r="F3700" s="191" t="s">
        <v>108</v>
      </c>
      <c r="G3700" s="191" t="s">
        <v>7023</v>
      </c>
      <c r="H3700" s="191" t="s">
        <v>11561</v>
      </c>
      <c r="I3700" s="191" t="s">
        <v>20728</v>
      </c>
      <c r="J3700" s="191" t="s">
        <v>20729</v>
      </c>
      <c r="K3700" s="191" t="s">
        <v>7449</v>
      </c>
      <c r="L3700" s="99">
        <v>-1.0952580000000001</v>
      </c>
      <c r="M3700" s="99">
        <v>36.600194000000002</v>
      </c>
      <c r="N3700" s="191" t="s">
        <v>6967</v>
      </c>
      <c r="O3700" s="87">
        <v>45596</v>
      </c>
      <c r="P3700" s="87">
        <f t="shared" si="114"/>
        <v>45621</v>
      </c>
      <c r="Q3700" s="53">
        <f t="shared" si="115"/>
        <v>6</v>
      </c>
    </row>
    <row r="3701" spans="1:17" ht="16">
      <c r="A3701" s="6">
        <v>3700</v>
      </c>
      <c r="B3701" s="191" t="s">
        <v>20730</v>
      </c>
      <c r="C3701" s="191" t="s">
        <v>20731</v>
      </c>
      <c r="D3701" s="191" t="s">
        <v>20732</v>
      </c>
      <c r="E3701" s="191" t="s">
        <v>8015</v>
      </c>
      <c r="F3701" s="191" t="s">
        <v>2434</v>
      </c>
      <c r="G3701" s="191" t="s">
        <v>9507</v>
      </c>
      <c r="H3701" s="191" t="s">
        <v>20733</v>
      </c>
      <c r="I3701" s="191" t="s">
        <v>20734</v>
      </c>
      <c r="J3701" s="191" t="s">
        <v>20735</v>
      </c>
      <c r="K3701" s="191" t="s">
        <v>16631</v>
      </c>
      <c r="L3701" s="99">
        <v>-0.46453800000000001</v>
      </c>
      <c r="M3701" s="99">
        <v>37.273981999999997</v>
      </c>
      <c r="N3701" s="191" t="s">
        <v>6967</v>
      </c>
      <c r="O3701" s="87">
        <v>45596</v>
      </c>
      <c r="P3701" s="87">
        <f t="shared" si="114"/>
        <v>45621</v>
      </c>
      <c r="Q3701" s="53">
        <f t="shared" si="115"/>
        <v>6</v>
      </c>
    </row>
    <row r="3702" spans="1:17" ht="16">
      <c r="A3702" s="6">
        <v>3701</v>
      </c>
      <c r="B3702" s="191" t="s">
        <v>20736</v>
      </c>
      <c r="C3702" s="191" t="s">
        <v>20737</v>
      </c>
      <c r="D3702" s="191" t="s">
        <v>20738</v>
      </c>
      <c r="E3702" s="191" t="s">
        <v>108</v>
      </c>
      <c r="F3702" s="191" t="s">
        <v>108</v>
      </c>
      <c r="G3702" s="191" t="s">
        <v>175</v>
      </c>
      <c r="H3702" s="191" t="s">
        <v>11153</v>
      </c>
      <c r="I3702" s="191" t="s">
        <v>20739</v>
      </c>
      <c r="J3702" s="191" t="s">
        <v>20740</v>
      </c>
      <c r="K3702" s="191" t="s">
        <v>2840</v>
      </c>
      <c r="L3702" s="99">
        <v>-1.187878</v>
      </c>
      <c r="M3702" s="99">
        <v>36.630405000000003</v>
      </c>
      <c r="N3702" s="191" t="s">
        <v>6967</v>
      </c>
      <c r="O3702" s="87">
        <v>45596</v>
      </c>
      <c r="P3702" s="87">
        <f t="shared" si="114"/>
        <v>45621</v>
      </c>
      <c r="Q3702" s="53">
        <f t="shared" si="115"/>
        <v>6</v>
      </c>
    </row>
    <row r="3703" spans="1:17" ht="16">
      <c r="A3703" s="6">
        <v>3702</v>
      </c>
      <c r="B3703" s="191" t="s">
        <v>20741</v>
      </c>
      <c r="C3703" s="191" t="s">
        <v>20742</v>
      </c>
      <c r="D3703" s="191" t="s">
        <v>20743</v>
      </c>
      <c r="E3703" s="191" t="s">
        <v>114</v>
      </c>
      <c r="F3703" s="191" t="s">
        <v>114</v>
      </c>
      <c r="G3703" s="191" t="s">
        <v>168</v>
      </c>
      <c r="H3703" s="191" t="s">
        <v>15555</v>
      </c>
      <c r="I3703" s="191" t="s">
        <v>20744</v>
      </c>
      <c r="J3703" s="191" t="s">
        <v>20745</v>
      </c>
      <c r="K3703" s="191" t="s">
        <v>11330</v>
      </c>
      <c r="L3703" s="99">
        <v>-0.86784899999999998</v>
      </c>
      <c r="M3703" s="99">
        <v>36.979146999999998</v>
      </c>
      <c r="N3703" s="191" t="s">
        <v>6967</v>
      </c>
      <c r="O3703" s="87">
        <v>45596</v>
      </c>
      <c r="P3703" s="87">
        <f t="shared" si="114"/>
        <v>45621</v>
      </c>
      <c r="Q3703" s="53">
        <f t="shared" si="115"/>
        <v>6</v>
      </c>
    </row>
    <row r="3704" spans="1:17" ht="16">
      <c r="A3704" s="6">
        <v>3703</v>
      </c>
      <c r="B3704" s="191" t="s">
        <v>20746</v>
      </c>
      <c r="C3704" s="191" t="s">
        <v>20747</v>
      </c>
      <c r="D3704" s="191" t="s">
        <v>20748</v>
      </c>
      <c r="E3704" s="191" t="s">
        <v>8015</v>
      </c>
      <c r="F3704" s="191" t="s">
        <v>2434</v>
      </c>
      <c r="G3704" s="191" t="s">
        <v>9507</v>
      </c>
      <c r="H3704" s="191" t="s">
        <v>20749</v>
      </c>
      <c r="I3704" s="191" t="s">
        <v>20750</v>
      </c>
      <c r="J3704" s="191" t="s">
        <v>20751</v>
      </c>
      <c r="K3704" s="191" t="s">
        <v>16631</v>
      </c>
      <c r="L3704" s="99">
        <v>-0.42352499999999998</v>
      </c>
      <c r="M3704" s="99">
        <v>37.281641999999998</v>
      </c>
      <c r="N3704" s="191" t="s">
        <v>6967</v>
      </c>
      <c r="O3704" s="87">
        <v>45596</v>
      </c>
      <c r="P3704" s="87">
        <f t="shared" si="114"/>
        <v>45621</v>
      </c>
      <c r="Q3704" s="53">
        <f t="shared" si="115"/>
        <v>6</v>
      </c>
    </row>
    <row r="3705" spans="1:17" ht="16">
      <c r="A3705" s="6">
        <v>3704</v>
      </c>
      <c r="B3705" s="191" t="s">
        <v>20752</v>
      </c>
      <c r="C3705" s="191" t="s">
        <v>20753</v>
      </c>
      <c r="D3705" s="191" t="s">
        <v>20754</v>
      </c>
      <c r="E3705" s="191" t="s">
        <v>8015</v>
      </c>
      <c r="F3705" s="191" t="s">
        <v>2434</v>
      </c>
      <c r="G3705" s="191" t="s">
        <v>9507</v>
      </c>
      <c r="H3705" s="191" t="s">
        <v>17002</v>
      </c>
      <c r="I3705" s="191" t="s">
        <v>20755</v>
      </c>
      <c r="J3705" s="191" t="s">
        <v>20756</v>
      </c>
      <c r="K3705" s="191" t="s">
        <v>16631</v>
      </c>
      <c r="L3705" s="99">
        <v>-0.46498200000000001</v>
      </c>
      <c r="M3705" s="99">
        <v>37.250926999999997</v>
      </c>
      <c r="N3705" s="191" t="s">
        <v>6967</v>
      </c>
      <c r="O3705" s="87">
        <v>45596</v>
      </c>
      <c r="P3705" s="87">
        <f t="shared" si="114"/>
        <v>45621</v>
      </c>
      <c r="Q3705" s="53">
        <f t="shared" si="115"/>
        <v>6</v>
      </c>
    </row>
    <row r="3706" spans="1:17" ht="16">
      <c r="A3706" s="6">
        <v>3705</v>
      </c>
      <c r="B3706" s="191" t="s">
        <v>20757</v>
      </c>
      <c r="C3706" s="191" t="s">
        <v>20758</v>
      </c>
      <c r="D3706" s="191" t="s">
        <v>20759</v>
      </c>
      <c r="E3706" s="191" t="s">
        <v>8015</v>
      </c>
      <c r="F3706" s="191" t="s">
        <v>10898</v>
      </c>
      <c r="G3706" s="191" t="s">
        <v>1578</v>
      </c>
      <c r="H3706" s="191" t="s">
        <v>20760</v>
      </c>
      <c r="I3706" s="191" t="s">
        <v>20761</v>
      </c>
      <c r="J3706" s="191" t="s">
        <v>20762</v>
      </c>
      <c r="K3706" s="191" t="s">
        <v>11533</v>
      </c>
      <c r="L3706" s="99">
        <v>2.9437999999999999E-2</v>
      </c>
      <c r="M3706" s="99">
        <v>37.624825000000001</v>
      </c>
      <c r="N3706" s="191" t="s">
        <v>6967</v>
      </c>
      <c r="O3706" s="87">
        <v>45596</v>
      </c>
      <c r="P3706" s="87">
        <f t="shared" si="114"/>
        <v>45621</v>
      </c>
      <c r="Q3706" s="53">
        <f t="shared" si="115"/>
        <v>6</v>
      </c>
    </row>
    <row r="3707" spans="1:17" ht="16">
      <c r="A3707" s="6">
        <v>3706</v>
      </c>
      <c r="B3707" s="191" t="s">
        <v>20763</v>
      </c>
      <c r="C3707" s="191" t="s">
        <v>20764</v>
      </c>
      <c r="D3707" s="191" t="s">
        <v>20765</v>
      </c>
      <c r="E3707" s="191" t="s">
        <v>151</v>
      </c>
      <c r="F3707" s="191" t="s">
        <v>151</v>
      </c>
      <c r="G3707" s="191" t="s">
        <v>10204</v>
      </c>
      <c r="H3707" s="191" t="s">
        <v>15616</v>
      </c>
      <c r="I3707" s="191" t="s">
        <v>20766</v>
      </c>
      <c r="J3707" s="191" t="s">
        <v>20767</v>
      </c>
      <c r="K3707" s="191" t="s">
        <v>10641</v>
      </c>
      <c r="L3707" s="99">
        <v>0.25835200000000003</v>
      </c>
      <c r="M3707" s="99">
        <v>37.884700000000002</v>
      </c>
      <c r="N3707" s="191" t="s">
        <v>6967</v>
      </c>
      <c r="O3707" s="87">
        <v>45596</v>
      </c>
      <c r="P3707" s="87">
        <f t="shared" si="114"/>
        <v>45621</v>
      </c>
      <c r="Q3707" s="53">
        <f t="shared" si="115"/>
        <v>6</v>
      </c>
    </row>
    <row r="3708" spans="1:17" ht="16">
      <c r="A3708" s="6">
        <v>3707</v>
      </c>
      <c r="B3708" s="191" t="s">
        <v>20768</v>
      </c>
      <c r="C3708" s="191" t="s">
        <v>20769</v>
      </c>
      <c r="D3708" s="191" t="s">
        <v>20770</v>
      </c>
      <c r="E3708" s="191" t="s">
        <v>151</v>
      </c>
      <c r="F3708" s="191" t="s">
        <v>151</v>
      </c>
      <c r="G3708" s="191" t="s">
        <v>10866</v>
      </c>
      <c r="H3708" s="191" t="s">
        <v>15480</v>
      </c>
      <c r="I3708" s="191" t="s">
        <v>20771</v>
      </c>
      <c r="J3708" s="191" t="s">
        <v>20772</v>
      </c>
      <c r="K3708" s="191" t="s">
        <v>10641</v>
      </c>
      <c r="L3708" s="99">
        <v>0.16575699999999999</v>
      </c>
      <c r="M3708" s="99">
        <v>37.702983000000003</v>
      </c>
      <c r="N3708" s="191" t="s">
        <v>6967</v>
      </c>
      <c r="O3708" s="87">
        <v>45596</v>
      </c>
      <c r="P3708" s="87">
        <f t="shared" si="114"/>
        <v>45621</v>
      </c>
      <c r="Q3708" s="53">
        <f t="shared" si="115"/>
        <v>6</v>
      </c>
    </row>
    <row r="3709" spans="1:17" ht="16">
      <c r="A3709" s="6">
        <v>3708</v>
      </c>
      <c r="B3709" s="191" t="s">
        <v>20773</v>
      </c>
      <c r="C3709" s="191" t="s">
        <v>20774</v>
      </c>
      <c r="D3709" s="191" t="s">
        <v>20775</v>
      </c>
      <c r="E3709" s="191" t="s">
        <v>114</v>
      </c>
      <c r="F3709" s="191" t="s">
        <v>114</v>
      </c>
      <c r="G3709" s="191" t="s">
        <v>156</v>
      </c>
      <c r="H3709" s="191" t="s">
        <v>8562</v>
      </c>
      <c r="I3709" s="191" t="s">
        <v>20776</v>
      </c>
      <c r="J3709" s="191" t="s">
        <v>20777</v>
      </c>
      <c r="K3709" s="191" t="s">
        <v>11451</v>
      </c>
      <c r="L3709" s="99">
        <v>-0.89374399999999998</v>
      </c>
      <c r="M3709" s="99">
        <v>36.933785</v>
      </c>
      <c r="N3709" s="191" t="s">
        <v>6967</v>
      </c>
      <c r="O3709" s="87">
        <v>45596</v>
      </c>
      <c r="P3709" s="87">
        <f t="shared" si="114"/>
        <v>45621</v>
      </c>
      <c r="Q3709" s="53">
        <f t="shared" si="115"/>
        <v>6</v>
      </c>
    </row>
    <row r="3710" spans="1:17" ht="16">
      <c r="A3710" s="6">
        <v>3709</v>
      </c>
      <c r="B3710" s="191" t="s">
        <v>20778</v>
      </c>
      <c r="C3710" s="191" t="s">
        <v>20779</v>
      </c>
      <c r="D3710" s="191" t="s">
        <v>20780</v>
      </c>
      <c r="E3710" s="191" t="s">
        <v>114</v>
      </c>
      <c r="F3710" s="191" t="s">
        <v>114</v>
      </c>
      <c r="G3710" s="191" t="s">
        <v>160</v>
      </c>
      <c r="H3710" s="191" t="s">
        <v>17971</v>
      </c>
      <c r="I3710" s="191" t="s">
        <v>20781</v>
      </c>
      <c r="J3710" s="191" t="s">
        <v>20782</v>
      </c>
      <c r="K3710" s="191" t="s">
        <v>10197</v>
      </c>
      <c r="L3710" s="99">
        <v>-0.93818000000000001</v>
      </c>
      <c r="M3710" s="99">
        <v>37.124845999999998</v>
      </c>
      <c r="N3710" s="191" t="s">
        <v>6967</v>
      </c>
      <c r="O3710" s="87">
        <v>45596</v>
      </c>
      <c r="P3710" s="87">
        <f t="shared" si="114"/>
        <v>45621</v>
      </c>
      <c r="Q3710" s="53">
        <f t="shared" si="115"/>
        <v>6</v>
      </c>
    </row>
    <row r="3711" spans="1:17" ht="16">
      <c r="A3711" s="6">
        <v>3710</v>
      </c>
      <c r="B3711" s="191" t="s">
        <v>20783</v>
      </c>
      <c r="C3711" s="191" t="s">
        <v>20784</v>
      </c>
      <c r="D3711" s="191" t="s">
        <v>20785</v>
      </c>
      <c r="E3711" s="191" t="s">
        <v>114</v>
      </c>
      <c r="F3711" s="191" t="s">
        <v>114</v>
      </c>
      <c r="G3711" s="191" t="s">
        <v>160</v>
      </c>
      <c r="H3711" s="191" t="s">
        <v>20786</v>
      </c>
      <c r="I3711" s="191" t="s">
        <v>20787</v>
      </c>
      <c r="J3711" s="191" t="s">
        <v>20788</v>
      </c>
      <c r="K3711" s="191" t="s">
        <v>10197</v>
      </c>
      <c r="L3711" s="99">
        <v>-0.93744700000000003</v>
      </c>
      <c r="M3711" s="99">
        <v>37.122675999999998</v>
      </c>
      <c r="N3711" s="191" t="s">
        <v>6967</v>
      </c>
      <c r="O3711" s="87">
        <v>45596</v>
      </c>
      <c r="P3711" s="87">
        <f t="shared" si="114"/>
        <v>45621</v>
      </c>
      <c r="Q3711" s="53">
        <f t="shared" si="115"/>
        <v>6</v>
      </c>
    </row>
    <row r="3712" spans="1:17" ht="16">
      <c r="A3712" s="6">
        <v>3711</v>
      </c>
      <c r="B3712" s="191" t="s">
        <v>20789</v>
      </c>
      <c r="C3712" s="191" t="s">
        <v>20790</v>
      </c>
      <c r="D3712" s="191" t="s">
        <v>20791</v>
      </c>
      <c r="E3712" s="191" t="s">
        <v>16089</v>
      </c>
      <c r="F3712" s="191" t="s">
        <v>16090</v>
      </c>
      <c r="G3712" s="191" t="s">
        <v>12989</v>
      </c>
      <c r="H3712" s="191" t="s">
        <v>20792</v>
      </c>
      <c r="I3712" s="191" t="s">
        <v>20793</v>
      </c>
      <c r="J3712" s="191" t="s">
        <v>20794</v>
      </c>
      <c r="K3712" s="191" t="s">
        <v>16652</v>
      </c>
      <c r="L3712" s="99">
        <v>1.8235000000000001E-2</v>
      </c>
      <c r="M3712" s="99">
        <v>36.459899999999998</v>
      </c>
      <c r="N3712" s="191" t="s">
        <v>6967</v>
      </c>
      <c r="O3712" s="87">
        <v>45596</v>
      </c>
      <c r="P3712" s="87">
        <f t="shared" si="114"/>
        <v>45621</v>
      </c>
      <c r="Q3712" s="53">
        <f t="shared" si="115"/>
        <v>6</v>
      </c>
    </row>
    <row r="3713" spans="1:17" ht="16">
      <c r="A3713" s="6">
        <v>3712</v>
      </c>
      <c r="B3713" s="191" t="s">
        <v>20795</v>
      </c>
      <c r="C3713" s="191" t="s">
        <v>20796</v>
      </c>
      <c r="D3713" s="191" t="s">
        <v>20797</v>
      </c>
      <c r="E3713" s="191" t="s">
        <v>114</v>
      </c>
      <c r="F3713" s="191" t="s">
        <v>114</v>
      </c>
      <c r="G3713" s="191" t="s">
        <v>158</v>
      </c>
      <c r="H3713" s="191" t="s">
        <v>17651</v>
      </c>
      <c r="I3713" s="191" t="s">
        <v>20798</v>
      </c>
      <c r="J3713" s="191" t="s">
        <v>20799</v>
      </c>
      <c r="K3713" s="191" t="s">
        <v>11330</v>
      </c>
      <c r="L3713" s="99">
        <v>-0.811172</v>
      </c>
      <c r="M3713" s="99">
        <v>36.959212000000001</v>
      </c>
      <c r="N3713" s="191" t="s">
        <v>6967</v>
      </c>
      <c r="O3713" s="87">
        <v>45596</v>
      </c>
      <c r="P3713" s="87">
        <f t="shared" si="114"/>
        <v>45621</v>
      </c>
      <c r="Q3713" s="53">
        <f t="shared" si="115"/>
        <v>6</v>
      </c>
    </row>
    <row r="3714" spans="1:17" ht="16">
      <c r="A3714" s="6">
        <v>3713</v>
      </c>
      <c r="B3714" s="191" t="s">
        <v>20800</v>
      </c>
      <c r="C3714" s="191" t="s">
        <v>20801</v>
      </c>
      <c r="D3714" s="191" t="s">
        <v>20802</v>
      </c>
      <c r="E3714" s="191" t="s">
        <v>108</v>
      </c>
      <c r="F3714" s="191" t="s">
        <v>108</v>
      </c>
      <c r="G3714" s="191" t="s">
        <v>7023</v>
      </c>
      <c r="H3714" s="191" t="s">
        <v>20803</v>
      </c>
      <c r="I3714" s="191" t="s">
        <v>20804</v>
      </c>
      <c r="J3714" s="191" t="s">
        <v>20805</v>
      </c>
      <c r="K3714" s="191" t="s">
        <v>6975</v>
      </c>
      <c r="L3714" s="99">
        <v>-1.1641790000000001</v>
      </c>
      <c r="M3714" s="99">
        <v>36.615869000000004</v>
      </c>
      <c r="N3714" s="191" t="s">
        <v>6967</v>
      </c>
      <c r="O3714" s="87">
        <v>45596</v>
      </c>
      <c r="P3714" s="87">
        <f t="shared" si="114"/>
        <v>45621</v>
      </c>
      <c r="Q3714" s="53">
        <f t="shared" si="115"/>
        <v>6</v>
      </c>
    </row>
    <row r="3715" spans="1:17" ht="16">
      <c r="A3715" s="6">
        <v>3714</v>
      </c>
      <c r="B3715" s="191" t="s">
        <v>20806</v>
      </c>
      <c r="C3715" s="191" t="s">
        <v>20807</v>
      </c>
      <c r="D3715" s="191" t="s">
        <v>20808</v>
      </c>
      <c r="E3715" s="191" t="s">
        <v>16089</v>
      </c>
      <c r="F3715" s="191" t="s">
        <v>16090</v>
      </c>
      <c r="G3715" s="191" t="s">
        <v>20809</v>
      </c>
      <c r="H3715" s="191" t="s">
        <v>20810</v>
      </c>
      <c r="I3715" s="191" t="s">
        <v>20811</v>
      </c>
      <c r="J3715" s="191" t="s">
        <v>20812</v>
      </c>
      <c r="K3715" s="191" t="s">
        <v>16652</v>
      </c>
      <c r="L3715" s="99">
        <v>1.583E-2</v>
      </c>
      <c r="M3715" s="99">
        <v>36.374884999999999</v>
      </c>
      <c r="N3715" s="191" t="s">
        <v>6967</v>
      </c>
      <c r="O3715" s="87">
        <v>45596</v>
      </c>
      <c r="P3715" s="87">
        <f t="shared" ref="P3715" si="116">O3715+25</f>
        <v>45621</v>
      </c>
      <c r="Q3715" s="53">
        <f t="shared" ref="Q3715" si="117">IF(P3715&lt;$T$2,$V$2,$U$2-P3715+1)</f>
        <v>6</v>
      </c>
    </row>
    <row r="3716" spans="1:17">
      <c r="Q3716" s="195">
        <f>SUM(Q2:Q3715)</f>
        <v>952474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97DA-7949-4CC7-9F12-856619C3DEEC}">
  <dimension ref="A1:AS123"/>
  <sheetViews>
    <sheetView topLeftCell="B1" workbookViewId="0">
      <pane ySplit="1" topLeftCell="A87" activePane="bottomLeft" state="frozen"/>
      <selection pane="bottomLeft" activeCell="L94" sqref="L94"/>
    </sheetView>
  </sheetViews>
  <sheetFormatPr baseColWidth="10" defaultColWidth="8.83203125" defaultRowHeight="23.5" customHeight="1"/>
  <cols>
    <col min="1" max="1" width="3.1640625" bestFit="1" customWidth="1"/>
    <col min="2" max="2" width="11" bestFit="1" customWidth="1"/>
    <col min="3" max="3" width="13.5" style="169" bestFit="1" customWidth="1"/>
    <col min="4" max="4" width="20.5" bestFit="1" customWidth="1"/>
    <col min="5" max="5" width="22.33203125" bestFit="1" customWidth="1"/>
    <col min="6" max="6" width="9.5" bestFit="1" customWidth="1"/>
    <col min="7" max="7" width="11.5" bestFit="1" customWidth="1"/>
    <col min="8" max="8" width="11.83203125" bestFit="1" customWidth="1"/>
    <col min="9" max="10" width="12.33203125" bestFit="1" customWidth="1"/>
    <col min="11" max="11" width="16.1640625" bestFit="1" customWidth="1"/>
    <col min="12" max="12" width="13.1640625" bestFit="1" customWidth="1"/>
    <col min="13" max="13" width="10.1640625" bestFit="1" customWidth="1"/>
    <col min="14" max="14" width="13.1640625" bestFit="1" customWidth="1"/>
    <col min="15" max="15" width="15.6640625" customWidth="1"/>
    <col min="16" max="16" width="10" bestFit="1" customWidth="1"/>
    <col min="17" max="17" width="11.83203125" bestFit="1" customWidth="1"/>
    <col min="18" max="18" width="15.83203125" customWidth="1"/>
    <col min="19" max="19" width="16.1640625" bestFit="1" customWidth="1"/>
    <col min="20" max="20" width="20.33203125" customWidth="1"/>
    <col min="21" max="21" width="16.5" customWidth="1"/>
    <col min="22" max="22" width="11.5" bestFit="1" customWidth="1"/>
    <col min="23" max="23" width="8" bestFit="1" customWidth="1"/>
    <col min="24" max="24" width="22.1640625" customWidth="1"/>
    <col min="25" max="25" width="20.5" bestFit="1" customWidth="1"/>
    <col min="26" max="26" width="8.1640625" bestFit="1" customWidth="1"/>
    <col min="27" max="27" width="11.5" bestFit="1" customWidth="1"/>
    <col min="28" max="28" width="22.6640625" customWidth="1"/>
    <col min="29" max="29" width="15.6640625" customWidth="1"/>
    <col min="30" max="30" width="14.83203125" style="142" customWidth="1"/>
    <col min="31" max="31" width="12.6640625" customWidth="1"/>
    <col min="32" max="32" width="6.5" bestFit="1" customWidth="1"/>
    <col min="33" max="33" width="8.6640625" customWidth="1"/>
    <col min="34" max="34" width="9" customWidth="1"/>
    <col min="35" max="35" width="10.33203125" customWidth="1"/>
    <col min="36" max="36" width="15.5" customWidth="1"/>
    <col min="37" max="37" width="14.1640625" customWidth="1"/>
    <col min="38" max="38" width="17.5" customWidth="1"/>
    <col min="39" max="39" width="10.83203125" customWidth="1"/>
    <col min="40" max="40" width="11.83203125" customWidth="1"/>
    <col min="41" max="41" width="11" customWidth="1"/>
    <col min="42" max="42" width="11.83203125" customWidth="1"/>
    <col min="43" max="43" width="11.6640625" customWidth="1"/>
    <col min="44" max="44" width="32.83203125" customWidth="1"/>
  </cols>
  <sheetData>
    <row r="1" spans="1:45" s="136" customFormat="1" ht="61.25" customHeight="1">
      <c r="A1" s="125" t="s">
        <v>116</v>
      </c>
      <c r="B1" s="125" t="s">
        <v>86</v>
      </c>
      <c r="C1" s="168" t="s">
        <v>87</v>
      </c>
      <c r="D1" s="125" t="s">
        <v>88</v>
      </c>
      <c r="E1" s="126" t="s">
        <v>89</v>
      </c>
      <c r="F1" s="125" t="s">
        <v>90</v>
      </c>
      <c r="G1" s="125" t="s">
        <v>91</v>
      </c>
      <c r="H1" s="125" t="s">
        <v>92</v>
      </c>
      <c r="I1" s="126" t="s">
        <v>2287</v>
      </c>
      <c r="J1" s="126" t="s">
        <v>2288</v>
      </c>
      <c r="K1" s="126" t="s">
        <v>93</v>
      </c>
      <c r="L1" s="126" t="s">
        <v>94</v>
      </c>
      <c r="M1" s="126" t="s">
        <v>1488</v>
      </c>
      <c r="N1" s="126" t="s">
        <v>1489</v>
      </c>
      <c r="O1" s="126" t="s">
        <v>112</v>
      </c>
      <c r="P1" s="126" t="s">
        <v>95</v>
      </c>
      <c r="Q1" s="126" t="s">
        <v>96</v>
      </c>
      <c r="R1" s="126" t="s">
        <v>97</v>
      </c>
      <c r="S1" s="126" t="s">
        <v>98</v>
      </c>
      <c r="T1" s="126" t="s">
        <v>1602</v>
      </c>
      <c r="U1" s="126" t="s">
        <v>1490</v>
      </c>
      <c r="V1" s="126" t="s">
        <v>1600</v>
      </c>
      <c r="W1" s="126" t="s">
        <v>2</v>
      </c>
      <c r="X1" s="126" t="s">
        <v>2578</v>
      </c>
      <c r="Y1" s="126" t="s">
        <v>1491</v>
      </c>
      <c r="Z1" s="126" t="s">
        <v>117</v>
      </c>
      <c r="AA1" s="126" t="s">
        <v>2568</v>
      </c>
      <c r="AB1" s="126" t="s">
        <v>1492</v>
      </c>
      <c r="AC1" s="126" t="s">
        <v>113</v>
      </c>
      <c r="AD1" s="141" t="s">
        <v>136</v>
      </c>
      <c r="AE1" s="126" t="s">
        <v>99</v>
      </c>
      <c r="AF1" s="126" t="s">
        <v>1493</v>
      </c>
      <c r="AG1" s="124" t="s">
        <v>138</v>
      </c>
      <c r="AH1" s="124" t="s">
        <v>134</v>
      </c>
      <c r="AI1" s="124" t="s">
        <v>135</v>
      </c>
      <c r="AJ1" s="126" t="s">
        <v>100</v>
      </c>
      <c r="AK1" s="126" t="s">
        <v>101</v>
      </c>
      <c r="AL1" s="126" t="s">
        <v>102</v>
      </c>
      <c r="AM1" s="126" t="s">
        <v>103</v>
      </c>
      <c r="AN1" s="126" t="s">
        <v>104</v>
      </c>
      <c r="AO1" s="126" t="s">
        <v>105</v>
      </c>
      <c r="AP1" s="126" t="s">
        <v>106</v>
      </c>
      <c r="AQ1" s="126" t="s">
        <v>107</v>
      </c>
      <c r="AR1" s="126" t="s">
        <v>1494</v>
      </c>
      <c r="AS1" s="137"/>
    </row>
    <row r="2" spans="1:45" ht="22.75" customHeight="1">
      <c r="A2" s="127">
        <v>1</v>
      </c>
      <c r="B2" s="128" t="s">
        <v>2335</v>
      </c>
      <c r="C2" s="132">
        <v>45617</v>
      </c>
      <c r="D2" s="128" t="s">
        <v>2337</v>
      </c>
      <c r="E2" s="129">
        <v>2</v>
      </c>
      <c r="F2" s="128" t="s">
        <v>161</v>
      </c>
      <c r="G2" s="128" t="s">
        <v>1511</v>
      </c>
      <c r="H2" s="128" t="s">
        <v>2338</v>
      </c>
      <c r="I2" s="129">
        <v>-0.24804000000000001</v>
      </c>
      <c r="J2" s="129">
        <v>37.074739999999998</v>
      </c>
      <c r="K2" s="129">
        <v>10230062</v>
      </c>
      <c r="L2" s="130" t="s">
        <v>133</v>
      </c>
      <c r="M2" s="130" t="s">
        <v>1495</v>
      </c>
      <c r="N2" s="130" t="s">
        <v>1496</v>
      </c>
      <c r="O2" s="130">
        <v>3</v>
      </c>
      <c r="P2" s="6" t="s">
        <v>133</v>
      </c>
      <c r="Q2" s="6" t="s">
        <v>133</v>
      </c>
      <c r="R2" s="130">
        <v>0</v>
      </c>
      <c r="S2" s="130" t="s">
        <v>133</v>
      </c>
      <c r="T2" s="130" t="s">
        <v>116</v>
      </c>
      <c r="U2" s="130" t="s">
        <v>110</v>
      </c>
      <c r="V2" s="162">
        <v>0</v>
      </c>
      <c r="W2" s="6">
        <v>0</v>
      </c>
      <c r="X2" s="6">
        <v>0</v>
      </c>
      <c r="Y2" s="130">
        <v>0</v>
      </c>
      <c r="Z2" s="130">
        <v>7</v>
      </c>
      <c r="AA2" s="130">
        <v>0</v>
      </c>
      <c r="AB2" s="130">
        <v>12</v>
      </c>
      <c r="AC2" s="130">
        <v>7</v>
      </c>
      <c r="AD2" s="133">
        <v>3</v>
      </c>
      <c r="AE2" s="133">
        <f t="shared" ref="AE2:AE33" si="0">AC2-AD2</f>
        <v>4</v>
      </c>
      <c r="AF2" s="130">
        <v>15</v>
      </c>
      <c r="AG2" s="6">
        <f t="shared" ref="AG2:AG33" si="1">AC2*AF2</f>
        <v>105</v>
      </c>
      <c r="AH2" s="6">
        <f t="shared" ref="AH2:AH33" si="2">AF2*AD2</f>
        <v>45</v>
      </c>
      <c r="AI2" s="6">
        <f t="shared" ref="AI2:AI33" si="3">AF2*AE2</f>
        <v>60</v>
      </c>
      <c r="AJ2" s="130" t="s">
        <v>1501</v>
      </c>
      <c r="AK2" s="130" t="s">
        <v>2569</v>
      </c>
      <c r="AL2" s="130" t="s">
        <v>133</v>
      </c>
      <c r="AM2" s="130" t="s">
        <v>133</v>
      </c>
      <c r="AN2" s="130" t="s">
        <v>133</v>
      </c>
      <c r="AO2" s="130" t="s">
        <v>133</v>
      </c>
      <c r="AP2" s="130" t="s">
        <v>133</v>
      </c>
      <c r="AQ2" s="130" t="s">
        <v>116</v>
      </c>
      <c r="AR2" s="131" t="s">
        <v>2297</v>
      </c>
      <c r="AS2" s="147"/>
    </row>
    <row r="3" spans="1:45" ht="23.5" customHeight="1">
      <c r="A3" s="127">
        <v>2</v>
      </c>
      <c r="B3" s="128" t="s">
        <v>2335</v>
      </c>
      <c r="C3" s="132" t="s">
        <v>2336</v>
      </c>
      <c r="D3" s="128" t="s">
        <v>2339</v>
      </c>
      <c r="E3" s="129">
        <v>9</v>
      </c>
      <c r="F3" s="128" t="s">
        <v>161</v>
      </c>
      <c r="G3" s="128" t="s">
        <v>2340</v>
      </c>
      <c r="H3" s="128" t="s">
        <v>2341</v>
      </c>
      <c r="I3" s="129">
        <v>-0.37592999999999999</v>
      </c>
      <c r="J3" s="129">
        <v>36.935679999999998</v>
      </c>
      <c r="K3" s="129">
        <v>10230403</v>
      </c>
      <c r="L3" s="130" t="s">
        <v>133</v>
      </c>
      <c r="M3" s="130" t="s">
        <v>1495</v>
      </c>
      <c r="N3" s="130" t="s">
        <v>1496</v>
      </c>
      <c r="O3" s="130">
        <v>3</v>
      </c>
      <c r="P3" s="6" t="s">
        <v>133</v>
      </c>
      <c r="Q3" s="6" t="s">
        <v>133</v>
      </c>
      <c r="R3" s="130">
        <v>0</v>
      </c>
      <c r="S3" s="130" t="s">
        <v>133</v>
      </c>
      <c r="T3" s="130" t="s">
        <v>116</v>
      </c>
      <c r="U3" s="130" t="s">
        <v>110</v>
      </c>
      <c r="V3" s="162">
        <v>0</v>
      </c>
      <c r="W3" s="6">
        <v>0</v>
      </c>
      <c r="X3" s="6">
        <f>IF(U3="Firewood",VLOOKUP(D3,KPT!$A$2:$U$14,18,FALSE),0)</f>
        <v>0</v>
      </c>
      <c r="Y3" s="130">
        <v>0</v>
      </c>
      <c r="Z3" s="130">
        <v>2</v>
      </c>
      <c r="AA3" s="130">
        <v>0</v>
      </c>
      <c r="AB3" s="130">
        <v>12</v>
      </c>
      <c r="AC3" s="130">
        <v>2</v>
      </c>
      <c r="AD3" s="133">
        <v>2</v>
      </c>
      <c r="AE3" s="133">
        <f t="shared" si="0"/>
        <v>0</v>
      </c>
      <c r="AF3" s="130">
        <v>20</v>
      </c>
      <c r="AG3" s="6">
        <f t="shared" si="1"/>
        <v>40</v>
      </c>
      <c r="AH3" s="6">
        <f t="shared" si="2"/>
        <v>40</v>
      </c>
      <c r="AI3" s="6">
        <f t="shared" si="3"/>
        <v>0</v>
      </c>
      <c r="AJ3" s="130" t="s">
        <v>2296</v>
      </c>
      <c r="AK3" s="130" t="s">
        <v>2569</v>
      </c>
      <c r="AL3" s="130" t="s">
        <v>133</v>
      </c>
      <c r="AM3" s="130" t="s">
        <v>133</v>
      </c>
      <c r="AN3" s="130" t="s">
        <v>133</v>
      </c>
      <c r="AO3" s="130" t="s">
        <v>133</v>
      </c>
      <c r="AP3" s="130" t="s">
        <v>133</v>
      </c>
      <c r="AQ3" s="130" t="s">
        <v>116</v>
      </c>
      <c r="AR3" s="131" t="s">
        <v>2298</v>
      </c>
      <c r="AS3" s="147"/>
    </row>
    <row r="4" spans="1:45" ht="23.5" customHeight="1">
      <c r="A4" s="127">
        <v>3</v>
      </c>
      <c r="B4" s="128" t="s">
        <v>2335</v>
      </c>
      <c r="C4" s="132" t="s">
        <v>2336</v>
      </c>
      <c r="D4" s="128" t="s">
        <v>2342</v>
      </c>
      <c r="E4" s="129">
        <v>2</v>
      </c>
      <c r="F4" s="128" t="s">
        <v>161</v>
      </c>
      <c r="G4" s="128" t="s">
        <v>716</v>
      </c>
      <c r="H4" s="128" t="s">
        <v>2343</v>
      </c>
      <c r="I4" s="129">
        <v>-1.0514030000000001</v>
      </c>
      <c r="J4" s="129">
        <v>36.782317999999997</v>
      </c>
      <c r="K4" s="129">
        <v>10230192</v>
      </c>
      <c r="L4" s="130" t="s">
        <v>133</v>
      </c>
      <c r="M4" s="130" t="s">
        <v>1495</v>
      </c>
      <c r="N4" s="130" t="s">
        <v>1496</v>
      </c>
      <c r="O4" s="130">
        <v>2</v>
      </c>
      <c r="P4" s="6" t="s">
        <v>133</v>
      </c>
      <c r="Q4" s="6" t="s">
        <v>133</v>
      </c>
      <c r="R4" s="130">
        <v>0</v>
      </c>
      <c r="S4" s="130" t="s">
        <v>133</v>
      </c>
      <c r="T4" s="130" t="s">
        <v>116</v>
      </c>
      <c r="U4" s="130" t="s">
        <v>110</v>
      </c>
      <c r="V4" s="162">
        <v>0</v>
      </c>
      <c r="W4" s="6">
        <v>0</v>
      </c>
      <c r="X4" s="6">
        <v>0</v>
      </c>
      <c r="Y4" s="130">
        <v>0</v>
      </c>
      <c r="Z4" s="130">
        <v>3</v>
      </c>
      <c r="AA4" s="130">
        <v>0</v>
      </c>
      <c r="AB4" s="130">
        <v>12</v>
      </c>
      <c r="AC4" s="130">
        <v>3</v>
      </c>
      <c r="AD4" s="130">
        <v>3</v>
      </c>
      <c r="AE4" s="133">
        <f t="shared" si="0"/>
        <v>0</v>
      </c>
      <c r="AF4" s="130">
        <v>20</v>
      </c>
      <c r="AG4" s="6">
        <f t="shared" si="1"/>
        <v>60</v>
      </c>
      <c r="AH4" s="6">
        <f t="shared" si="2"/>
        <v>60</v>
      </c>
      <c r="AI4" s="6">
        <f t="shared" si="3"/>
        <v>0</v>
      </c>
      <c r="AJ4" s="130" t="s">
        <v>2296</v>
      </c>
      <c r="AK4" s="130" t="s">
        <v>2569</v>
      </c>
      <c r="AL4" s="130" t="s">
        <v>133</v>
      </c>
      <c r="AM4" s="130" t="s">
        <v>133</v>
      </c>
      <c r="AN4" s="130" t="s">
        <v>133</v>
      </c>
      <c r="AO4" s="130" t="s">
        <v>133</v>
      </c>
      <c r="AP4" s="130" t="s">
        <v>133</v>
      </c>
      <c r="AQ4" s="130" t="s">
        <v>116</v>
      </c>
      <c r="AR4" s="131" t="s">
        <v>2299</v>
      </c>
      <c r="AS4" s="147"/>
    </row>
    <row r="5" spans="1:45" ht="23.5" customHeight="1">
      <c r="A5" s="127">
        <v>4</v>
      </c>
      <c r="B5" s="128" t="s">
        <v>2344</v>
      </c>
      <c r="C5" s="132">
        <v>45620</v>
      </c>
      <c r="D5" s="128" t="s">
        <v>2345</v>
      </c>
      <c r="E5" s="129">
        <v>5</v>
      </c>
      <c r="F5" s="128" t="s">
        <v>114</v>
      </c>
      <c r="G5" s="128" t="s">
        <v>158</v>
      </c>
      <c r="H5" s="128" t="s">
        <v>2346</v>
      </c>
      <c r="I5" s="129">
        <v>-0.78951800000000005</v>
      </c>
      <c r="J5" s="129">
        <v>36.877597999999999</v>
      </c>
      <c r="K5" s="129">
        <v>10231981</v>
      </c>
      <c r="L5" s="130" t="s">
        <v>133</v>
      </c>
      <c r="M5" s="130" t="s">
        <v>1495</v>
      </c>
      <c r="N5" s="130" t="s">
        <v>1496</v>
      </c>
      <c r="O5" s="130">
        <v>2</v>
      </c>
      <c r="P5" s="6" t="s">
        <v>133</v>
      </c>
      <c r="Q5" s="6" t="s">
        <v>133</v>
      </c>
      <c r="R5" s="130">
        <v>0</v>
      </c>
      <c r="S5" s="130" t="s">
        <v>133</v>
      </c>
      <c r="T5" s="130" t="s">
        <v>116</v>
      </c>
      <c r="U5" s="130" t="s">
        <v>110</v>
      </c>
      <c r="V5" s="162">
        <v>0</v>
      </c>
      <c r="W5" s="6">
        <v>0</v>
      </c>
      <c r="X5" s="6">
        <v>0</v>
      </c>
      <c r="Y5" s="130">
        <v>0</v>
      </c>
      <c r="Z5" s="130">
        <v>0</v>
      </c>
      <c r="AA5" s="130">
        <v>10</v>
      </c>
      <c r="AB5" s="130">
        <v>12</v>
      </c>
      <c r="AC5" s="130">
        <v>2</v>
      </c>
      <c r="AD5" s="130">
        <v>2</v>
      </c>
      <c r="AE5" s="133">
        <f t="shared" si="0"/>
        <v>0</v>
      </c>
      <c r="AF5" s="130">
        <v>20</v>
      </c>
      <c r="AG5" s="6">
        <f t="shared" si="1"/>
        <v>40</v>
      </c>
      <c r="AH5" s="6">
        <f t="shared" si="2"/>
        <v>40</v>
      </c>
      <c r="AI5" s="6">
        <f t="shared" si="3"/>
        <v>0</v>
      </c>
      <c r="AJ5" s="130" t="s">
        <v>2296</v>
      </c>
      <c r="AK5" s="130" t="s">
        <v>2569</v>
      </c>
      <c r="AL5" s="130" t="s">
        <v>133</v>
      </c>
      <c r="AM5" s="130" t="s">
        <v>133</v>
      </c>
      <c r="AN5" s="130" t="s">
        <v>133</v>
      </c>
      <c r="AO5" s="130" t="s">
        <v>133</v>
      </c>
      <c r="AP5" s="130" t="s">
        <v>133</v>
      </c>
      <c r="AQ5" s="130" t="s">
        <v>116</v>
      </c>
      <c r="AR5" s="131" t="s">
        <v>2298</v>
      </c>
      <c r="AS5" s="147"/>
    </row>
    <row r="6" spans="1:45" ht="23.5" customHeight="1">
      <c r="A6" s="127">
        <v>5</v>
      </c>
      <c r="B6" s="128" t="s">
        <v>2347</v>
      </c>
      <c r="C6" s="132" t="s">
        <v>2348</v>
      </c>
      <c r="D6" s="128" t="s">
        <v>2349</v>
      </c>
      <c r="E6" s="129">
        <v>8</v>
      </c>
      <c r="F6" s="128" t="s">
        <v>2350</v>
      </c>
      <c r="G6" s="128" t="s">
        <v>142</v>
      </c>
      <c r="H6" s="128" t="s">
        <v>2351</v>
      </c>
      <c r="I6" s="129">
        <v>-0.42970000000000003</v>
      </c>
      <c r="J6" s="129">
        <v>37.448399999999999</v>
      </c>
      <c r="K6" s="129">
        <v>10230351</v>
      </c>
      <c r="L6" s="130" t="s">
        <v>133</v>
      </c>
      <c r="M6" s="130" t="s">
        <v>1495</v>
      </c>
      <c r="N6" s="130" t="s">
        <v>1496</v>
      </c>
      <c r="O6" s="130">
        <v>2</v>
      </c>
      <c r="P6" s="6" t="s">
        <v>133</v>
      </c>
      <c r="Q6" s="6" t="s">
        <v>133</v>
      </c>
      <c r="R6" s="130">
        <v>0</v>
      </c>
      <c r="S6" s="130" t="s">
        <v>133</v>
      </c>
      <c r="T6" s="130" t="s">
        <v>116</v>
      </c>
      <c r="U6" s="130" t="s">
        <v>110</v>
      </c>
      <c r="V6" s="162">
        <v>0</v>
      </c>
      <c r="W6" s="6">
        <v>0</v>
      </c>
      <c r="X6" s="6">
        <v>0</v>
      </c>
      <c r="Y6" s="130">
        <v>0</v>
      </c>
      <c r="Z6" s="130">
        <v>6</v>
      </c>
      <c r="AA6" s="130">
        <v>0</v>
      </c>
      <c r="AB6" s="130">
        <v>12</v>
      </c>
      <c r="AC6" s="130">
        <v>5</v>
      </c>
      <c r="AD6" s="130">
        <v>3</v>
      </c>
      <c r="AE6" s="133">
        <f t="shared" si="0"/>
        <v>2</v>
      </c>
      <c r="AF6" s="130">
        <v>15</v>
      </c>
      <c r="AG6" s="6">
        <f t="shared" si="1"/>
        <v>75</v>
      </c>
      <c r="AH6" s="6">
        <f t="shared" si="2"/>
        <v>45</v>
      </c>
      <c r="AI6" s="6">
        <f t="shared" si="3"/>
        <v>30</v>
      </c>
      <c r="AJ6" s="130" t="s">
        <v>1501</v>
      </c>
      <c r="AK6" s="130" t="s">
        <v>2569</v>
      </c>
      <c r="AL6" s="130" t="s">
        <v>133</v>
      </c>
      <c r="AM6" s="130" t="s">
        <v>133</v>
      </c>
      <c r="AN6" s="130" t="s">
        <v>133</v>
      </c>
      <c r="AO6" s="130" t="s">
        <v>133</v>
      </c>
      <c r="AP6" s="130" t="s">
        <v>133</v>
      </c>
      <c r="AQ6" s="130" t="s">
        <v>116</v>
      </c>
      <c r="AR6" s="131" t="s">
        <v>2300</v>
      </c>
      <c r="AS6" s="147"/>
    </row>
    <row r="7" spans="1:45" ht="23.5" customHeight="1">
      <c r="A7" s="127">
        <v>6</v>
      </c>
      <c r="B7" s="128" t="s">
        <v>2344</v>
      </c>
      <c r="C7" s="132">
        <v>45618</v>
      </c>
      <c r="D7" s="128" t="s">
        <v>2352</v>
      </c>
      <c r="E7" s="129">
        <v>5</v>
      </c>
      <c r="F7" s="128" t="s">
        <v>114</v>
      </c>
      <c r="G7" s="128" t="s">
        <v>156</v>
      </c>
      <c r="H7" s="128" t="s">
        <v>2353</v>
      </c>
      <c r="I7" s="176">
        <v>0.90649659999999999</v>
      </c>
      <c r="J7" s="176">
        <v>36.9202315</v>
      </c>
      <c r="K7" s="129">
        <v>10221970</v>
      </c>
      <c r="L7" s="130" t="s">
        <v>133</v>
      </c>
      <c r="M7" s="130" t="s">
        <v>1495</v>
      </c>
      <c r="N7" s="130" t="s">
        <v>1496</v>
      </c>
      <c r="O7" s="130">
        <v>3.5</v>
      </c>
      <c r="P7" s="6" t="s">
        <v>133</v>
      </c>
      <c r="Q7" s="6" t="s">
        <v>133</v>
      </c>
      <c r="R7" s="130">
        <v>0</v>
      </c>
      <c r="S7" s="130" t="s">
        <v>133</v>
      </c>
      <c r="T7" s="130" t="s">
        <v>116</v>
      </c>
      <c r="U7" s="130" t="s">
        <v>110</v>
      </c>
      <c r="V7" s="162">
        <v>0</v>
      </c>
      <c r="W7" s="6">
        <v>0</v>
      </c>
      <c r="X7" s="6">
        <v>0</v>
      </c>
      <c r="Y7" s="130">
        <v>0</v>
      </c>
      <c r="Z7" s="130">
        <v>3</v>
      </c>
      <c r="AA7" s="130">
        <v>0</v>
      </c>
      <c r="AB7" s="130">
        <v>12</v>
      </c>
      <c r="AC7" s="130">
        <v>3</v>
      </c>
      <c r="AD7" s="130">
        <v>3</v>
      </c>
      <c r="AE7" s="133">
        <f t="shared" si="0"/>
        <v>0</v>
      </c>
      <c r="AF7" s="130">
        <v>15</v>
      </c>
      <c r="AG7" s="6">
        <f t="shared" si="1"/>
        <v>45</v>
      </c>
      <c r="AH7" s="6">
        <f t="shared" si="2"/>
        <v>45</v>
      </c>
      <c r="AI7" s="6">
        <f t="shared" si="3"/>
        <v>0</v>
      </c>
      <c r="AJ7" s="130" t="s">
        <v>2296</v>
      </c>
      <c r="AK7" s="130" t="s">
        <v>2569</v>
      </c>
      <c r="AL7" s="130" t="s">
        <v>133</v>
      </c>
      <c r="AM7" s="130" t="s">
        <v>133</v>
      </c>
      <c r="AN7" s="130" t="s">
        <v>133</v>
      </c>
      <c r="AO7" s="130" t="s">
        <v>133</v>
      </c>
      <c r="AP7" s="130" t="s">
        <v>133</v>
      </c>
      <c r="AQ7" s="130" t="s">
        <v>116</v>
      </c>
      <c r="AR7" s="131" t="s">
        <v>2298</v>
      </c>
      <c r="AS7" s="147"/>
    </row>
    <row r="8" spans="1:45" ht="23.5" customHeight="1">
      <c r="A8" s="127">
        <v>7</v>
      </c>
      <c r="B8" s="128" t="s">
        <v>2347</v>
      </c>
      <c r="C8" s="132" t="s">
        <v>2348</v>
      </c>
      <c r="D8" s="128" t="s">
        <v>2354</v>
      </c>
      <c r="E8" s="129">
        <v>2</v>
      </c>
      <c r="F8" s="128" t="s">
        <v>2350</v>
      </c>
      <c r="G8" s="128" t="s">
        <v>142</v>
      </c>
      <c r="H8" s="128" t="s">
        <v>2355</v>
      </c>
      <c r="I8" s="129">
        <v>-0.40288220000000002</v>
      </c>
      <c r="J8" s="129">
        <v>37.448528199999998</v>
      </c>
      <c r="K8" s="129">
        <v>10220587</v>
      </c>
      <c r="L8" s="130" t="s">
        <v>1513</v>
      </c>
      <c r="M8" s="130" t="s">
        <v>1495</v>
      </c>
      <c r="N8" s="130" t="s">
        <v>1496</v>
      </c>
      <c r="O8" s="130">
        <v>3</v>
      </c>
      <c r="P8" s="6" t="s">
        <v>133</v>
      </c>
      <c r="Q8" s="6" t="s">
        <v>133</v>
      </c>
      <c r="R8" s="130">
        <v>0</v>
      </c>
      <c r="S8" s="130" t="s">
        <v>133</v>
      </c>
      <c r="T8" s="130" t="s">
        <v>116</v>
      </c>
      <c r="U8" s="130" t="s">
        <v>110</v>
      </c>
      <c r="V8" s="162">
        <v>0</v>
      </c>
      <c r="W8" s="6">
        <v>0</v>
      </c>
      <c r="X8" s="6">
        <v>0</v>
      </c>
      <c r="Y8" s="130">
        <v>0</v>
      </c>
      <c r="Z8" s="130">
        <v>2</v>
      </c>
      <c r="AA8" s="130">
        <v>0</v>
      </c>
      <c r="AB8" s="130">
        <v>12</v>
      </c>
      <c r="AC8" s="130">
        <v>2</v>
      </c>
      <c r="AD8" s="130">
        <v>2</v>
      </c>
      <c r="AE8" s="133">
        <f t="shared" si="0"/>
        <v>0</v>
      </c>
      <c r="AF8" s="130">
        <v>20</v>
      </c>
      <c r="AG8" s="6">
        <f t="shared" si="1"/>
        <v>40</v>
      </c>
      <c r="AH8" s="6">
        <f t="shared" si="2"/>
        <v>40</v>
      </c>
      <c r="AI8" s="6">
        <f t="shared" si="3"/>
        <v>0</v>
      </c>
      <c r="AJ8" s="130" t="s">
        <v>2296</v>
      </c>
      <c r="AK8" s="130" t="s">
        <v>2569</v>
      </c>
      <c r="AL8" s="130" t="s">
        <v>133</v>
      </c>
      <c r="AM8" s="130" t="s">
        <v>133</v>
      </c>
      <c r="AN8" s="130" t="s">
        <v>133</v>
      </c>
      <c r="AO8" s="130" t="s">
        <v>133</v>
      </c>
      <c r="AP8" s="130" t="s">
        <v>133</v>
      </c>
      <c r="AQ8" s="130" t="s">
        <v>116</v>
      </c>
      <c r="AR8" s="131" t="s">
        <v>2298</v>
      </c>
      <c r="AS8" s="147"/>
    </row>
    <row r="9" spans="1:45" ht="23.5" customHeight="1">
      <c r="A9" s="127">
        <v>8</v>
      </c>
      <c r="B9" s="128" t="s">
        <v>2344</v>
      </c>
      <c r="C9" s="132">
        <v>45617</v>
      </c>
      <c r="D9" s="128" t="s">
        <v>2356</v>
      </c>
      <c r="E9" s="129">
        <v>5</v>
      </c>
      <c r="F9" s="128" t="s">
        <v>114</v>
      </c>
      <c r="G9" s="128" t="s">
        <v>160</v>
      </c>
      <c r="H9" s="128" t="s">
        <v>2357</v>
      </c>
      <c r="I9" s="129">
        <v>-0.64179169999999996</v>
      </c>
      <c r="J9" s="129">
        <v>37.0944</v>
      </c>
      <c r="K9" s="129">
        <v>10221610</v>
      </c>
      <c r="L9" s="130" t="s">
        <v>133</v>
      </c>
      <c r="M9" s="130" t="s">
        <v>1495</v>
      </c>
      <c r="N9" s="130" t="s">
        <v>1496</v>
      </c>
      <c r="O9" s="130">
        <v>2</v>
      </c>
      <c r="P9" s="6" t="s">
        <v>133</v>
      </c>
      <c r="Q9" s="6" t="s">
        <v>133</v>
      </c>
      <c r="R9" s="130">
        <v>0</v>
      </c>
      <c r="S9" s="130" t="s">
        <v>133</v>
      </c>
      <c r="T9" s="130" t="s">
        <v>116</v>
      </c>
      <c r="U9" s="130" t="s">
        <v>110</v>
      </c>
      <c r="V9" s="162">
        <v>0</v>
      </c>
      <c r="W9" s="6">
        <v>0</v>
      </c>
      <c r="X9" s="6">
        <v>0</v>
      </c>
      <c r="Y9" s="130">
        <v>0</v>
      </c>
      <c r="Z9" s="130">
        <v>3</v>
      </c>
      <c r="AA9" s="130">
        <v>0</v>
      </c>
      <c r="AB9" s="130">
        <v>12</v>
      </c>
      <c r="AC9" s="130">
        <v>3</v>
      </c>
      <c r="AD9" s="130">
        <v>3</v>
      </c>
      <c r="AE9" s="133">
        <f t="shared" si="0"/>
        <v>0</v>
      </c>
      <c r="AF9" s="130">
        <v>20</v>
      </c>
      <c r="AG9" s="6">
        <f t="shared" si="1"/>
        <v>60</v>
      </c>
      <c r="AH9" s="6">
        <f t="shared" si="2"/>
        <v>60</v>
      </c>
      <c r="AI9" s="6">
        <f t="shared" si="3"/>
        <v>0</v>
      </c>
      <c r="AJ9" s="130" t="s">
        <v>2296</v>
      </c>
      <c r="AK9" s="130" t="s">
        <v>2569</v>
      </c>
      <c r="AL9" s="130" t="s">
        <v>133</v>
      </c>
      <c r="AM9" s="130" t="s">
        <v>133</v>
      </c>
      <c r="AN9" s="130" t="s">
        <v>133</v>
      </c>
      <c r="AO9" s="130" t="s">
        <v>133</v>
      </c>
      <c r="AP9" s="130" t="s">
        <v>133</v>
      </c>
      <c r="AQ9" s="130" t="s">
        <v>116</v>
      </c>
      <c r="AR9" s="131" t="s">
        <v>2298</v>
      </c>
      <c r="AS9" s="147"/>
    </row>
    <row r="10" spans="1:45" ht="23.5" customHeight="1">
      <c r="A10" s="127">
        <v>9</v>
      </c>
      <c r="B10" s="128" t="s">
        <v>2344</v>
      </c>
      <c r="C10" s="132">
        <v>45615</v>
      </c>
      <c r="D10" s="128" t="s">
        <v>2358</v>
      </c>
      <c r="E10" s="129">
        <v>4</v>
      </c>
      <c r="F10" s="128" t="s">
        <v>114</v>
      </c>
      <c r="G10" s="128" t="s">
        <v>156</v>
      </c>
      <c r="H10" s="128" t="s">
        <v>2359</v>
      </c>
      <c r="I10" s="129">
        <v>-0.92430900000000005</v>
      </c>
      <c r="J10" s="129">
        <v>36.9162459</v>
      </c>
      <c r="K10" s="129">
        <v>10221660</v>
      </c>
      <c r="L10" s="130" t="s">
        <v>133</v>
      </c>
      <c r="M10" s="130" t="s">
        <v>1495</v>
      </c>
      <c r="N10" s="130" t="s">
        <v>1496</v>
      </c>
      <c r="O10" s="130">
        <v>2</v>
      </c>
      <c r="P10" s="6" t="s">
        <v>133</v>
      </c>
      <c r="Q10" s="6" t="s">
        <v>133</v>
      </c>
      <c r="R10" s="130">
        <v>0</v>
      </c>
      <c r="S10" s="130" t="s">
        <v>133</v>
      </c>
      <c r="T10" s="130" t="s">
        <v>116</v>
      </c>
      <c r="U10" s="130" t="s">
        <v>110</v>
      </c>
      <c r="V10" s="162">
        <v>0</v>
      </c>
      <c r="W10" s="6">
        <v>0</v>
      </c>
      <c r="X10" s="6">
        <v>0</v>
      </c>
      <c r="Y10" s="130">
        <v>0</v>
      </c>
      <c r="Z10" s="130">
        <v>3</v>
      </c>
      <c r="AA10" s="130">
        <v>0</v>
      </c>
      <c r="AB10" s="130">
        <v>12</v>
      </c>
      <c r="AC10" s="130">
        <v>3</v>
      </c>
      <c r="AD10" s="130">
        <v>3</v>
      </c>
      <c r="AE10" s="133">
        <f t="shared" si="0"/>
        <v>0</v>
      </c>
      <c r="AF10" s="130">
        <v>15</v>
      </c>
      <c r="AG10" s="6">
        <f t="shared" si="1"/>
        <v>45</v>
      </c>
      <c r="AH10" s="6">
        <f t="shared" si="2"/>
        <v>45</v>
      </c>
      <c r="AI10" s="6">
        <f t="shared" si="3"/>
        <v>0</v>
      </c>
      <c r="AJ10" s="130" t="s">
        <v>2296</v>
      </c>
      <c r="AK10" s="130" t="s">
        <v>2569</v>
      </c>
      <c r="AL10" s="130" t="s">
        <v>133</v>
      </c>
      <c r="AM10" s="130" t="s">
        <v>133</v>
      </c>
      <c r="AN10" s="130" t="s">
        <v>133</v>
      </c>
      <c r="AO10" s="130" t="s">
        <v>133</v>
      </c>
      <c r="AP10" s="130" t="s">
        <v>133</v>
      </c>
      <c r="AQ10" s="130" t="s">
        <v>116</v>
      </c>
      <c r="AR10" s="131" t="s">
        <v>2298</v>
      </c>
      <c r="AS10" s="147"/>
    </row>
    <row r="11" spans="1:45" ht="23.5" customHeight="1">
      <c r="A11" s="127">
        <v>10</v>
      </c>
      <c r="B11" s="128" t="s">
        <v>2344</v>
      </c>
      <c r="C11" s="132">
        <v>45615</v>
      </c>
      <c r="D11" s="128" t="s">
        <v>2360</v>
      </c>
      <c r="E11" s="129">
        <v>8</v>
      </c>
      <c r="F11" s="128" t="s">
        <v>114</v>
      </c>
      <c r="G11" s="128" t="s">
        <v>168</v>
      </c>
      <c r="H11" s="128" t="s">
        <v>2361</v>
      </c>
      <c r="I11" s="129"/>
      <c r="J11" s="129"/>
      <c r="K11" s="129">
        <v>10220099</v>
      </c>
      <c r="L11" s="130" t="s">
        <v>133</v>
      </c>
      <c r="M11" s="130" t="s">
        <v>1495</v>
      </c>
      <c r="N11" s="130" t="s">
        <v>1496</v>
      </c>
      <c r="O11" s="130">
        <v>3</v>
      </c>
      <c r="P11" s="6" t="s">
        <v>133</v>
      </c>
      <c r="Q11" s="6" t="s">
        <v>133</v>
      </c>
      <c r="R11" s="130">
        <v>0</v>
      </c>
      <c r="S11" s="130" t="s">
        <v>133</v>
      </c>
      <c r="T11" s="130" t="s">
        <v>133</v>
      </c>
      <c r="U11" s="130" t="s">
        <v>0</v>
      </c>
      <c r="V11" s="162">
        <v>0</v>
      </c>
      <c r="W11" s="6">
        <v>0</v>
      </c>
      <c r="X11" s="6">
        <v>2.12</v>
      </c>
      <c r="Y11" s="181">
        <f>4/30</f>
        <v>0.13333333333333333</v>
      </c>
      <c r="Z11" s="130">
        <v>3</v>
      </c>
      <c r="AA11" s="130">
        <v>0</v>
      </c>
      <c r="AB11" s="130">
        <v>12</v>
      </c>
      <c r="AC11" s="130">
        <v>3</v>
      </c>
      <c r="AD11" s="130">
        <v>3</v>
      </c>
      <c r="AE11" s="133">
        <f t="shared" si="0"/>
        <v>0</v>
      </c>
      <c r="AF11" s="130">
        <v>15</v>
      </c>
      <c r="AG11" s="6">
        <f t="shared" si="1"/>
        <v>45</v>
      </c>
      <c r="AH11" s="6">
        <f t="shared" si="2"/>
        <v>45</v>
      </c>
      <c r="AI11" s="6">
        <f t="shared" si="3"/>
        <v>0</v>
      </c>
      <c r="AJ11" s="130" t="s">
        <v>2296</v>
      </c>
      <c r="AK11" s="130" t="s">
        <v>2569</v>
      </c>
      <c r="AL11" s="130" t="s">
        <v>133</v>
      </c>
      <c r="AM11" s="130" t="s">
        <v>133</v>
      </c>
      <c r="AN11" s="130" t="s">
        <v>133</v>
      </c>
      <c r="AO11" s="130" t="s">
        <v>133</v>
      </c>
      <c r="AP11" s="130" t="s">
        <v>133</v>
      </c>
      <c r="AQ11" s="130" t="s">
        <v>116</v>
      </c>
      <c r="AR11" s="131" t="s">
        <v>2298</v>
      </c>
      <c r="AS11" s="147"/>
    </row>
    <row r="12" spans="1:45" ht="23.5" customHeight="1">
      <c r="A12" s="127">
        <v>11</v>
      </c>
      <c r="B12" s="128" t="s">
        <v>2344</v>
      </c>
      <c r="C12" s="132">
        <v>45614</v>
      </c>
      <c r="D12" s="128" t="s">
        <v>2362</v>
      </c>
      <c r="E12" s="129">
        <v>7</v>
      </c>
      <c r="F12" s="128" t="s">
        <v>114</v>
      </c>
      <c r="G12" s="128" t="s">
        <v>168</v>
      </c>
      <c r="H12" s="128" t="s">
        <v>2363</v>
      </c>
      <c r="I12" s="129">
        <v>-0.85668</v>
      </c>
      <c r="J12" s="129">
        <v>36.949910000000003</v>
      </c>
      <c r="K12" s="129">
        <v>10220288</v>
      </c>
      <c r="L12" s="130" t="s">
        <v>133</v>
      </c>
      <c r="M12" s="130" t="s">
        <v>1495</v>
      </c>
      <c r="N12" s="130" t="s">
        <v>1496</v>
      </c>
      <c r="O12" s="130">
        <v>3</v>
      </c>
      <c r="P12" s="6" t="s">
        <v>133</v>
      </c>
      <c r="Q12" s="6" t="s">
        <v>133</v>
      </c>
      <c r="R12" s="130">
        <v>0</v>
      </c>
      <c r="S12" s="130" t="s">
        <v>116</v>
      </c>
      <c r="T12" s="130" t="s">
        <v>133</v>
      </c>
      <c r="U12" s="130" t="s">
        <v>0</v>
      </c>
      <c r="V12" s="162">
        <v>0</v>
      </c>
      <c r="W12" s="6">
        <v>0</v>
      </c>
      <c r="X12" s="6">
        <v>1.2</v>
      </c>
      <c r="Y12" s="181">
        <f>2/30</f>
        <v>6.6666666666666666E-2</v>
      </c>
      <c r="Z12" s="130">
        <v>5</v>
      </c>
      <c r="AA12" s="130">
        <v>0</v>
      </c>
      <c r="AB12" s="130">
        <v>12</v>
      </c>
      <c r="AC12" s="130">
        <v>3</v>
      </c>
      <c r="AD12" s="130">
        <v>3</v>
      </c>
      <c r="AE12" s="133">
        <f t="shared" si="0"/>
        <v>0</v>
      </c>
      <c r="AF12" s="130">
        <v>20</v>
      </c>
      <c r="AG12" s="6">
        <f t="shared" si="1"/>
        <v>60</v>
      </c>
      <c r="AH12" s="6">
        <f t="shared" si="2"/>
        <v>60</v>
      </c>
      <c r="AI12" s="6">
        <f t="shared" si="3"/>
        <v>0</v>
      </c>
      <c r="AJ12" s="130" t="s">
        <v>2296</v>
      </c>
      <c r="AK12" s="130" t="s">
        <v>2569</v>
      </c>
      <c r="AL12" s="130" t="s">
        <v>133</v>
      </c>
      <c r="AM12" s="130" t="s">
        <v>133</v>
      </c>
      <c r="AN12" s="130" t="s">
        <v>133</v>
      </c>
      <c r="AO12" s="130" t="s">
        <v>133</v>
      </c>
      <c r="AP12" s="130" t="s">
        <v>133</v>
      </c>
      <c r="AQ12" s="130" t="s">
        <v>116</v>
      </c>
      <c r="AR12" s="131" t="s">
        <v>2298</v>
      </c>
      <c r="AS12" s="147"/>
    </row>
    <row r="13" spans="1:45" ht="23.5" customHeight="1">
      <c r="A13" s="127">
        <v>12</v>
      </c>
      <c r="B13" s="128" t="s">
        <v>2344</v>
      </c>
      <c r="C13" s="132">
        <v>45615</v>
      </c>
      <c r="D13" s="128" t="s">
        <v>2364</v>
      </c>
      <c r="E13" s="129">
        <v>4</v>
      </c>
      <c r="F13" s="128" t="s">
        <v>114</v>
      </c>
      <c r="G13" s="128" t="s">
        <v>158</v>
      </c>
      <c r="H13" s="128" t="s">
        <v>2365</v>
      </c>
      <c r="I13" s="129">
        <v>-0.82989999999999997</v>
      </c>
      <c r="J13" s="129">
        <v>37.013829999999999</v>
      </c>
      <c r="K13" s="129">
        <v>10231148</v>
      </c>
      <c r="L13" s="130" t="s">
        <v>133</v>
      </c>
      <c r="M13" s="130" t="s">
        <v>1495</v>
      </c>
      <c r="N13" s="130" t="s">
        <v>1496</v>
      </c>
      <c r="O13" s="130">
        <v>3</v>
      </c>
      <c r="P13" s="6" t="s">
        <v>133</v>
      </c>
      <c r="Q13" s="6" t="s">
        <v>133</v>
      </c>
      <c r="R13" s="130">
        <v>5</v>
      </c>
      <c r="S13" s="130" t="s">
        <v>133</v>
      </c>
      <c r="T13" s="130" t="s">
        <v>133</v>
      </c>
      <c r="U13" s="130" t="s">
        <v>0</v>
      </c>
      <c r="V13" s="162">
        <v>1</v>
      </c>
      <c r="W13" s="6">
        <v>0</v>
      </c>
      <c r="X13" s="6">
        <v>0.67</v>
      </c>
      <c r="Y13" s="181">
        <f>4/60</f>
        <v>6.6666666666666666E-2</v>
      </c>
      <c r="Z13" s="130">
        <v>3</v>
      </c>
      <c r="AA13" s="130">
        <v>0</v>
      </c>
      <c r="AB13" s="130">
        <v>12</v>
      </c>
      <c r="AC13" s="130">
        <v>3</v>
      </c>
      <c r="AD13" s="130">
        <v>2</v>
      </c>
      <c r="AE13" s="133">
        <f t="shared" si="0"/>
        <v>1</v>
      </c>
      <c r="AF13" s="130">
        <v>15</v>
      </c>
      <c r="AG13" s="6">
        <f t="shared" si="1"/>
        <v>45</v>
      </c>
      <c r="AH13" s="6">
        <f t="shared" si="2"/>
        <v>30</v>
      </c>
      <c r="AI13" s="6">
        <f t="shared" si="3"/>
        <v>15</v>
      </c>
      <c r="AJ13" s="130" t="s">
        <v>1501</v>
      </c>
      <c r="AK13" s="130" t="s">
        <v>2569</v>
      </c>
      <c r="AL13" s="130" t="s">
        <v>133</v>
      </c>
      <c r="AM13" s="130" t="s">
        <v>133</v>
      </c>
      <c r="AN13" s="130" t="s">
        <v>133</v>
      </c>
      <c r="AO13" s="130" t="s">
        <v>133</v>
      </c>
      <c r="AP13" s="130" t="s">
        <v>133</v>
      </c>
      <c r="AQ13" s="130" t="s">
        <v>116</v>
      </c>
      <c r="AR13" s="131" t="s">
        <v>2301</v>
      </c>
      <c r="AS13" s="147"/>
    </row>
    <row r="14" spans="1:45" ht="23.5" customHeight="1">
      <c r="A14" s="127">
        <v>13</v>
      </c>
      <c r="B14" s="128" t="s">
        <v>2344</v>
      </c>
      <c r="C14" s="132">
        <v>45615</v>
      </c>
      <c r="D14" s="128" t="s">
        <v>2366</v>
      </c>
      <c r="E14" s="129">
        <v>5</v>
      </c>
      <c r="F14" s="128" t="s">
        <v>114</v>
      </c>
      <c r="G14" s="128" t="s">
        <v>158</v>
      </c>
      <c r="H14" s="128" t="s">
        <v>2367</v>
      </c>
      <c r="I14" s="129">
        <v>-0.82257000000000002</v>
      </c>
      <c r="J14" s="129">
        <v>36.959519999999998</v>
      </c>
      <c r="K14" s="129">
        <v>10230250</v>
      </c>
      <c r="L14" s="130" t="s">
        <v>133</v>
      </c>
      <c r="M14" s="130" t="s">
        <v>1495</v>
      </c>
      <c r="N14" s="130" t="s">
        <v>1496</v>
      </c>
      <c r="O14" s="130">
        <v>3</v>
      </c>
      <c r="P14" s="6" t="s">
        <v>133</v>
      </c>
      <c r="Q14" s="6" t="s">
        <v>133</v>
      </c>
      <c r="R14" s="130">
        <v>0</v>
      </c>
      <c r="S14" s="130" t="s">
        <v>133</v>
      </c>
      <c r="T14" s="130" t="s">
        <v>133</v>
      </c>
      <c r="U14" s="130" t="s">
        <v>0</v>
      </c>
      <c r="V14" s="162">
        <v>0</v>
      </c>
      <c r="W14" s="6">
        <v>0</v>
      </c>
      <c r="X14" s="6">
        <v>1.67</v>
      </c>
      <c r="Y14" s="181">
        <f>2/30</f>
        <v>6.6666666666666666E-2</v>
      </c>
      <c r="Z14" s="130">
        <v>3</v>
      </c>
      <c r="AA14" s="130">
        <v>0</v>
      </c>
      <c r="AB14" s="130">
        <v>12</v>
      </c>
      <c r="AC14" s="130">
        <v>3</v>
      </c>
      <c r="AD14" s="130">
        <v>3</v>
      </c>
      <c r="AE14" s="133">
        <f t="shared" si="0"/>
        <v>0</v>
      </c>
      <c r="AF14" s="130">
        <v>20</v>
      </c>
      <c r="AG14" s="6">
        <f t="shared" si="1"/>
        <v>60</v>
      </c>
      <c r="AH14" s="6">
        <f t="shared" si="2"/>
        <v>60</v>
      </c>
      <c r="AI14" s="6">
        <f t="shared" si="3"/>
        <v>0</v>
      </c>
      <c r="AJ14" s="130" t="s">
        <v>2296</v>
      </c>
      <c r="AK14" s="130" t="s">
        <v>2569</v>
      </c>
      <c r="AL14" s="130" t="s">
        <v>133</v>
      </c>
      <c r="AM14" s="130" t="s">
        <v>133</v>
      </c>
      <c r="AN14" s="130" t="s">
        <v>133</v>
      </c>
      <c r="AO14" s="130" t="s">
        <v>133</v>
      </c>
      <c r="AP14" s="130" t="s">
        <v>133</v>
      </c>
      <c r="AQ14" s="130" t="s">
        <v>116</v>
      </c>
      <c r="AR14" s="131" t="s">
        <v>2302</v>
      </c>
      <c r="AS14" s="147"/>
    </row>
    <row r="15" spans="1:45" ht="23.5" customHeight="1">
      <c r="A15" s="127">
        <v>14</v>
      </c>
      <c r="B15" s="128" t="s">
        <v>2368</v>
      </c>
      <c r="C15" s="132" t="s">
        <v>2369</v>
      </c>
      <c r="D15" s="128" t="s">
        <v>2370</v>
      </c>
      <c r="E15" s="129">
        <v>5</v>
      </c>
      <c r="F15" s="128" t="s">
        <v>108</v>
      </c>
      <c r="G15" s="128" t="s">
        <v>2371</v>
      </c>
      <c r="H15" s="128"/>
      <c r="I15" s="129">
        <v>-1.04966</v>
      </c>
      <c r="J15" s="129">
        <v>36.931649999999998</v>
      </c>
      <c r="K15" s="129">
        <v>10230784</v>
      </c>
      <c r="L15" s="130" t="s">
        <v>133</v>
      </c>
      <c r="M15" s="130" t="s">
        <v>1495</v>
      </c>
      <c r="N15" s="130" t="s">
        <v>1496</v>
      </c>
      <c r="O15" s="130">
        <v>2</v>
      </c>
      <c r="P15" s="6" t="s">
        <v>133</v>
      </c>
      <c r="Q15" s="6" t="s">
        <v>133</v>
      </c>
      <c r="R15" s="130">
        <v>0</v>
      </c>
      <c r="S15" s="130" t="s">
        <v>133</v>
      </c>
      <c r="T15" s="130" t="s">
        <v>116</v>
      </c>
      <c r="U15" s="130" t="s">
        <v>2296</v>
      </c>
      <c r="V15" s="162">
        <v>0</v>
      </c>
      <c r="W15" s="6">
        <v>0</v>
      </c>
      <c r="X15" s="6">
        <v>0</v>
      </c>
      <c r="Y15" s="130">
        <v>0</v>
      </c>
      <c r="Z15" s="130">
        <v>2</v>
      </c>
      <c r="AA15" s="130">
        <v>0</v>
      </c>
      <c r="AB15" s="130">
        <v>12</v>
      </c>
      <c r="AC15" s="130">
        <v>2</v>
      </c>
      <c r="AD15" s="130">
        <v>2</v>
      </c>
      <c r="AE15" s="133">
        <f t="shared" si="0"/>
        <v>0</v>
      </c>
      <c r="AF15" s="130">
        <v>20</v>
      </c>
      <c r="AG15" s="6">
        <f t="shared" si="1"/>
        <v>40</v>
      </c>
      <c r="AH15" s="6">
        <f t="shared" si="2"/>
        <v>40</v>
      </c>
      <c r="AI15" s="6">
        <f t="shared" si="3"/>
        <v>0</v>
      </c>
      <c r="AJ15" s="130" t="s">
        <v>2296</v>
      </c>
      <c r="AK15" s="130" t="s">
        <v>2569</v>
      </c>
      <c r="AL15" s="130" t="s">
        <v>133</v>
      </c>
      <c r="AM15" s="130" t="s">
        <v>133</v>
      </c>
      <c r="AN15" s="130" t="s">
        <v>133</v>
      </c>
      <c r="AO15" s="130" t="s">
        <v>133</v>
      </c>
      <c r="AP15" s="130" t="s">
        <v>133</v>
      </c>
      <c r="AQ15" s="130" t="s">
        <v>116</v>
      </c>
      <c r="AR15" s="131" t="s">
        <v>2298</v>
      </c>
      <c r="AS15" s="147"/>
    </row>
    <row r="16" spans="1:45" ht="23.5" customHeight="1">
      <c r="A16" s="127">
        <v>15</v>
      </c>
      <c r="B16" s="128" t="s">
        <v>2372</v>
      </c>
      <c r="C16" s="132" t="s">
        <v>2348</v>
      </c>
      <c r="D16" s="128" t="s">
        <v>2373</v>
      </c>
      <c r="E16" s="129">
        <v>4</v>
      </c>
      <c r="F16" s="128" t="s">
        <v>151</v>
      </c>
      <c r="G16" s="128" t="s">
        <v>612</v>
      </c>
      <c r="H16" s="128" t="s">
        <v>2374</v>
      </c>
      <c r="I16" s="129">
        <v>0.19889999999999999</v>
      </c>
      <c r="J16" s="129">
        <v>37.8065</v>
      </c>
      <c r="K16" s="129">
        <v>10231104</v>
      </c>
      <c r="L16" s="130" t="s">
        <v>133</v>
      </c>
      <c r="M16" s="130" t="s">
        <v>1495</v>
      </c>
      <c r="N16" s="130" t="s">
        <v>1496</v>
      </c>
      <c r="O16" s="130">
        <v>4</v>
      </c>
      <c r="P16" s="6" t="s">
        <v>133</v>
      </c>
      <c r="Q16" s="6" t="s">
        <v>133</v>
      </c>
      <c r="R16" s="130">
        <v>0</v>
      </c>
      <c r="S16" s="130" t="s">
        <v>133</v>
      </c>
      <c r="T16" s="130" t="s">
        <v>116</v>
      </c>
      <c r="U16" s="130" t="s">
        <v>110</v>
      </c>
      <c r="V16" s="162">
        <v>0</v>
      </c>
      <c r="W16" s="6">
        <v>0</v>
      </c>
      <c r="X16" s="6">
        <v>0</v>
      </c>
      <c r="Y16" s="130">
        <v>0</v>
      </c>
      <c r="Z16" s="130">
        <v>4</v>
      </c>
      <c r="AA16" s="130">
        <v>0</v>
      </c>
      <c r="AB16" s="130">
        <v>12</v>
      </c>
      <c r="AC16" s="130">
        <v>3</v>
      </c>
      <c r="AD16" s="130">
        <v>3</v>
      </c>
      <c r="AE16" s="133">
        <f t="shared" si="0"/>
        <v>0</v>
      </c>
      <c r="AF16" s="130">
        <v>15</v>
      </c>
      <c r="AG16" s="6">
        <f t="shared" si="1"/>
        <v>45</v>
      </c>
      <c r="AH16" s="6">
        <f t="shared" si="2"/>
        <v>45</v>
      </c>
      <c r="AI16" s="6">
        <f t="shared" si="3"/>
        <v>0</v>
      </c>
      <c r="AJ16" s="130" t="s">
        <v>1539</v>
      </c>
      <c r="AK16" s="130" t="s">
        <v>2569</v>
      </c>
      <c r="AL16" s="130" t="s">
        <v>133</v>
      </c>
      <c r="AM16" s="130" t="s">
        <v>133</v>
      </c>
      <c r="AN16" s="130" t="s">
        <v>133</v>
      </c>
      <c r="AO16" s="130" t="s">
        <v>133</v>
      </c>
      <c r="AP16" s="130" t="s">
        <v>133</v>
      </c>
      <c r="AQ16" s="130" t="s">
        <v>116</v>
      </c>
      <c r="AR16" s="131" t="s">
        <v>2303</v>
      </c>
      <c r="AS16" s="147"/>
    </row>
    <row r="17" spans="1:45" ht="23.5" customHeight="1">
      <c r="A17" s="127">
        <v>16</v>
      </c>
      <c r="B17" s="128" t="s">
        <v>2372</v>
      </c>
      <c r="C17" s="132" t="s">
        <v>2348</v>
      </c>
      <c r="D17" s="128" t="s">
        <v>2375</v>
      </c>
      <c r="E17" s="129">
        <v>5</v>
      </c>
      <c r="F17" s="128" t="s">
        <v>151</v>
      </c>
      <c r="G17" s="128" t="s">
        <v>531</v>
      </c>
      <c r="H17" s="128" t="s">
        <v>2376</v>
      </c>
      <c r="I17" s="176">
        <v>0.20771600000000001</v>
      </c>
      <c r="J17" s="176">
        <v>37.937503</v>
      </c>
      <c r="K17" s="129">
        <v>10221221</v>
      </c>
      <c r="L17" s="130" t="s">
        <v>133</v>
      </c>
      <c r="M17" s="130" t="s">
        <v>1495</v>
      </c>
      <c r="N17" s="130" t="s">
        <v>1496</v>
      </c>
      <c r="O17" s="133">
        <v>2</v>
      </c>
      <c r="P17" s="6" t="s">
        <v>133</v>
      </c>
      <c r="Q17" s="6" t="s">
        <v>133</v>
      </c>
      <c r="R17" s="130">
        <v>0</v>
      </c>
      <c r="S17" s="130" t="s">
        <v>133</v>
      </c>
      <c r="T17" s="130" t="s">
        <v>116</v>
      </c>
      <c r="U17" s="130" t="s">
        <v>110</v>
      </c>
      <c r="V17" s="162">
        <v>0</v>
      </c>
      <c r="W17" s="6">
        <v>0</v>
      </c>
      <c r="X17" s="6">
        <v>0</v>
      </c>
      <c r="Y17" s="130">
        <v>0</v>
      </c>
      <c r="Z17" s="130">
        <v>7</v>
      </c>
      <c r="AA17" s="130">
        <v>0</v>
      </c>
      <c r="AB17" s="130">
        <v>12</v>
      </c>
      <c r="AC17" s="130">
        <v>4</v>
      </c>
      <c r="AD17" s="130">
        <v>3</v>
      </c>
      <c r="AE17" s="133">
        <f t="shared" si="0"/>
        <v>1</v>
      </c>
      <c r="AF17" s="130">
        <v>20</v>
      </c>
      <c r="AG17" s="6">
        <f t="shared" si="1"/>
        <v>80</v>
      </c>
      <c r="AH17" s="6">
        <f t="shared" si="2"/>
        <v>60</v>
      </c>
      <c r="AI17" s="6">
        <f t="shared" si="3"/>
        <v>20</v>
      </c>
      <c r="AJ17" s="130" t="s">
        <v>1501</v>
      </c>
      <c r="AK17" s="130" t="s">
        <v>2569</v>
      </c>
      <c r="AL17" s="130" t="s">
        <v>133</v>
      </c>
      <c r="AM17" s="130" t="s">
        <v>133</v>
      </c>
      <c r="AN17" s="130" t="s">
        <v>133</v>
      </c>
      <c r="AO17" s="130" t="s">
        <v>133</v>
      </c>
      <c r="AP17" s="130" t="s">
        <v>133</v>
      </c>
      <c r="AQ17" s="130" t="s">
        <v>116</v>
      </c>
      <c r="AR17" s="131" t="s">
        <v>2304</v>
      </c>
      <c r="AS17" s="147"/>
    </row>
    <row r="18" spans="1:45" ht="23.5" customHeight="1">
      <c r="A18" s="127">
        <v>17</v>
      </c>
      <c r="B18" s="128" t="s">
        <v>2372</v>
      </c>
      <c r="C18" s="132" t="s">
        <v>2348</v>
      </c>
      <c r="D18" s="128" t="s">
        <v>2377</v>
      </c>
      <c r="E18" s="129">
        <v>4</v>
      </c>
      <c r="F18" s="128" t="s">
        <v>151</v>
      </c>
      <c r="G18" s="128" t="s">
        <v>173</v>
      </c>
      <c r="H18" s="128" t="s">
        <v>2378</v>
      </c>
      <c r="I18" s="129">
        <v>0.1002</v>
      </c>
      <c r="J18" s="129">
        <v>37.658999999999999</v>
      </c>
      <c r="K18" s="129">
        <v>10220631</v>
      </c>
      <c r="L18" s="130" t="s">
        <v>1513</v>
      </c>
      <c r="M18" s="130" t="s">
        <v>1495</v>
      </c>
      <c r="N18" s="130" t="s">
        <v>1496</v>
      </c>
      <c r="O18" s="130">
        <v>2.5</v>
      </c>
      <c r="P18" s="6" t="s">
        <v>133</v>
      </c>
      <c r="Q18" s="6" t="s">
        <v>133</v>
      </c>
      <c r="R18" s="130">
        <v>0</v>
      </c>
      <c r="S18" s="130" t="s">
        <v>133</v>
      </c>
      <c r="T18" s="130" t="s">
        <v>116</v>
      </c>
      <c r="U18" s="130" t="s">
        <v>110</v>
      </c>
      <c r="V18" s="162">
        <v>0</v>
      </c>
      <c r="W18" s="6">
        <v>0</v>
      </c>
      <c r="X18" s="6">
        <v>0</v>
      </c>
      <c r="Y18" s="130">
        <v>0</v>
      </c>
      <c r="Z18" s="130">
        <v>2</v>
      </c>
      <c r="AA18" s="130">
        <v>0</v>
      </c>
      <c r="AB18" s="130">
        <v>12</v>
      </c>
      <c r="AC18" s="130">
        <v>2</v>
      </c>
      <c r="AD18" s="130">
        <v>2</v>
      </c>
      <c r="AE18" s="133">
        <f t="shared" si="0"/>
        <v>0</v>
      </c>
      <c r="AF18" s="130">
        <v>20</v>
      </c>
      <c r="AG18" s="6">
        <f t="shared" si="1"/>
        <v>40</v>
      </c>
      <c r="AH18" s="6">
        <f t="shared" si="2"/>
        <v>40</v>
      </c>
      <c r="AI18" s="6">
        <f t="shared" si="3"/>
        <v>0</v>
      </c>
      <c r="AJ18" s="130" t="s">
        <v>2296</v>
      </c>
      <c r="AK18" s="130" t="s">
        <v>2569</v>
      </c>
      <c r="AL18" s="130" t="s">
        <v>133</v>
      </c>
      <c r="AM18" s="130" t="s">
        <v>133</v>
      </c>
      <c r="AN18" s="130" t="s">
        <v>133</v>
      </c>
      <c r="AO18" s="130" t="s">
        <v>133</v>
      </c>
      <c r="AP18" s="130" t="s">
        <v>133</v>
      </c>
      <c r="AQ18" s="130" t="s">
        <v>116</v>
      </c>
      <c r="AR18" s="131" t="s">
        <v>2303</v>
      </c>
      <c r="AS18" s="147"/>
    </row>
    <row r="19" spans="1:45" ht="23.5" customHeight="1">
      <c r="A19" s="127">
        <v>18</v>
      </c>
      <c r="B19" s="128" t="s">
        <v>2372</v>
      </c>
      <c r="C19" s="132" t="s">
        <v>2348</v>
      </c>
      <c r="D19" s="128" t="s">
        <v>2379</v>
      </c>
      <c r="E19" s="129">
        <v>5</v>
      </c>
      <c r="F19" s="128" t="s">
        <v>151</v>
      </c>
      <c r="G19" s="128" t="s">
        <v>173</v>
      </c>
      <c r="H19" s="128" t="s">
        <v>2380</v>
      </c>
      <c r="I19" s="129">
        <v>2.7264400000000001E-2</v>
      </c>
      <c r="J19" s="129">
        <v>37.620103700000001</v>
      </c>
      <c r="K19" s="129">
        <v>10220907</v>
      </c>
      <c r="L19" s="130" t="s">
        <v>1513</v>
      </c>
      <c r="M19" s="130" t="s">
        <v>1495</v>
      </c>
      <c r="N19" s="130" t="s">
        <v>1496</v>
      </c>
      <c r="O19" s="130">
        <v>2</v>
      </c>
      <c r="P19" s="6" t="s">
        <v>133</v>
      </c>
      <c r="Q19" s="6" t="s">
        <v>133</v>
      </c>
      <c r="R19" s="130">
        <v>0</v>
      </c>
      <c r="S19" s="130" t="s">
        <v>133</v>
      </c>
      <c r="T19" s="130" t="s">
        <v>116</v>
      </c>
      <c r="U19" s="130" t="s">
        <v>110</v>
      </c>
      <c r="V19" s="162">
        <v>0</v>
      </c>
      <c r="W19" s="6">
        <v>0</v>
      </c>
      <c r="X19" s="6">
        <v>0</v>
      </c>
      <c r="Y19" s="130">
        <v>0</v>
      </c>
      <c r="Z19" s="130">
        <v>2</v>
      </c>
      <c r="AA19" s="130">
        <v>0</v>
      </c>
      <c r="AB19" s="130">
        <v>12</v>
      </c>
      <c r="AC19" s="130">
        <v>2</v>
      </c>
      <c r="AD19" s="130">
        <v>2</v>
      </c>
      <c r="AE19" s="133">
        <f t="shared" si="0"/>
        <v>0</v>
      </c>
      <c r="AF19" s="130">
        <v>20</v>
      </c>
      <c r="AG19" s="6">
        <f t="shared" si="1"/>
        <v>40</v>
      </c>
      <c r="AH19" s="6">
        <f t="shared" si="2"/>
        <v>40</v>
      </c>
      <c r="AI19" s="6">
        <f t="shared" si="3"/>
        <v>0</v>
      </c>
      <c r="AJ19" s="130" t="s">
        <v>2296</v>
      </c>
      <c r="AK19" s="130" t="s">
        <v>2569</v>
      </c>
      <c r="AL19" s="130" t="s">
        <v>133</v>
      </c>
      <c r="AM19" s="130" t="s">
        <v>133</v>
      </c>
      <c r="AN19" s="130" t="s">
        <v>133</v>
      </c>
      <c r="AO19" s="130" t="s">
        <v>133</v>
      </c>
      <c r="AP19" s="130" t="s">
        <v>133</v>
      </c>
      <c r="AQ19" s="130" t="s">
        <v>116</v>
      </c>
      <c r="AR19" s="131" t="s">
        <v>2303</v>
      </c>
      <c r="AS19" s="147"/>
    </row>
    <row r="20" spans="1:45" ht="23.5" customHeight="1">
      <c r="A20" s="127">
        <v>19</v>
      </c>
      <c r="B20" s="128" t="s">
        <v>2372</v>
      </c>
      <c r="C20" s="132" t="s">
        <v>2369</v>
      </c>
      <c r="D20" s="128" t="s">
        <v>2381</v>
      </c>
      <c r="E20" s="129">
        <v>3</v>
      </c>
      <c r="F20" s="128" t="s">
        <v>151</v>
      </c>
      <c r="G20" s="128" t="s">
        <v>152</v>
      </c>
      <c r="H20" s="128" t="s">
        <v>2382</v>
      </c>
      <c r="I20" s="129">
        <v>8.6900000000000005E-2</v>
      </c>
      <c r="J20" s="129">
        <v>37.573900000000002</v>
      </c>
      <c r="K20" s="129">
        <v>10231025</v>
      </c>
      <c r="L20" s="130" t="s">
        <v>1513</v>
      </c>
      <c r="M20" s="130" t="s">
        <v>1495</v>
      </c>
      <c r="N20" s="130" t="s">
        <v>1496</v>
      </c>
      <c r="O20" s="130">
        <v>4</v>
      </c>
      <c r="P20" s="6" t="s">
        <v>133</v>
      </c>
      <c r="Q20" s="6" t="s">
        <v>133</v>
      </c>
      <c r="R20" s="130">
        <v>0</v>
      </c>
      <c r="S20" s="130" t="s">
        <v>116</v>
      </c>
      <c r="T20" s="130" t="s">
        <v>133</v>
      </c>
      <c r="U20" s="130" t="s">
        <v>0</v>
      </c>
      <c r="V20" s="162">
        <v>0</v>
      </c>
      <c r="W20" s="6">
        <v>0</v>
      </c>
      <c r="X20" s="6">
        <v>4.2</v>
      </c>
      <c r="Y20" s="182">
        <f>2/30</f>
        <v>6.6666666666666666E-2</v>
      </c>
      <c r="Z20" s="130">
        <v>3</v>
      </c>
      <c r="AA20" s="130">
        <v>0</v>
      </c>
      <c r="AB20" s="130">
        <v>12</v>
      </c>
      <c r="AC20" s="130">
        <v>3</v>
      </c>
      <c r="AD20" s="130">
        <v>2</v>
      </c>
      <c r="AE20" s="133">
        <f t="shared" si="0"/>
        <v>1</v>
      </c>
      <c r="AF20" s="130">
        <v>15</v>
      </c>
      <c r="AG20" s="6">
        <f t="shared" si="1"/>
        <v>45</v>
      </c>
      <c r="AH20" s="6">
        <f t="shared" si="2"/>
        <v>30</v>
      </c>
      <c r="AI20" s="6">
        <f t="shared" si="3"/>
        <v>15</v>
      </c>
      <c r="AJ20" s="130" t="s">
        <v>1501</v>
      </c>
      <c r="AK20" s="130" t="s">
        <v>2569</v>
      </c>
      <c r="AL20" s="130" t="s">
        <v>133</v>
      </c>
      <c r="AM20" s="130" t="s">
        <v>133</v>
      </c>
      <c r="AN20" s="130" t="s">
        <v>133</v>
      </c>
      <c r="AO20" s="130" t="s">
        <v>133</v>
      </c>
      <c r="AP20" s="130" t="s">
        <v>133</v>
      </c>
      <c r="AQ20" s="130" t="s">
        <v>116</v>
      </c>
      <c r="AR20" s="131" t="s">
        <v>2303</v>
      </c>
      <c r="AS20" s="147"/>
    </row>
    <row r="21" spans="1:45" ht="23.5" customHeight="1">
      <c r="A21" s="127">
        <v>20</v>
      </c>
      <c r="B21" s="128" t="s">
        <v>2372</v>
      </c>
      <c r="C21" s="132">
        <v>45616</v>
      </c>
      <c r="D21" s="128" t="s">
        <v>2383</v>
      </c>
      <c r="E21" s="129">
        <v>6</v>
      </c>
      <c r="F21" s="128" t="s">
        <v>151</v>
      </c>
      <c r="G21" s="128" t="s">
        <v>152</v>
      </c>
      <c r="H21" s="128" t="s">
        <v>2384</v>
      </c>
      <c r="I21" s="129">
        <v>-8.0662700000000004E-2</v>
      </c>
      <c r="J21" s="129">
        <v>36.963328699999998</v>
      </c>
      <c r="K21" s="129">
        <v>10220897</v>
      </c>
      <c r="L21" s="130" t="s">
        <v>1513</v>
      </c>
      <c r="M21" s="130" t="s">
        <v>1495</v>
      </c>
      <c r="N21" s="130" t="s">
        <v>1496</v>
      </c>
      <c r="O21" s="130">
        <v>2</v>
      </c>
      <c r="P21" s="6" t="s">
        <v>133</v>
      </c>
      <c r="Q21" s="6" t="s">
        <v>133</v>
      </c>
      <c r="R21" s="130">
        <v>0</v>
      </c>
      <c r="S21" s="130" t="s">
        <v>1513</v>
      </c>
      <c r="T21" s="130" t="s">
        <v>133</v>
      </c>
      <c r="U21" s="130" t="s">
        <v>0</v>
      </c>
      <c r="V21" s="162">
        <v>0</v>
      </c>
      <c r="W21" s="6">
        <v>0</v>
      </c>
      <c r="X21" s="6">
        <v>4.43</v>
      </c>
      <c r="Y21" s="182">
        <f>2/30</f>
        <v>6.6666666666666666E-2</v>
      </c>
      <c r="Z21" s="130">
        <v>10</v>
      </c>
      <c r="AA21" s="130">
        <v>0</v>
      </c>
      <c r="AB21" s="130">
        <v>12</v>
      </c>
      <c r="AC21" s="130">
        <v>8</v>
      </c>
      <c r="AD21" s="130">
        <v>3</v>
      </c>
      <c r="AE21" s="133">
        <f t="shared" si="0"/>
        <v>5</v>
      </c>
      <c r="AF21" s="130">
        <v>20</v>
      </c>
      <c r="AG21" s="6">
        <f t="shared" si="1"/>
        <v>160</v>
      </c>
      <c r="AH21" s="6">
        <f t="shared" si="2"/>
        <v>60</v>
      </c>
      <c r="AI21" s="6">
        <f t="shared" si="3"/>
        <v>100</v>
      </c>
      <c r="AJ21" s="130" t="s">
        <v>1501</v>
      </c>
      <c r="AK21" s="130" t="s">
        <v>2569</v>
      </c>
      <c r="AL21" s="130" t="s">
        <v>133</v>
      </c>
      <c r="AM21" s="130" t="s">
        <v>133</v>
      </c>
      <c r="AN21" s="130" t="s">
        <v>133</v>
      </c>
      <c r="AO21" s="130" t="s">
        <v>133</v>
      </c>
      <c r="AP21" s="130" t="s">
        <v>133</v>
      </c>
      <c r="AQ21" s="130" t="s">
        <v>116</v>
      </c>
      <c r="AR21" s="131" t="s">
        <v>2302</v>
      </c>
      <c r="AS21" s="147"/>
    </row>
    <row r="22" spans="1:45" ht="23.5" customHeight="1">
      <c r="A22" s="127">
        <v>21</v>
      </c>
      <c r="B22" s="128" t="s">
        <v>2372</v>
      </c>
      <c r="C22" s="132" t="s">
        <v>2369</v>
      </c>
      <c r="D22" s="128" t="s">
        <v>2385</v>
      </c>
      <c r="E22" s="129">
        <v>6</v>
      </c>
      <c r="F22" s="128" t="s">
        <v>151</v>
      </c>
      <c r="G22" s="128" t="s">
        <v>152</v>
      </c>
      <c r="H22" s="128" t="s">
        <v>2386</v>
      </c>
      <c r="I22" s="129">
        <v>0.11360000000000001</v>
      </c>
      <c r="J22" s="129">
        <v>37.484699999999997</v>
      </c>
      <c r="K22" s="129">
        <v>10231555</v>
      </c>
      <c r="L22" s="130" t="s">
        <v>1513</v>
      </c>
      <c r="M22" s="130" t="s">
        <v>1495</v>
      </c>
      <c r="N22" s="130" t="s">
        <v>1496</v>
      </c>
      <c r="O22" s="130">
        <v>2</v>
      </c>
      <c r="P22" s="6" t="s">
        <v>133</v>
      </c>
      <c r="Q22" s="6" t="s">
        <v>133</v>
      </c>
      <c r="R22" s="130">
        <v>0</v>
      </c>
      <c r="S22" s="130" t="s">
        <v>133</v>
      </c>
      <c r="T22" s="130" t="s">
        <v>116</v>
      </c>
      <c r="U22" s="130" t="s">
        <v>110</v>
      </c>
      <c r="V22" s="162">
        <v>0</v>
      </c>
      <c r="W22" s="6">
        <v>0</v>
      </c>
      <c r="X22" s="6">
        <v>0</v>
      </c>
      <c r="Y22" s="130">
        <v>0</v>
      </c>
      <c r="Z22" s="130">
        <v>1</v>
      </c>
      <c r="AA22" s="130">
        <v>0</v>
      </c>
      <c r="AB22" s="130">
        <v>12</v>
      </c>
      <c r="AC22" s="130">
        <v>2</v>
      </c>
      <c r="AD22" s="130">
        <v>2</v>
      </c>
      <c r="AE22" s="133">
        <f t="shared" si="0"/>
        <v>0</v>
      </c>
      <c r="AF22" s="130">
        <v>20</v>
      </c>
      <c r="AG22" s="6">
        <f t="shared" si="1"/>
        <v>40</v>
      </c>
      <c r="AH22" s="6">
        <f t="shared" si="2"/>
        <v>40</v>
      </c>
      <c r="AI22" s="6">
        <f t="shared" si="3"/>
        <v>0</v>
      </c>
      <c r="AJ22" s="130" t="s">
        <v>2296</v>
      </c>
      <c r="AK22" s="130" t="s">
        <v>2569</v>
      </c>
      <c r="AL22" s="130" t="s">
        <v>133</v>
      </c>
      <c r="AM22" s="130" t="s">
        <v>133</v>
      </c>
      <c r="AN22" s="130" t="s">
        <v>133</v>
      </c>
      <c r="AO22" s="130" t="s">
        <v>133</v>
      </c>
      <c r="AP22" s="130" t="s">
        <v>133</v>
      </c>
      <c r="AQ22" s="130" t="s">
        <v>116</v>
      </c>
      <c r="AR22" s="131" t="s">
        <v>2303</v>
      </c>
      <c r="AS22" s="147"/>
    </row>
    <row r="23" spans="1:45" ht="23.5" customHeight="1">
      <c r="A23" s="127">
        <v>22</v>
      </c>
      <c r="B23" s="128" t="s">
        <v>2372</v>
      </c>
      <c r="C23" s="132" t="s">
        <v>2387</v>
      </c>
      <c r="D23" s="128" t="s">
        <v>2388</v>
      </c>
      <c r="E23" s="129">
        <v>4</v>
      </c>
      <c r="F23" s="128" t="s">
        <v>151</v>
      </c>
      <c r="G23" s="128" t="s">
        <v>152</v>
      </c>
      <c r="H23" s="128" t="s">
        <v>2389</v>
      </c>
      <c r="I23" s="129">
        <v>0.13411100000000001</v>
      </c>
      <c r="J23" s="129">
        <v>37.355305999999999</v>
      </c>
      <c r="K23" s="129">
        <v>10231667</v>
      </c>
      <c r="L23" s="130" t="s">
        <v>1513</v>
      </c>
      <c r="M23" s="130" t="s">
        <v>1495</v>
      </c>
      <c r="N23" s="130" t="s">
        <v>1496</v>
      </c>
      <c r="O23" s="130">
        <v>3</v>
      </c>
      <c r="P23" s="6" t="s">
        <v>133</v>
      </c>
      <c r="Q23" s="6" t="s">
        <v>133</v>
      </c>
      <c r="R23" s="130">
        <v>0</v>
      </c>
      <c r="S23" s="130" t="s">
        <v>1513</v>
      </c>
      <c r="T23" s="130" t="s">
        <v>116</v>
      </c>
      <c r="U23" s="130" t="s">
        <v>110</v>
      </c>
      <c r="V23" s="162">
        <v>0</v>
      </c>
      <c r="W23" s="6">
        <v>0</v>
      </c>
      <c r="X23" s="6">
        <v>0</v>
      </c>
      <c r="Y23" s="130">
        <v>0</v>
      </c>
      <c r="Z23" s="130">
        <v>4</v>
      </c>
      <c r="AA23" s="130">
        <v>0</v>
      </c>
      <c r="AB23" s="130">
        <v>12</v>
      </c>
      <c r="AC23" s="130">
        <v>3</v>
      </c>
      <c r="AD23" s="130">
        <v>3</v>
      </c>
      <c r="AE23" s="133">
        <f t="shared" si="0"/>
        <v>0</v>
      </c>
      <c r="AF23" s="130">
        <v>15</v>
      </c>
      <c r="AG23" s="6">
        <f t="shared" si="1"/>
        <v>45</v>
      </c>
      <c r="AH23" s="6">
        <f t="shared" si="2"/>
        <v>45</v>
      </c>
      <c r="AI23" s="6">
        <f t="shared" si="3"/>
        <v>0</v>
      </c>
      <c r="AJ23" s="130" t="s">
        <v>1539</v>
      </c>
      <c r="AK23" s="130" t="s">
        <v>2569</v>
      </c>
      <c r="AL23" s="130" t="s">
        <v>133</v>
      </c>
      <c r="AM23" s="130" t="s">
        <v>133</v>
      </c>
      <c r="AN23" s="130" t="s">
        <v>133</v>
      </c>
      <c r="AO23" s="130" t="s">
        <v>133</v>
      </c>
      <c r="AP23" s="130" t="s">
        <v>133</v>
      </c>
      <c r="AQ23" s="130" t="s">
        <v>116</v>
      </c>
      <c r="AR23" s="131" t="s">
        <v>2303</v>
      </c>
      <c r="AS23" s="147"/>
    </row>
    <row r="24" spans="1:45" ht="23.5" customHeight="1">
      <c r="A24" s="127">
        <v>23</v>
      </c>
      <c r="B24" s="128" t="s">
        <v>2372</v>
      </c>
      <c r="C24" s="132" t="s">
        <v>2369</v>
      </c>
      <c r="D24" s="128" t="s">
        <v>2390</v>
      </c>
      <c r="E24" s="129">
        <v>1</v>
      </c>
      <c r="F24" s="128" t="s">
        <v>151</v>
      </c>
      <c r="G24" s="128" t="s">
        <v>152</v>
      </c>
      <c r="H24" s="128" t="s">
        <v>2391</v>
      </c>
      <c r="I24" s="129">
        <v>4.7025999999999998E-2</v>
      </c>
      <c r="J24" s="129">
        <v>37.268168000000003</v>
      </c>
      <c r="K24" s="129">
        <v>10221177</v>
      </c>
      <c r="L24" s="130" t="s">
        <v>133</v>
      </c>
      <c r="M24" s="130" t="s">
        <v>1495</v>
      </c>
      <c r="N24" s="130" t="s">
        <v>1496</v>
      </c>
      <c r="O24" s="130">
        <v>3</v>
      </c>
      <c r="P24" s="6" t="s">
        <v>133</v>
      </c>
      <c r="Q24" s="6" t="s">
        <v>133</v>
      </c>
      <c r="R24" s="130">
        <v>0</v>
      </c>
      <c r="S24" s="130" t="s">
        <v>133</v>
      </c>
      <c r="T24" s="130" t="s">
        <v>133</v>
      </c>
      <c r="U24" s="130" t="s">
        <v>0</v>
      </c>
      <c r="V24" s="162">
        <v>0</v>
      </c>
      <c r="W24" s="6">
        <v>0</v>
      </c>
      <c r="X24" s="6">
        <v>1.24</v>
      </c>
      <c r="Y24" s="182">
        <f>1/30</f>
        <v>3.3333333333333333E-2</v>
      </c>
      <c r="Z24" s="130">
        <v>3</v>
      </c>
      <c r="AA24" s="130">
        <v>0</v>
      </c>
      <c r="AB24" s="130">
        <v>12</v>
      </c>
      <c r="AC24" s="130">
        <v>3</v>
      </c>
      <c r="AD24" s="130">
        <v>3</v>
      </c>
      <c r="AE24" s="133">
        <f t="shared" si="0"/>
        <v>0</v>
      </c>
      <c r="AF24" s="130">
        <v>20</v>
      </c>
      <c r="AG24" s="6">
        <f t="shared" si="1"/>
        <v>60</v>
      </c>
      <c r="AH24" s="6">
        <f t="shared" si="2"/>
        <v>60</v>
      </c>
      <c r="AI24" s="6">
        <f t="shared" si="3"/>
        <v>0</v>
      </c>
      <c r="AJ24" s="130" t="s">
        <v>2296</v>
      </c>
      <c r="AK24" s="130" t="s">
        <v>2569</v>
      </c>
      <c r="AL24" s="130" t="s">
        <v>133</v>
      </c>
      <c r="AM24" s="130" t="s">
        <v>133</v>
      </c>
      <c r="AN24" s="130" t="s">
        <v>133</v>
      </c>
      <c r="AO24" s="130" t="s">
        <v>133</v>
      </c>
      <c r="AP24" s="130" t="s">
        <v>133</v>
      </c>
      <c r="AQ24" s="130" t="s">
        <v>116</v>
      </c>
      <c r="AR24" s="131" t="s">
        <v>2305</v>
      </c>
      <c r="AS24" s="147"/>
    </row>
    <row r="25" spans="1:45" ht="23.5" customHeight="1">
      <c r="A25" s="127">
        <v>24</v>
      </c>
      <c r="B25" s="128" t="s">
        <v>2372</v>
      </c>
      <c r="C25" s="132" t="s">
        <v>2369</v>
      </c>
      <c r="D25" s="128" t="s">
        <v>2392</v>
      </c>
      <c r="E25" s="129">
        <v>4</v>
      </c>
      <c r="F25" s="128" t="s">
        <v>151</v>
      </c>
      <c r="G25" s="128" t="s">
        <v>152</v>
      </c>
      <c r="H25" s="128" t="s">
        <v>2393</v>
      </c>
      <c r="I25" s="129">
        <v>2.9000000000000001E-2</v>
      </c>
      <c r="J25" s="129">
        <v>37.1355</v>
      </c>
      <c r="K25" s="129">
        <v>10221900</v>
      </c>
      <c r="L25" s="130" t="s">
        <v>133</v>
      </c>
      <c r="M25" s="130" t="s">
        <v>1495</v>
      </c>
      <c r="N25" s="130" t="s">
        <v>1496</v>
      </c>
      <c r="O25" s="130">
        <v>2</v>
      </c>
      <c r="P25" s="6" t="s">
        <v>133</v>
      </c>
      <c r="Q25" s="6" t="s">
        <v>133</v>
      </c>
      <c r="R25" s="130">
        <v>0</v>
      </c>
      <c r="S25" s="130" t="s">
        <v>133</v>
      </c>
      <c r="T25" s="130" t="s">
        <v>116</v>
      </c>
      <c r="U25" s="130" t="s">
        <v>110</v>
      </c>
      <c r="V25" s="162">
        <v>0</v>
      </c>
      <c r="W25" s="6">
        <v>0</v>
      </c>
      <c r="X25" s="6">
        <v>0</v>
      </c>
      <c r="Y25" s="130">
        <v>0</v>
      </c>
      <c r="Z25" s="130">
        <v>1</v>
      </c>
      <c r="AA25" s="130">
        <v>0</v>
      </c>
      <c r="AB25" s="130">
        <v>12</v>
      </c>
      <c r="AC25" s="130">
        <v>2</v>
      </c>
      <c r="AD25" s="130">
        <v>2</v>
      </c>
      <c r="AE25" s="133">
        <f t="shared" si="0"/>
        <v>0</v>
      </c>
      <c r="AF25" s="130">
        <v>20</v>
      </c>
      <c r="AG25" s="6">
        <f t="shared" si="1"/>
        <v>40</v>
      </c>
      <c r="AH25" s="6">
        <f t="shared" si="2"/>
        <v>40</v>
      </c>
      <c r="AI25" s="6">
        <f t="shared" si="3"/>
        <v>0</v>
      </c>
      <c r="AJ25" s="130" t="s">
        <v>2296</v>
      </c>
      <c r="AK25" s="130" t="s">
        <v>2569</v>
      </c>
      <c r="AL25" s="130" t="s">
        <v>133</v>
      </c>
      <c r="AM25" s="130" t="s">
        <v>133</v>
      </c>
      <c r="AN25" s="130" t="s">
        <v>133</v>
      </c>
      <c r="AO25" s="130" t="s">
        <v>133</v>
      </c>
      <c r="AP25" s="130" t="s">
        <v>133</v>
      </c>
      <c r="AQ25" s="130" t="s">
        <v>116</v>
      </c>
      <c r="AR25" s="131" t="s">
        <v>2303</v>
      </c>
      <c r="AS25" s="147"/>
    </row>
    <row r="26" spans="1:45" ht="23.5" customHeight="1">
      <c r="A26" s="127">
        <v>25</v>
      </c>
      <c r="B26" s="128" t="s">
        <v>2372</v>
      </c>
      <c r="C26" s="132" t="s">
        <v>2336</v>
      </c>
      <c r="D26" s="128" t="s">
        <v>2394</v>
      </c>
      <c r="E26" s="129">
        <v>5</v>
      </c>
      <c r="F26" s="128" t="s">
        <v>151</v>
      </c>
      <c r="G26" s="128" t="s">
        <v>165</v>
      </c>
      <c r="H26" s="128" t="s">
        <v>2395</v>
      </c>
      <c r="I26" s="129">
        <v>-0.19452</v>
      </c>
      <c r="J26" s="129">
        <v>37.647295</v>
      </c>
      <c r="K26" s="129">
        <v>10231727</v>
      </c>
      <c r="L26" s="130" t="s">
        <v>1513</v>
      </c>
      <c r="M26" s="130" t="s">
        <v>1495</v>
      </c>
      <c r="N26" s="130" t="s">
        <v>1496</v>
      </c>
      <c r="O26" s="130">
        <v>2</v>
      </c>
      <c r="P26" s="6" t="s">
        <v>133</v>
      </c>
      <c r="Q26" s="6" t="s">
        <v>133</v>
      </c>
      <c r="R26" s="130">
        <v>0</v>
      </c>
      <c r="S26" s="130" t="s">
        <v>133</v>
      </c>
      <c r="T26" s="130" t="s">
        <v>116</v>
      </c>
      <c r="U26" s="130" t="s">
        <v>110</v>
      </c>
      <c r="V26" s="162">
        <v>0</v>
      </c>
      <c r="W26" s="6">
        <v>0</v>
      </c>
      <c r="X26" s="6">
        <v>0</v>
      </c>
      <c r="Y26" s="130">
        <v>0</v>
      </c>
      <c r="Z26" s="130">
        <v>5</v>
      </c>
      <c r="AA26" s="130">
        <v>0</v>
      </c>
      <c r="AB26" s="130">
        <v>12</v>
      </c>
      <c r="AC26" s="130">
        <v>3</v>
      </c>
      <c r="AD26" s="130">
        <v>3</v>
      </c>
      <c r="AE26" s="133">
        <f t="shared" si="0"/>
        <v>0</v>
      </c>
      <c r="AF26" s="130">
        <v>15</v>
      </c>
      <c r="AG26" s="6">
        <f t="shared" si="1"/>
        <v>45</v>
      </c>
      <c r="AH26" s="6">
        <f t="shared" si="2"/>
        <v>45</v>
      </c>
      <c r="AI26" s="6">
        <f t="shared" si="3"/>
        <v>0</v>
      </c>
      <c r="AJ26" s="130" t="s">
        <v>1539</v>
      </c>
      <c r="AK26" s="130" t="s">
        <v>2569</v>
      </c>
      <c r="AL26" s="130" t="s">
        <v>133</v>
      </c>
      <c r="AM26" s="130" t="s">
        <v>133</v>
      </c>
      <c r="AN26" s="130" t="s">
        <v>133</v>
      </c>
      <c r="AO26" s="130" t="s">
        <v>133</v>
      </c>
      <c r="AP26" s="130" t="s">
        <v>133</v>
      </c>
      <c r="AQ26" s="130" t="s">
        <v>116</v>
      </c>
      <c r="AR26" s="131" t="s">
        <v>2303</v>
      </c>
      <c r="AS26" s="147"/>
    </row>
    <row r="27" spans="1:45" ht="23.5" customHeight="1">
      <c r="A27" s="127">
        <v>26</v>
      </c>
      <c r="B27" s="128" t="s">
        <v>2372</v>
      </c>
      <c r="C27" s="132" t="s">
        <v>2336</v>
      </c>
      <c r="D27" s="128" t="s">
        <v>2396</v>
      </c>
      <c r="E27" s="129">
        <v>6</v>
      </c>
      <c r="F27" s="128" t="s">
        <v>151</v>
      </c>
      <c r="G27" s="128" t="s">
        <v>165</v>
      </c>
      <c r="H27" s="128" t="s">
        <v>2397</v>
      </c>
      <c r="I27" s="129">
        <v>0.6028</v>
      </c>
      <c r="J27" s="129">
        <v>37.061799999999998</v>
      </c>
      <c r="K27" s="129">
        <v>10230915</v>
      </c>
      <c r="L27" s="130" t="s">
        <v>133</v>
      </c>
      <c r="M27" s="130" t="s">
        <v>1495</v>
      </c>
      <c r="N27" s="130" t="s">
        <v>1496</v>
      </c>
      <c r="O27" s="130">
        <v>2</v>
      </c>
      <c r="P27" s="6" t="s">
        <v>133</v>
      </c>
      <c r="Q27" s="6" t="s">
        <v>133</v>
      </c>
      <c r="R27" s="130">
        <v>0</v>
      </c>
      <c r="S27" s="130" t="s">
        <v>1513</v>
      </c>
      <c r="T27" s="130" t="s">
        <v>116</v>
      </c>
      <c r="U27" s="130" t="s">
        <v>110</v>
      </c>
      <c r="V27" s="162">
        <v>0</v>
      </c>
      <c r="W27" s="6">
        <v>0</v>
      </c>
      <c r="X27" s="6">
        <v>0</v>
      </c>
      <c r="Y27" s="130">
        <v>0</v>
      </c>
      <c r="Z27" s="130">
        <v>3</v>
      </c>
      <c r="AA27" s="130">
        <v>0</v>
      </c>
      <c r="AB27" s="130">
        <v>12</v>
      </c>
      <c r="AC27" s="130">
        <v>3</v>
      </c>
      <c r="AD27" s="130">
        <v>3</v>
      </c>
      <c r="AE27" s="133">
        <f t="shared" si="0"/>
        <v>0</v>
      </c>
      <c r="AF27" s="130">
        <v>20</v>
      </c>
      <c r="AG27" s="6">
        <f t="shared" si="1"/>
        <v>60</v>
      </c>
      <c r="AH27" s="6">
        <f t="shared" si="2"/>
        <v>60</v>
      </c>
      <c r="AI27" s="6">
        <f t="shared" si="3"/>
        <v>0</v>
      </c>
      <c r="AJ27" s="130" t="s">
        <v>2296</v>
      </c>
      <c r="AK27" s="130" t="s">
        <v>2569</v>
      </c>
      <c r="AL27" s="130" t="s">
        <v>133</v>
      </c>
      <c r="AM27" s="130" t="s">
        <v>133</v>
      </c>
      <c r="AN27" s="130" t="s">
        <v>133</v>
      </c>
      <c r="AO27" s="130" t="s">
        <v>133</v>
      </c>
      <c r="AP27" s="130" t="s">
        <v>133</v>
      </c>
      <c r="AQ27" s="130" t="s">
        <v>116</v>
      </c>
      <c r="AR27" s="131" t="s">
        <v>2303</v>
      </c>
      <c r="AS27" s="147"/>
    </row>
    <row r="28" spans="1:45" ht="23.5" customHeight="1">
      <c r="A28" s="127">
        <v>27</v>
      </c>
      <c r="B28" s="128" t="s">
        <v>2372</v>
      </c>
      <c r="C28" s="132" t="s">
        <v>2336</v>
      </c>
      <c r="D28" s="128" t="s">
        <v>2398</v>
      </c>
      <c r="E28" s="129">
        <v>5</v>
      </c>
      <c r="F28" s="128" t="s">
        <v>151</v>
      </c>
      <c r="G28" s="128" t="s">
        <v>165</v>
      </c>
      <c r="H28" s="128" t="s">
        <v>2399</v>
      </c>
      <c r="I28" s="129">
        <v>-7.0071999999999995E-2</v>
      </c>
      <c r="J28" s="129">
        <v>37.582414999999997</v>
      </c>
      <c r="K28" s="129">
        <v>10220646</v>
      </c>
      <c r="L28" s="130" t="s">
        <v>133</v>
      </c>
      <c r="M28" s="130" t="s">
        <v>1495</v>
      </c>
      <c r="N28" s="130" t="s">
        <v>1496</v>
      </c>
      <c r="O28" s="130">
        <v>3</v>
      </c>
      <c r="P28" s="6" t="s">
        <v>133</v>
      </c>
      <c r="Q28" s="6" t="s">
        <v>133</v>
      </c>
      <c r="R28" s="130">
        <v>0</v>
      </c>
      <c r="S28" s="130" t="s">
        <v>133</v>
      </c>
      <c r="T28" s="130" t="s">
        <v>116</v>
      </c>
      <c r="U28" s="130" t="s">
        <v>110</v>
      </c>
      <c r="V28" s="162">
        <v>0</v>
      </c>
      <c r="W28" s="6">
        <v>0</v>
      </c>
      <c r="X28" s="6">
        <v>0</v>
      </c>
      <c r="Y28" s="130">
        <v>0</v>
      </c>
      <c r="Z28" s="130">
        <v>4</v>
      </c>
      <c r="AA28" s="130">
        <v>0</v>
      </c>
      <c r="AB28" s="130">
        <v>12</v>
      </c>
      <c r="AC28" s="130">
        <v>3</v>
      </c>
      <c r="AD28" s="130">
        <v>3</v>
      </c>
      <c r="AE28" s="133">
        <f t="shared" si="0"/>
        <v>0</v>
      </c>
      <c r="AF28" s="130">
        <v>20</v>
      </c>
      <c r="AG28" s="6">
        <f t="shared" si="1"/>
        <v>60</v>
      </c>
      <c r="AH28" s="6">
        <f t="shared" si="2"/>
        <v>60</v>
      </c>
      <c r="AI28" s="6">
        <f t="shared" si="3"/>
        <v>0</v>
      </c>
      <c r="AJ28" s="130" t="s">
        <v>2296</v>
      </c>
      <c r="AK28" s="130" t="s">
        <v>2569</v>
      </c>
      <c r="AL28" s="130" t="s">
        <v>133</v>
      </c>
      <c r="AM28" s="130" t="s">
        <v>133</v>
      </c>
      <c r="AN28" s="130" t="s">
        <v>133</v>
      </c>
      <c r="AO28" s="130" t="s">
        <v>133</v>
      </c>
      <c r="AP28" s="130" t="s">
        <v>133</v>
      </c>
      <c r="AQ28" s="130" t="s">
        <v>116</v>
      </c>
      <c r="AR28" s="131" t="s">
        <v>2306</v>
      </c>
      <c r="AS28" s="147"/>
    </row>
    <row r="29" spans="1:45" ht="23.5" customHeight="1">
      <c r="A29" s="127">
        <v>28</v>
      </c>
      <c r="B29" s="128" t="s">
        <v>2372</v>
      </c>
      <c r="C29" s="132" t="s">
        <v>2336</v>
      </c>
      <c r="D29" s="128" t="s">
        <v>2400</v>
      </c>
      <c r="E29" s="129">
        <v>5</v>
      </c>
      <c r="F29" s="128" t="s">
        <v>151</v>
      </c>
      <c r="G29" s="128" t="s">
        <v>165</v>
      </c>
      <c r="H29" s="128" t="s">
        <v>2401</v>
      </c>
      <c r="I29" s="129">
        <v>-0.106112</v>
      </c>
      <c r="J29" s="129">
        <v>37.576732999999997</v>
      </c>
      <c r="K29" s="129">
        <v>10220622</v>
      </c>
      <c r="L29" s="130" t="s">
        <v>1513</v>
      </c>
      <c r="M29" s="130" t="s">
        <v>1495</v>
      </c>
      <c r="N29" s="130" t="s">
        <v>1496</v>
      </c>
      <c r="O29" s="130">
        <v>2.5</v>
      </c>
      <c r="P29" s="6" t="s">
        <v>133</v>
      </c>
      <c r="Q29" s="6" t="s">
        <v>133</v>
      </c>
      <c r="R29" s="130">
        <v>0</v>
      </c>
      <c r="S29" s="130" t="s">
        <v>133</v>
      </c>
      <c r="T29" s="130" t="s">
        <v>116</v>
      </c>
      <c r="U29" s="130" t="s">
        <v>110</v>
      </c>
      <c r="V29" s="162">
        <v>0</v>
      </c>
      <c r="W29" s="6">
        <v>0</v>
      </c>
      <c r="X29" s="6">
        <v>0</v>
      </c>
      <c r="Y29" s="130">
        <v>0</v>
      </c>
      <c r="Z29" s="130">
        <v>4</v>
      </c>
      <c r="AA29" s="130">
        <v>0</v>
      </c>
      <c r="AB29" s="130">
        <v>12</v>
      </c>
      <c r="AC29" s="130">
        <v>3</v>
      </c>
      <c r="AD29" s="130">
        <v>3</v>
      </c>
      <c r="AE29" s="133">
        <f t="shared" si="0"/>
        <v>0</v>
      </c>
      <c r="AF29" s="130">
        <v>15</v>
      </c>
      <c r="AG29" s="6">
        <f t="shared" si="1"/>
        <v>45</v>
      </c>
      <c r="AH29" s="6">
        <f t="shared" si="2"/>
        <v>45</v>
      </c>
      <c r="AI29" s="6">
        <f t="shared" si="3"/>
        <v>0</v>
      </c>
      <c r="AJ29" s="130" t="s">
        <v>1539</v>
      </c>
      <c r="AK29" s="130" t="s">
        <v>2569</v>
      </c>
      <c r="AL29" s="130" t="s">
        <v>133</v>
      </c>
      <c r="AM29" s="130" t="s">
        <v>133</v>
      </c>
      <c r="AN29" s="130" t="s">
        <v>133</v>
      </c>
      <c r="AO29" s="130" t="s">
        <v>133</v>
      </c>
      <c r="AP29" s="130" t="s">
        <v>133</v>
      </c>
      <c r="AQ29" s="130" t="s">
        <v>116</v>
      </c>
      <c r="AR29" s="131" t="s">
        <v>2303</v>
      </c>
      <c r="AS29" s="147"/>
    </row>
    <row r="30" spans="1:45" ht="23.5" customHeight="1">
      <c r="A30" s="127">
        <v>29</v>
      </c>
      <c r="B30" s="128" t="s">
        <v>2372</v>
      </c>
      <c r="C30" s="132" t="s">
        <v>2336</v>
      </c>
      <c r="D30" s="128" t="s">
        <v>2402</v>
      </c>
      <c r="E30" s="129">
        <v>4</v>
      </c>
      <c r="F30" s="128" t="s">
        <v>151</v>
      </c>
      <c r="G30" s="128" t="s">
        <v>165</v>
      </c>
      <c r="H30" s="128" t="s">
        <v>2403</v>
      </c>
      <c r="I30" s="129">
        <v>-0.18684200000000001</v>
      </c>
      <c r="J30" s="129">
        <v>37.599974000000003</v>
      </c>
      <c r="K30" s="129">
        <v>10232246</v>
      </c>
      <c r="L30" s="130" t="s">
        <v>133</v>
      </c>
      <c r="M30" s="130" t="s">
        <v>1495</v>
      </c>
      <c r="N30" s="130" t="s">
        <v>1496</v>
      </c>
      <c r="O30" s="130">
        <v>3</v>
      </c>
      <c r="P30" s="6" t="s">
        <v>133</v>
      </c>
      <c r="Q30" s="6" t="s">
        <v>133</v>
      </c>
      <c r="R30" s="130">
        <v>0</v>
      </c>
      <c r="S30" s="130" t="s">
        <v>133</v>
      </c>
      <c r="T30" s="130" t="s">
        <v>116</v>
      </c>
      <c r="U30" s="130" t="s">
        <v>110</v>
      </c>
      <c r="V30" s="162">
        <v>0</v>
      </c>
      <c r="W30" s="6">
        <v>0</v>
      </c>
      <c r="X30" s="6">
        <v>0</v>
      </c>
      <c r="Y30" s="130">
        <v>0</v>
      </c>
      <c r="Z30" s="130">
        <v>5</v>
      </c>
      <c r="AA30" s="130">
        <v>0</v>
      </c>
      <c r="AB30" s="130">
        <v>12</v>
      </c>
      <c r="AC30" s="130">
        <v>3</v>
      </c>
      <c r="AD30" s="130">
        <v>3</v>
      </c>
      <c r="AE30" s="133">
        <f t="shared" si="0"/>
        <v>0</v>
      </c>
      <c r="AF30" s="130">
        <v>20</v>
      </c>
      <c r="AG30" s="6">
        <f t="shared" si="1"/>
        <v>60</v>
      </c>
      <c r="AH30" s="6">
        <f t="shared" si="2"/>
        <v>60</v>
      </c>
      <c r="AI30" s="6">
        <f t="shared" si="3"/>
        <v>0</v>
      </c>
      <c r="AJ30" s="130" t="s">
        <v>2296</v>
      </c>
      <c r="AK30" s="130" t="s">
        <v>2569</v>
      </c>
      <c r="AL30" s="130" t="s">
        <v>133</v>
      </c>
      <c r="AM30" s="130" t="s">
        <v>133</v>
      </c>
      <c r="AN30" s="130" t="s">
        <v>133</v>
      </c>
      <c r="AO30" s="130" t="s">
        <v>133</v>
      </c>
      <c r="AP30" s="130" t="s">
        <v>133</v>
      </c>
      <c r="AQ30" s="130" t="s">
        <v>116</v>
      </c>
      <c r="AR30" s="131" t="s">
        <v>2303</v>
      </c>
      <c r="AS30" s="147"/>
    </row>
    <row r="31" spans="1:45" ht="23.5" customHeight="1">
      <c r="A31" s="127">
        <v>30</v>
      </c>
      <c r="B31" s="128" t="s">
        <v>2372</v>
      </c>
      <c r="C31" s="132" t="s">
        <v>2336</v>
      </c>
      <c r="D31" s="128" t="s">
        <v>2404</v>
      </c>
      <c r="E31" s="129">
        <v>5</v>
      </c>
      <c r="F31" s="128" t="s">
        <v>151</v>
      </c>
      <c r="G31" s="128" t="s">
        <v>165</v>
      </c>
      <c r="H31" s="128" t="s">
        <v>2405</v>
      </c>
      <c r="I31" s="129">
        <v>-8.1487000000000004E-2</v>
      </c>
      <c r="J31" s="129">
        <v>37.593069999999997</v>
      </c>
      <c r="K31" s="129">
        <v>10220579</v>
      </c>
      <c r="L31" s="130" t="s">
        <v>133</v>
      </c>
      <c r="M31" s="130" t="s">
        <v>1495</v>
      </c>
      <c r="N31" s="130" t="s">
        <v>1496</v>
      </c>
      <c r="O31" s="130">
        <v>4</v>
      </c>
      <c r="P31" s="6" t="s">
        <v>133</v>
      </c>
      <c r="Q31" s="6" t="s">
        <v>133</v>
      </c>
      <c r="R31" s="130">
        <v>0</v>
      </c>
      <c r="S31" s="130" t="s">
        <v>133</v>
      </c>
      <c r="T31" s="130" t="s">
        <v>2307</v>
      </c>
      <c r="U31" s="130" t="s">
        <v>110</v>
      </c>
      <c r="V31" s="162">
        <v>0</v>
      </c>
      <c r="W31" s="6">
        <v>0</v>
      </c>
      <c r="X31" s="6">
        <v>0</v>
      </c>
      <c r="Y31" s="130">
        <v>0</v>
      </c>
      <c r="Z31" s="130">
        <v>10</v>
      </c>
      <c r="AA31" s="130">
        <v>0</v>
      </c>
      <c r="AB31" s="130">
        <v>12</v>
      </c>
      <c r="AC31" s="130">
        <v>6</v>
      </c>
      <c r="AD31" s="130">
        <v>3</v>
      </c>
      <c r="AE31" s="133">
        <f t="shared" si="0"/>
        <v>3</v>
      </c>
      <c r="AF31" s="130">
        <v>15</v>
      </c>
      <c r="AG31" s="6">
        <f t="shared" si="1"/>
        <v>90</v>
      </c>
      <c r="AH31" s="6">
        <f t="shared" si="2"/>
        <v>45</v>
      </c>
      <c r="AI31" s="6">
        <f t="shared" si="3"/>
        <v>45</v>
      </c>
      <c r="AJ31" s="130" t="s">
        <v>1501</v>
      </c>
      <c r="AK31" s="130" t="s">
        <v>2569</v>
      </c>
      <c r="AL31" s="130" t="s">
        <v>133</v>
      </c>
      <c r="AM31" s="130" t="s">
        <v>133</v>
      </c>
      <c r="AN31" s="130" t="s">
        <v>133</v>
      </c>
      <c r="AO31" s="130" t="s">
        <v>133</v>
      </c>
      <c r="AP31" s="130" t="s">
        <v>133</v>
      </c>
      <c r="AQ31" s="130" t="s">
        <v>116</v>
      </c>
      <c r="AR31" s="131" t="s">
        <v>2303</v>
      </c>
      <c r="AS31" s="147"/>
    </row>
    <row r="32" spans="1:45" ht="23.5" customHeight="1">
      <c r="A32" s="127">
        <v>31</v>
      </c>
      <c r="B32" s="134" t="s">
        <v>2372</v>
      </c>
      <c r="C32" s="132" t="s">
        <v>2406</v>
      </c>
      <c r="D32" s="128" t="s">
        <v>2407</v>
      </c>
      <c r="E32" s="129">
        <v>3</v>
      </c>
      <c r="F32" s="128" t="s">
        <v>151</v>
      </c>
      <c r="G32" s="128" t="s">
        <v>165</v>
      </c>
      <c r="H32" s="128" t="s">
        <v>2408</v>
      </c>
      <c r="I32" s="129">
        <v>-4.1099999999999998E-2</v>
      </c>
      <c r="J32" s="129">
        <v>37.649799999999999</v>
      </c>
      <c r="K32" s="129">
        <v>10221793</v>
      </c>
      <c r="L32" s="130" t="s">
        <v>1513</v>
      </c>
      <c r="M32" s="130" t="s">
        <v>1495</v>
      </c>
      <c r="N32" s="130" t="s">
        <v>1496</v>
      </c>
      <c r="O32" s="130">
        <v>2</v>
      </c>
      <c r="P32" s="6" t="s">
        <v>133</v>
      </c>
      <c r="Q32" s="6" t="s">
        <v>133</v>
      </c>
      <c r="R32" s="130">
        <v>0</v>
      </c>
      <c r="S32" s="130" t="s">
        <v>133</v>
      </c>
      <c r="T32" s="130" t="s">
        <v>2307</v>
      </c>
      <c r="U32" s="130" t="s">
        <v>110</v>
      </c>
      <c r="V32" s="162">
        <v>0</v>
      </c>
      <c r="W32" s="6">
        <v>0</v>
      </c>
      <c r="X32" s="6">
        <v>0</v>
      </c>
      <c r="Y32" s="130">
        <v>0</v>
      </c>
      <c r="Z32" s="130">
        <v>4</v>
      </c>
      <c r="AA32" s="130">
        <v>0</v>
      </c>
      <c r="AB32" s="130">
        <v>12</v>
      </c>
      <c r="AC32" s="130">
        <v>4</v>
      </c>
      <c r="AD32" s="130">
        <v>3</v>
      </c>
      <c r="AE32" s="133">
        <f t="shared" si="0"/>
        <v>1</v>
      </c>
      <c r="AF32" s="130">
        <v>15</v>
      </c>
      <c r="AG32" s="6">
        <f t="shared" si="1"/>
        <v>60</v>
      </c>
      <c r="AH32" s="6">
        <f t="shared" si="2"/>
        <v>45</v>
      </c>
      <c r="AI32" s="6">
        <f t="shared" si="3"/>
        <v>15</v>
      </c>
      <c r="AJ32" s="130" t="s">
        <v>1501</v>
      </c>
      <c r="AK32" s="130" t="s">
        <v>2569</v>
      </c>
      <c r="AL32" s="130" t="s">
        <v>133</v>
      </c>
      <c r="AM32" s="130" t="s">
        <v>133</v>
      </c>
      <c r="AN32" s="130" t="s">
        <v>133</v>
      </c>
      <c r="AO32" s="130" t="s">
        <v>133</v>
      </c>
      <c r="AP32" s="130" t="s">
        <v>133</v>
      </c>
      <c r="AQ32" s="130" t="s">
        <v>116</v>
      </c>
      <c r="AR32" s="135" t="s">
        <v>2303</v>
      </c>
      <c r="AS32" s="147"/>
    </row>
    <row r="33" spans="1:45" ht="23.5" customHeight="1">
      <c r="A33" s="127">
        <v>32</v>
      </c>
      <c r="B33" s="128" t="s">
        <v>2372</v>
      </c>
      <c r="C33" s="132" t="s">
        <v>2406</v>
      </c>
      <c r="D33" s="128" t="s">
        <v>2409</v>
      </c>
      <c r="E33" s="129">
        <v>5</v>
      </c>
      <c r="F33" s="128" t="s">
        <v>151</v>
      </c>
      <c r="G33" s="128" t="s">
        <v>222</v>
      </c>
      <c r="H33" s="128" t="s">
        <v>2410</v>
      </c>
      <c r="I33" s="129">
        <v>4.87E-2</v>
      </c>
      <c r="J33" s="129">
        <v>37.711300000000001</v>
      </c>
      <c r="K33" s="129">
        <v>10221983</v>
      </c>
      <c r="L33" s="130" t="s">
        <v>133</v>
      </c>
      <c r="M33" s="130" t="s">
        <v>1495</v>
      </c>
      <c r="N33" s="130" t="s">
        <v>1496</v>
      </c>
      <c r="O33" s="130">
        <v>2</v>
      </c>
      <c r="P33" s="6" t="s">
        <v>133</v>
      </c>
      <c r="Q33" s="6" t="s">
        <v>133</v>
      </c>
      <c r="R33" s="130">
        <v>0</v>
      </c>
      <c r="S33" s="130" t="s">
        <v>133</v>
      </c>
      <c r="T33" s="130" t="s">
        <v>116</v>
      </c>
      <c r="U33" s="130" t="s">
        <v>110</v>
      </c>
      <c r="V33" s="162">
        <v>0</v>
      </c>
      <c r="W33" s="6">
        <v>0</v>
      </c>
      <c r="X33" s="6">
        <v>0</v>
      </c>
      <c r="Y33" s="130">
        <v>0</v>
      </c>
      <c r="Z33" s="130">
        <v>1</v>
      </c>
      <c r="AA33" s="130">
        <v>0</v>
      </c>
      <c r="AB33" s="130">
        <v>12</v>
      </c>
      <c r="AC33" s="130">
        <v>2</v>
      </c>
      <c r="AD33" s="130">
        <v>2</v>
      </c>
      <c r="AE33" s="133">
        <f t="shared" si="0"/>
        <v>0</v>
      </c>
      <c r="AF33" s="130">
        <v>20</v>
      </c>
      <c r="AG33" s="6">
        <f t="shared" si="1"/>
        <v>40</v>
      </c>
      <c r="AH33" s="6">
        <f t="shared" si="2"/>
        <v>40</v>
      </c>
      <c r="AI33" s="6">
        <f t="shared" si="3"/>
        <v>0</v>
      </c>
      <c r="AJ33" s="130" t="s">
        <v>2296</v>
      </c>
      <c r="AK33" s="130" t="s">
        <v>2569</v>
      </c>
      <c r="AL33" s="130" t="s">
        <v>133</v>
      </c>
      <c r="AM33" s="130" t="s">
        <v>133</v>
      </c>
      <c r="AN33" s="130" t="s">
        <v>133</v>
      </c>
      <c r="AO33" s="130" t="s">
        <v>133</v>
      </c>
      <c r="AP33" s="130" t="s">
        <v>133</v>
      </c>
      <c r="AQ33" s="130" t="s">
        <v>116</v>
      </c>
      <c r="AR33" s="131" t="s">
        <v>2309</v>
      </c>
      <c r="AS33" s="147"/>
    </row>
    <row r="34" spans="1:45" ht="23.5" customHeight="1">
      <c r="A34" s="127">
        <v>33</v>
      </c>
      <c r="B34" s="128" t="s">
        <v>2372</v>
      </c>
      <c r="C34" s="132" t="s">
        <v>2406</v>
      </c>
      <c r="D34" s="128" t="s">
        <v>2411</v>
      </c>
      <c r="E34" s="129">
        <v>3</v>
      </c>
      <c r="F34" s="128" t="s">
        <v>151</v>
      </c>
      <c r="G34" s="128" t="s">
        <v>2412</v>
      </c>
      <c r="H34" s="128" t="s">
        <v>2413</v>
      </c>
      <c r="I34" s="129">
        <v>1.9900000000000001E-2</v>
      </c>
      <c r="J34" s="129">
        <v>37.582500000000003</v>
      </c>
      <c r="K34" s="129">
        <v>10221926</v>
      </c>
      <c r="L34" s="130" t="s">
        <v>133</v>
      </c>
      <c r="M34" s="130" t="s">
        <v>1495</v>
      </c>
      <c r="N34" s="130" t="s">
        <v>1496</v>
      </c>
      <c r="O34" s="130">
        <v>4</v>
      </c>
      <c r="P34" s="6" t="s">
        <v>133</v>
      </c>
      <c r="Q34" s="6" t="s">
        <v>133</v>
      </c>
      <c r="R34" s="130">
        <v>0</v>
      </c>
      <c r="S34" s="130" t="s">
        <v>133</v>
      </c>
      <c r="T34" s="130" t="s">
        <v>116</v>
      </c>
      <c r="U34" s="130" t="s">
        <v>110</v>
      </c>
      <c r="V34" s="162">
        <v>0</v>
      </c>
      <c r="W34" s="6">
        <v>0</v>
      </c>
      <c r="X34" s="6">
        <v>0</v>
      </c>
      <c r="Y34" s="130">
        <v>0</v>
      </c>
      <c r="Z34" s="130">
        <v>2</v>
      </c>
      <c r="AA34" s="130">
        <v>0</v>
      </c>
      <c r="AB34" s="130">
        <v>12</v>
      </c>
      <c r="AC34" s="130">
        <v>2</v>
      </c>
      <c r="AD34" s="130">
        <v>2</v>
      </c>
      <c r="AE34" s="133">
        <f t="shared" ref="AE34:AE65" si="4">AC34-AD34</f>
        <v>0</v>
      </c>
      <c r="AF34" s="130">
        <v>20</v>
      </c>
      <c r="AG34" s="6">
        <f t="shared" ref="AG34:AG65" si="5">AC34*AF34</f>
        <v>40</v>
      </c>
      <c r="AH34" s="6">
        <f t="shared" ref="AH34:AH65" si="6">AF34*AD34</f>
        <v>40</v>
      </c>
      <c r="AI34" s="6">
        <f t="shared" ref="AI34:AI65" si="7">AF34*AE34</f>
        <v>0</v>
      </c>
      <c r="AJ34" s="130" t="s">
        <v>2296</v>
      </c>
      <c r="AK34" s="130" t="s">
        <v>2569</v>
      </c>
      <c r="AL34" s="130" t="s">
        <v>133</v>
      </c>
      <c r="AM34" s="130" t="s">
        <v>133</v>
      </c>
      <c r="AN34" s="130" t="s">
        <v>133</v>
      </c>
      <c r="AO34" s="130" t="s">
        <v>133</v>
      </c>
      <c r="AP34" s="130" t="s">
        <v>133</v>
      </c>
      <c r="AQ34" s="130" t="s">
        <v>116</v>
      </c>
      <c r="AR34" s="131" t="s">
        <v>2303</v>
      </c>
      <c r="AS34" s="147"/>
    </row>
    <row r="35" spans="1:45" ht="23.5" customHeight="1">
      <c r="A35" s="127">
        <v>34</v>
      </c>
      <c r="B35" s="128" t="s">
        <v>2372</v>
      </c>
      <c r="C35" s="132" t="s">
        <v>2406</v>
      </c>
      <c r="D35" s="128" t="s">
        <v>2414</v>
      </c>
      <c r="E35" s="129">
        <v>5</v>
      </c>
      <c r="F35" s="128" t="s">
        <v>151</v>
      </c>
      <c r="G35" s="128" t="s">
        <v>222</v>
      </c>
      <c r="H35" s="128" t="s">
        <v>2415</v>
      </c>
      <c r="I35" s="129">
        <v>1.2999999999999999E-3</v>
      </c>
      <c r="J35" s="129">
        <v>37.5764</v>
      </c>
      <c r="K35" s="129">
        <v>10230706</v>
      </c>
      <c r="L35" s="130" t="s">
        <v>1513</v>
      </c>
      <c r="M35" s="130" t="s">
        <v>1495</v>
      </c>
      <c r="N35" s="130" t="s">
        <v>1496</v>
      </c>
      <c r="O35" s="130">
        <v>4</v>
      </c>
      <c r="P35" s="6" t="s">
        <v>133</v>
      </c>
      <c r="Q35" s="6" t="s">
        <v>133</v>
      </c>
      <c r="R35" s="130">
        <v>0</v>
      </c>
      <c r="S35" s="130" t="s">
        <v>133</v>
      </c>
      <c r="T35" s="130" t="s">
        <v>116</v>
      </c>
      <c r="U35" s="130" t="s">
        <v>110</v>
      </c>
      <c r="V35" s="162">
        <v>0</v>
      </c>
      <c r="W35" s="6">
        <v>0</v>
      </c>
      <c r="X35" s="6">
        <v>0</v>
      </c>
      <c r="Y35" s="130">
        <v>0</v>
      </c>
      <c r="Z35" s="130">
        <v>3</v>
      </c>
      <c r="AA35" s="130">
        <v>0</v>
      </c>
      <c r="AB35" s="130">
        <v>12</v>
      </c>
      <c r="AC35" s="130">
        <v>3</v>
      </c>
      <c r="AD35" s="130">
        <v>3</v>
      </c>
      <c r="AE35" s="133">
        <f t="shared" si="4"/>
        <v>0</v>
      </c>
      <c r="AF35" s="130">
        <v>20</v>
      </c>
      <c r="AG35" s="6">
        <f t="shared" si="5"/>
        <v>60</v>
      </c>
      <c r="AH35" s="6">
        <f t="shared" si="6"/>
        <v>60</v>
      </c>
      <c r="AI35" s="6">
        <f t="shared" si="7"/>
        <v>0</v>
      </c>
      <c r="AJ35" s="130" t="s">
        <v>2296</v>
      </c>
      <c r="AK35" s="130" t="s">
        <v>2569</v>
      </c>
      <c r="AL35" s="130" t="s">
        <v>133</v>
      </c>
      <c r="AM35" s="130" t="s">
        <v>133</v>
      </c>
      <c r="AN35" s="130" t="s">
        <v>133</v>
      </c>
      <c r="AO35" s="130" t="s">
        <v>133</v>
      </c>
      <c r="AP35" s="130" t="s">
        <v>133</v>
      </c>
      <c r="AQ35" s="130" t="s">
        <v>116</v>
      </c>
      <c r="AR35" s="131" t="s">
        <v>2310</v>
      </c>
      <c r="AS35" s="147"/>
    </row>
    <row r="36" spans="1:45" ht="23.5" customHeight="1">
      <c r="A36" s="127">
        <v>35</v>
      </c>
      <c r="B36" s="128" t="s">
        <v>2372</v>
      </c>
      <c r="C36" s="132" t="s">
        <v>2406</v>
      </c>
      <c r="D36" s="128" t="s">
        <v>2416</v>
      </c>
      <c r="E36" s="129">
        <v>5</v>
      </c>
      <c r="F36" s="128" t="s">
        <v>151</v>
      </c>
      <c r="G36" s="128" t="s">
        <v>222</v>
      </c>
      <c r="H36" s="128" t="s">
        <v>2417</v>
      </c>
      <c r="I36" s="129">
        <v>-5.4400000000000004E-3</v>
      </c>
      <c r="J36" s="129">
        <v>37.686199999999999</v>
      </c>
      <c r="K36" s="129">
        <v>10230971</v>
      </c>
      <c r="L36" s="130" t="s">
        <v>133</v>
      </c>
      <c r="M36" s="130" t="s">
        <v>1495</v>
      </c>
      <c r="N36" s="130" t="s">
        <v>1496</v>
      </c>
      <c r="O36" s="130">
        <v>3</v>
      </c>
      <c r="P36" s="6" t="s">
        <v>133</v>
      </c>
      <c r="Q36" s="6" t="s">
        <v>133</v>
      </c>
      <c r="R36" s="130">
        <v>0</v>
      </c>
      <c r="S36" s="130" t="s">
        <v>133</v>
      </c>
      <c r="T36" s="130" t="s">
        <v>116</v>
      </c>
      <c r="U36" s="130" t="s">
        <v>110</v>
      </c>
      <c r="V36" s="162">
        <v>0</v>
      </c>
      <c r="W36" s="6">
        <v>0</v>
      </c>
      <c r="X36" s="6">
        <v>0</v>
      </c>
      <c r="Y36" s="130">
        <v>0</v>
      </c>
      <c r="Z36" s="130">
        <v>8</v>
      </c>
      <c r="AA36" s="130">
        <v>0</v>
      </c>
      <c r="AB36" s="130">
        <v>12</v>
      </c>
      <c r="AC36" s="130">
        <v>6</v>
      </c>
      <c r="AD36" s="130">
        <v>2</v>
      </c>
      <c r="AE36" s="133">
        <f t="shared" si="4"/>
        <v>4</v>
      </c>
      <c r="AF36" s="130">
        <v>15</v>
      </c>
      <c r="AG36" s="6">
        <f t="shared" si="5"/>
        <v>90</v>
      </c>
      <c r="AH36" s="6">
        <f t="shared" si="6"/>
        <v>30</v>
      </c>
      <c r="AI36" s="6">
        <f t="shared" si="7"/>
        <v>60</v>
      </c>
      <c r="AJ36" s="130" t="s">
        <v>1501</v>
      </c>
      <c r="AK36" s="130" t="s">
        <v>2569</v>
      </c>
      <c r="AL36" s="130" t="s">
        <v>133</v>
      </c>
      <c r="AM36" s="130" t="s">
        <v>133</v>
      </c>
      <c r="AN36" s="130" t="s">
        <v>133</v>
      </c>
      <c r="AO36" s="130" t="s">
        <v>133</v>
      </c>
      <c r="AP36" s="130" t="s">
        <v>133</v>
      </c>
      <c r="AQ36" s="130" t="s">
        <v>116</v>
      </c>
      <c r="AR36" s="131" t="s">
        <v>2303</v>
      </c>
      <c r="AS36" s="147"/>
    </row>
    <row r="37" spans="1:45" ht="23.5" customHeight="1">
      <c r="A37" s="127">
        <v>36</v>
      </c>
      <c r="B37" s="128" t="s">
        <v>2347</v>
      </c>
      <c r="C37" s="132" t="s">
        <v>2348</v>
      </c>
      <c r="D37" s="128" t="s">
        <v>2418</v>
      </c>
      <c r="E37" s="129">
        <v>7</v>
      </c>
      <c r="F37" s="128" t="s">
        <v>2350</v>
      </c>
      <c r="G37" s="128" t="s">
        <v>142</v>
      </c>
      <c r="H37" s="128" t="s">
        <v>2419</v>
      </c>
      <c r="I37" s="129">
        <v>-0.45178200000000002</v>
      </c>
      <c r="J37" s="129">
        <v>37.508209000000001</v>
      </c>
      <c r="K37" s="129">
        <v>10231068</v>
      </c>
      <c r="L37" s="130" t="s">
        <v>133</v>
      </c>
      <c r="M37" s="130" t="s">
        <v>1495</v>
      </c>
      <c r="N37" s="130" t="s">
        <v>1496</v>
      </c>
      <c r="O37" s="130">
        <v>2</v>
      </c>
      <c r="P37" s="6" t="s">
        <v>133</v>
      </c>
      <c r="Q37" s="6" t="s">
        <v>133</v>
      </c>
      <c r="R37" s="130">
        <v>0</v>
      </c>
      <c r="S37" s="130" t="s">
        <v>1513</v>
      </c>
      <c r="T37" s="130" t="s">
        <v>116</v>
      </c>
      <c r="U37" s="130" t="s">
        <v>110</v>
      </c>
      <c r="V37" s="162">
        <v>0</v>
      </c>
      <c r="W37" s="6">
        <v>0</v>
      </c>
      <c r="X37" s="6">
        <v>0</v>
      </c>
      <c r="Y37" s="130">
        <v>0</v>
      </c>
      <c r="Z37" s="130">
        <v>2</v>
      </c>
      <c r="AA37" s="130">
        <v>0</v>
      </c>
      <c r="AB37" s="130">
        <v>12</v>
      </c>
      <c r="AC37" s="130">
        <v>2</v>
      </c>
      <c r="AD37" s="130">
        <v>2</v>
      </c>
      <c r="AE37" s="133">
        <f t="shared" si="4"/>
        <v>0</v>
      </c>
      <c r="AF37" s="130">
        <v>20</v>
      </c>
      <c r="AG37" s="6">
        <f t="shared" si="5"/>
        <v>40</v>
      </c>
      <c r="AH37" s="6">
        <f t="shared" si="6"/>
        <v>40</v>
      </c>
      <c r="AI37" s="6">
        <f t="shared" si="7"/>
        <v>0</v>
      </c>
      <c r="AJ37" s="130" t="s">
        <v>2296</v>
      </c>
      <c r="AK37" s="130" t="s">
        <v>2569</v>
      </c>
      <c r="AL37" s="130" t="s">
        <v>133</v>
      </c>
      <c r="AM37" s="130" t="s">
        <v>133</v>
      </c>
      <c r="AN37" s="130" t="s">
        <v>133</v>
      </c>
      <c r="AO37" s="130" t="s">
        <v>133</v>
      </c>
      <c r="AP37" s="130" t="s">
        <v>133</v>
      </c>
      <c r="AQ37" s="130" t="s">
        <v>116</v>
      </c>
      <c r="AR37" s="131" t="s">
        <v>2298</v>
      </c>
      <c r="AS37" s="147"/>
    </row>
    <row r="38" spans="1:45" ht="23.5" customHeight="1">
      <c r="A38" s="127">
        <v>37</v>
      </c>
      <c r="B38" s="128" t="s">
        <v>2347</v>
      </c>
      <c r="C38" s="132" t="s">
        <v>2348</v>
      </c>
      <c r="D38" s="128" t="s">
        <v>2420</v>
      </c>
      <c r="E38" s="129">
        <v>5</v>
      </c>
      <c r="F38" s="128" t="s">
        <v>2350</v>
      </c>
      <c r="G38" s="128" t="s">
        <v>144</v>
      </c>
      <c r="H38" s="128" t="s">
        <v>2421</v>
      </c>
      <c r="I38" s="129">
        <v>-0.39283699999999999</v>
      </c>
      <c r="J38" s="129">
        <v>37.511865</v>
      </c>
      <c r="K38" s="129">
        <v>10231717</v>
      </c>
      <c r="L38" s="130" t="s">
        <v>1513</v>
      </c>
      <c r="M38" s="130" t="s">
        <v>1495</v>
      </c>
      <c r="N38" s="130" t="s">
        <v>1496</v>
      </c>
      <c r="O38" s="130">
        <v>4</v>
      </c>
      <c r="P38" s="6" t="s">
        <v>133</v>
      </c>
      <c r="Q38" s="6" t="s">
        <v>133</v>
      </c>
      <c r="R38" s="130">
        <v>0</v>
      </c>
      <c r="S38" s="130" t="s">
        <v>133</v>
      </c>
      <c r="T38" s="130" t="s">
        <v>116</v>
      </c>
      <c r="U38" s="130" t="s">
        <v>110</v>
      </c>
      <c r="V38" s="162">
        <v>0</v>
      </c>
      <c r="W38" s="6">
        <v>0</v>
      </c>
      <c r="X38" s="6">
        <v>0</v>
      </c>
      <c r="Y38" s="130">
        <v>0</v>
      </c>
      <c r="Z38" s="130">
        <v>2</v>
      </c>
      <c r="AA38" s="130">
        <v>0</v>
      </c>
      <c r="AB38" s="130">
        <v>12</v>
      </c>
      <c r="AC38" s="130">
        <v>2</v>
      </c>
      <c r="AD38" s="130">
        <v>2</v>
      </c>
      <c r="AE38" s="133">
        <f t="shared" si="4"/>
        <v>0</v>
      </c>
      <c r="AF38" s="130">
        <v>20</v>
      </c>
      <c r="AG38" s="6">
        <f t="shared" si="5"/>
        <v>40</v>
      </c>
      <c r="AH38" s="6">
        <f t="shared" si="6"/>
        <v>40</v>
      </c>
      <c r="AI38" s="6">
        <f t="shared" si="7"/>
        <v>0</v>
      </c>
      <c r="AJ38" s="130" t="s">
        <v>2296</v>
      </c>
      <c r="AK38" s="130" t="s">
        <v>2569</v>
      </c>
      <c r="AL38" s="130" t="s">
        <v>133</v>
      </c>
      <c r="AM38" s="130" t="s">
        <v>133</v>
      </c>
      <c r="AN38" s="130" t="s">
        <v>133</v>
      </c>
      <c r="AO38" s="130" t="s">
        <v>133</v>
      </c>
      <c r="AP38" s="130" t="s">
        <v>133</v>
      </c>
      <c r="AQ38" s="130" t="s">
        <v>116</v>
      </c>
      <c r="AR38" s="131" t="s">
        <v>2298</v>
      </c>
      <c r="AS38" s="147"/>
    </row>
    <row r="39" spans="1:45" ht="23.5" customHeight="1">
      <c r="A39" s="127">
        <v>38</v>
      </c>
      <c r="B39" s="128" t="s">
        <v>2347</v>
      </c>
      <c r="C39" s="132" t="s">
        <v>2348</v>
      </c>
      <c r="D39" s="128" t="s">
        <v>2422</v>
      </c>
      <c r="E39" s="129">
        <v>30</v>
      </c>
      <c r="F39" s="128" t="s">
        <v>2350</v>
      </c>
      <c r="G39" s="128" t="s">
        <v>142</v>
      </c>
      <c r="H39" s="128" t="s">
        <v>2423</v>
      </c>
      <c r="I39" s="129">
        <v>-0.50719499999999995</v>
      </c>
      <c r="J39" s="129">
        <v>37.462221999999997</v>
      </c>
      <c r="K39" s="129">
        <v>10230720</v>
      </c>
      <c r="L39" s="130" t="s">
        <v>133</v>
      </c>
      <c r="M39" s="130" t="s">
        <v>1495</v>
      </c>
      <c r="N39" s="130" t="s">
        <v>1496</v>
      </c>
      <c r="O39" s="130">
        <v>4</v>
      </c>
      <c r="P39" s="6" t="s">
        <v>133</v>
      </c>
      <c r="Q39" s="6" t="s">
        <v>133</v>
      </c>
      <c r="R39" s="130">
        <v>0</v>
      </c>
      <c r="S39" s="130" t="s">
        <v>133</v>
      </c>
      <c r="T39" s="130" t="s">
        <v>2307</v>
      </c>
      <c r="U39" s="130" t="s">
        <v>110</v>
      </c>
      <c r="V39" s="162">
        <v>0</v>
      </c>
      <c r="W39" s="6">
        <v>0</v>
      </c>
      <c r="X39" s="6">
        <v>0</v>
      </c>
      <c r="Y39" s="130">
        <v>0</v>
      </c>
      <c r="Z39" s="130">
        <v>5</v>
      </c>
      <c r="AA39" s="130">
        <v>0</v>
      </c>
      <c r="AB39" s="130">
        <v>12</v>
      </c>
      <c r="AC39" s="130">
        <v>3</v>
      </c>
      <c r="AD39" s="130">
        <v>3</v>
      </c>
      <c r="AE39" s="133">
        <f t="shared" si="4"/>
        <v>0</v>
      </c>
      <c r="AF39" s="130">
        <v>20</v>
      </c>
      <c r="AG39" s="6">
        <f t="shared" si="5"/>
        <v>60</v>
      </c>
      <c r="AH39" s="6">
        <f t="shared" si="6"/>
        <v>60</v>
      </c>
      <c r="AI39" s="6">
        <f t="shared" si="7"/>
        <v>0</v>
      </c>
      <c r="AJ39" s="130" t="s">
        <v>2296</v>
      </c>
      <c r="AK39" s="130" t="s">
        <v>2569</v>
      </c>
      <c r="AL39" s="130" t="s">
        <v>133</v>
      </c>
      <c r="AM39" s="130" t="s">
        <v>133</v>
      </c>
      <c r="AN39" s="130" t="s">
        <v>133</v>
      </c>
      <c r="AO39" s="130" t="s">
        <v>133</v>
      </c>
      <c r="AP39" s="130" t="s">
        <v>133</v>
      </c>
      <c r="AQ39" s="130" t="s">
        <v>116</v>
      </c>
      <c r="AR39" s="131" t="s">
        <v>2298</v>
      </c>
      <c r="AS39" s="147"/>
    </row>
    <row r="40" spans="1:45" ht="23.5" customHeight="1">
      <c r="A40" s="127">
        <v>39</v>
      </c>
      <c r="B40" s="128" t="s">
        <v>2347</v>
      </c>
      <c r="C40" s="132" t="s">
        <v>2348</v>
      </c>
      <c r="D40" s="128" t="s">
        <v>2424</v>
      </c>
      <c r="E40" s="129">
        <v>7</v>
      </c>
      <c r="F40" s="128" t="s">
        <v>2350</v>
      </c>
      <c r="G40" s="128" t="s">
        <v>144</v>
      </c>
      <c r="H40" s="128" t="s">
        <v>2425</v>
      </c>
      <c r="I40" s="129">
        <v>-0.49330000000000002</v>
      </c>
      <c r="J40" s="129">
        <v>37.616100000000003</v>
      </c>
      <c r="K40" s="129">
        <v>10231075</v>
      </c>
      <c r="L40" s="130" t="s">
        <v>133</v>
      </c>
      <c r="M40" s="130" t="s">
        <v>1495</v>
      </c>
      <c r="N40" s="130" t="s">
        <v>1496</v>
      </c>
      <c r="O40" s="130">
        <v>3</v>
      </c>
      <c r="P40" s="6" t="s">
        <v>133</v>
      </c>
      <c r="Q40" s="6" t="s">
        <v>133</v>
      </c>
      <c r="R40" s="130">
        <v>0</v>
      </c>
      <c r="S40" s="130" t="s">
        <v>133</v>
      </c>
      <c r="T40" s="130" t="s">
        <v>116</v>
      </c>
      <c r="U40" s="130" t="s">
        <v>110</v>
      </c>
      <c r="V40" s="162">
        <v>0</v>
      </c>
      <c r="W40" s="6">
        <v>0</v>
      </c>
      <c r="X40" s="6">
        <v>0</v>
      </c>
      <c r="Y40" s="130">
        <v>0</v>
      </c>
      <c r="Z40" s="130">
        <v>13</v>
      </c>
      <c r="AA40" s="130">
        <v>0</v>
      </c>
      <c r="AB40" s="130">
        <v>12</v>
      </c>
      <c r="AC40" s="130">
        <v>8</v>
      </c>
      <c r="AD40" s="130">
        <v>3</v>
      </c>
      <c r="AE40" s="133">
        <f t="shared" si="4"/>
        <v>5</v>
      </c>
      <c r="AF40" s="130">
        <v>20</v>
      </c>
      <c r="AG40" s="6">
        <f t="shared" si="5"/>
        <v>160</v>
      </c>
      <c r="AH40" s="6">
        <f t="shared" si="6"/>
        <v>60</v>
      </c>
      <c r="AI40" s="6">
        <f t="shared" si="7"/>
        <v>100</v>
      </c>
      <c r="AJ40" s="130" t="s">
        <v>1501</v>
      </c>
      <c r="AK40" s="130" t="s">
        <v>2569</v>
      </c>
      <c r="AL40" s="130" t="s">
        <v>133</v>
      </c>
      <c r="AM40" s="130" t="s">
        <v>133</v>
      </c>
      <c r="AN40" s="130" t="s">
        <v>133</v>
      </c>
      <c r="AO40" s="130" t="s">
        <v>133</v>
      </c>
      <c r="AP40" s="130" t="s">
        <v>133</v>
      </c>
      <c r="AQ40" s="130" t="s">
        <v>116</v>
      </c>
      <c r="AR40" s="131" t="s">
        <v>2311</v>
      </c>
      <c r="AS40" s="147"/>
    </row>
    <row r="41" spans="1:45" ht="23.5" customHeight="1">
      <c r="A41" s="127">
        <v>40</v>
      </c>
      <c r="B41" s="128" t="s">
        <v>2347</v>
      </c>
      <c r="C41" s="132" t="s">
        <v>2348</v>
      </c>
      <c r="D41" s="128" t="s">
        <v>2426</v>
      </c>
      <c r="E41" s="129">
        <v>8</v>
      </c>
      <c r="F41" s="128" t="s">
        <v>2350</v>
      </c>
      <c r="G41" s="128" t="s">
        <v>142</v>
      </c>
      <c r="H41" s="128" t="s">
        <v>2427</v>
      </c>
      <c r="I41" s="129">
        <v>-0.48169899999999999</v>
      </c>
      <c r="J41" s="129">
        <v>37.452278</v>
      </c>
      <c r="K41" s="129">
        <v>10230873</v>
      </c>
      <c r="L41" s="130" t="s">
        <v>133</v>
      </c>
      <c r="M41" s="130" t="s">
        <v>1495</v>
      </c>
      <c r="N41" s="130" t="s">
        <v>1496</v>
      </c>
      <c r="O41" s="130">
        <v>2.5</v>
      </c>
      <c r="P41" s="6" t="s">
        <v>133</v>
      </c>
      <c r="Q41" s="6" t="s">
        <v>133</v>
      </c>
      <c r="R41" s="130">
        <v>0</v>
      </c>
      <c r="S41" s="130" t="s">
        <v>133</v>
      </c>
      <c r="T41" s="130" t="s">
        <v>116</v>
      </c>
      <c r="U41" s="130" t="s">
        <v>110</v>
      </c>
      <c r="V41" s="162">
        <v>0</v>
      </c>
      <c r="W41" s="6">
        <v>0</v>
      </c>
      <c r="X41" s="6">
        <v>0</v>
      </c>
      <c r="Y41" s="130">
        <v>0</v>
      </c>
      <c r="Z41" s="130">
        <v>4</v>
      </c>
      <c r="AA41" s="130">
        <v>0</v>
      </c>
      <c r="AB41" s="130">
        <v>12</v>
      </c>
      <c r="AC41" s="130">
        <v>4</v>
      </c>
      <c r="AD41" s="130">
        <v>3</v>
      </c>
      <c r="AE41" s="133">
        <f t="shared" si="4"/>
        <v>1</v>
      </c>
      <c r="AF41" s="130">
        <v>15</v>
      </c>
      <c r="AG41" s="6">
        <f t="shared" si="5"/>
        <v>60</v>
      </c>
      <c r="AH41" s="6">
        <f t="shared" si="6"/>
        <v>45</v>
      </c>
      <c r="AI41" s="6">
        <f t="shared" si="7"/>
        <v>15</v>
      </c>
      <c r="AJ41" s="130" t="s">
        <v>1501</v>
      </c>
      <c r="AK41" s="130" t="s">
        <v>2569</v>
      </c>
      <c r="AL41" s="130" t="s">
        <v>133</v>
      </c>
      <c r="AM41" s="130" t="s">
        <v>133</v>
      </c>
      <c r="AN41" s="130" t="s">
        <v>133</v>
      </c>
      <c r="AO41" s="130" t="s">
        <v>133</v>
      </c>
      <c r="AP41" s="130" t="s">
        <v>133</v>
      </c>
      <c r="AQ41" s="130" t="s">
        <v>116</v>
      </c>
      <c r="AR41" s="131" t="s">
        <v>2298</v>
      </c>
      <c r="AS41" s="147"/>
    </row>
    <row r="42" spans="1:45" ht="23.5" customHeight="1">
      <c r="A42" s="127">
        <v>41</v>
      </c>
      <c r="B42" s="128" t="s">
        <v>2347</v>
      </c>
      <c r="C42" s="132" t="s">
        <v>2348</v>
      </c>
      <c r="D42" s="128" t="s">
        <v>2428</v>
      </c>
      <c r="E42" s="129">
        <v>10</v>
      </c>
      <c r="F42" s="128" t="s">
        <v>2350</v>
      </c>
      <c r="G42" s="128" t="s">
        <v>142</v>
      </c>
      <c r="H42" s="128" t="s">
        <v>2429</v>
      </c>
      <c r="I42" s="129">
        <v>-0.38778200000000002</v>
      </c>
      <c r="J42" s="129">
        <v>37.501331999999998</v>
      </c>
      <c r="K42" s="129">
        <v>70215454</v>
      </c>
      <c r="L42" s="130" t="s">
        <v>133</v>
      </c>
      <c r="M42" s="130" t="s">
        <v>1495</v>
      </c>
      <c r="N42" s="130" t="s">
        <v>1496</v>
      </c>
      <c r="O42" s="130">
        <v>4</v>
      </c>
      <c r="P42" s="6" t="s">
        <v>133</v>
      </c>
      <c r="Q42" s="6" t="s">
        <v>133</v>
      </c>
      <c r="R42" s="130">
        <v>0</v>
      </c>
      <c r="S42" s="130" t="s">
        <v>133</v>
      </c>
      <c r="T42" s="130" t="s">
        <v>116</v>
      </c>
      <c r="U42" s="130" t="s">
        <v>110</v>
      </c>
      <c r="V42" s="162">
        <v>0</v>
      </c>
      <c r="W42" s="6">
        <v>0</v>
      </c>
      <c r="X42" s="6">
        <v>0</v>
      </c>
      <c r="Y42" s="130">
        <v>0</v>
      </c>
      <c r="Z42" s="130">
        <v>6</v>
      </c>
      <c r="AA42" s="130">
        <v>0</v>
      </c>
      <c r="AB42" s="130">
        <v>12</v>
      </c>
      <c r="AC42" s="130">
        <v>4</v>
      </c>
      <c r="AD42" s="130">
        <v>3</v>
      </c>
      <c r="AE42" s="133">
        <f t="shared" si="4"/>
        <v>1</v>
      </c>
      <c r="AF42" s="130">
        <v>15</v>
      </c>
      <c r="AG42" s="6">
        <f t="shared" si="5"/>
        <v>60</v>
      </c>
      <c r="AH42" s="6">
        <f t="shared" si="6"/>
        <v>45</v>
      </c>
      <c r="AI42" s="6">
        <f t="shared" si="7"/>
        <v>15</v>
      </c>
      <c r="AJ42" s="130" t="s">
        <v>1501</v>
      </c>
      <c r="AK42" s="130" t="s">
        <v>2569</v>
      </c>
      <c r="AL42" s="130" t="s">
        <v>133</v>
      </c>
      <c r="AM42" s="130" t="s">
        <v>133</v>
      </c>
      <c r="AN42" s="130" t="s">
        <v>133</v>
      </c>
      <c r="AO42" s="130" t="s">
        <v>133</v>
      </c>
      <c r="AP42" s="130" t="s">
        <v>133</v>
      </c>
      <c r="AQ42" s="130" t="s">
        <v>116</v>
      </c>
      <c r="AR42" s="131" t="s">
        <v>2298</v>
      </c>
      <c r="AS42" s="147"/>
    </row>
    <row r="43" spans="1:45" ht="23.5" customHeight="1">
      <c r="A43" s="127">
        <v>42</v>
      </c>
      <c r="B43" s="128" t="s">
        <v>2347</v>
      </c>
      <c r="C43" s="132" t="s">
        <v>2369</v>
      </c>
      <c r="D43" s="128" t="s">
        <v>2430</v>
      </c>
      <c r="E43" s="129">
        <v>4</v>
      </c>
      <c r="F43" s="128" t="s">
        <v>2431</v>
      </c>
      <c r="G43" s="128" t="s">
        <v>1578</v>
      </c>
      <c r="H43" s="128" t="s">
        <v>2432</v>
      </c>
      <c r="I43" s="129">
        <v>-0.280586</v>
      </c>
      <c r="J43" s="129">
        <v>37.642665000000001</v>
      </c>
      <c r="K43" s="129">
        <v>10231367</v>
      </c>
      <c r="L43" s="130" t="s">
        <v>133</v>
      </c>
      <c r="M43" s="130" t="s">
        <v>1495</v>
      </c>
      <c r="N43" s="130" t="s">
        <v>1496</v>
      </c>
      <c r="O43" s="130">
        <v>4</v>
      </c>
      <c r="P43" s="6" t="s">
        <v>133</v>
      </c>
      <c r="Q43" s="6" t="s">
        <v>133</v>
      </c>
      <c r="R43" s="130">
        <v>0</v>
      </c>
      <c r="S43" s="130" t="s">
        <v>133</v>
      </c>
      <c r="T43" s="130" t="s">
        <v>116</v>
      </c>
      <c r="U43" s="130" t="s">
        <v>110</v>
      </c>
      <c r="V43" s="162">
        <v>0</v>
      </c>
      <c r="W43" s="6">
        <v>0</v>
      </c>
      <c r="X43" s="6">
        <v>0</v>
      </c>
      <c r="Y43" s="130">
        <v>0</v>
      </c>
      <c r="Z43" s="130">
        <v>4</v>
      </c>
      <c r="AA43" s="130">
        <v>0</v>
      </c>
      <c r="AB43" s="130">
        <v>12</v>
      </c>
      <c r="AC43" s="130">
        <v>3</v>
      </c>
      <c r="AD43" s="130">
        <v>3</v>
      </c>
      <c r="AE43" s="133">
        <f t="shared" si="4"/>
        <v>0</v>
      </c>
      <c r="AF43" s="130">
        <v>20</v>
      </c>
      <c r="AG43" s="6">
        <f t="shared" si="5"/>
        <v>60</v>
      </c>
      <c r="AH43" s="6">
        <f t="shared" si="6"/>
        <v>60</v>
      </c>
      <c r="AI43" s="6">
        <f t="shared" si="7"/>
        <v>0</v>
      </c>
      <c r="AJ43" s="130" t="s">
        <v>1497</v>
      </c>
      <c r="AK43" s="130" t="s">
        <v>2569</v>
      </c>
      <c r="AL43" s="130" t="s">
        <v>133</v>
      </c>
      <c r="AM43" s="130" t="s">
        <v>133</v>
      </c>
      <c r="AN43" s="130" t="s">
        <v>133</v>
      </c>
      <c r="AO43" s="130" t="s">
        <v>133</v>
      </c>
      <c r="AP43" s="130" t="s">
        <v>133</v>
      </c>
      <c r="AQ43" s="130" t="s">
        <v>116</v>
      </c>
      <c r="AR43" s="131" t="s">
        <v>2298</v>
      </c>
      <c r="AS43" s="147"/>
    </row>
    <row r="44" spans="1:45" ht="23.5" customHeight="1">
      <c r="A44" s="127">
        <v>43</v>
      </c>
      <c r="B44" s="128" t="s">
        <v>2347</v>
      </c>
      <c r="C44" s="132" t="s">
        <v>2369</v>
      </c>
      <c r="D44" s="128" t="s">
        <v>2433</v>
      </c>
      <c r="E44" s="129">
        <v>4</v>
      </c>
      <c r="F44" s="128" t="s">
        <v>2434</v>
      </c>
      <c r="G44" s="128" t="s">
        <v>2435</v>
      </c>
      <c r="H44" s="128" t="s">
        <v>2436</v>
      </c>
      <c r="I44" s="129">
        <v>-0.48385499999999998</v>
      </c>
      <c r="J44" s="129">
        <v>37.406202999999998</v>
      </c>
      <c r="K44" s="129">
        <v>10230944</v>
      </c>
      <c r="L44" s="130" t="s">
        <v>1513</v>
      </c>
      <c r="M44" s="130" t="s">
        <v>1495</v>
      </c>
      <c r="N44" s="130" t="s">
        <v>1496</v>
      </c>
      <c r="O44" s="130">
        <v>2</v>
      </c>
      <c r="P44" s="6" t="s">
        <v>133</v>
      </c>
      <c r="Q44" s="6" t="s">
        <v>133</v>
      </c>
      <c r="R44" s="130">
        <v>0</v>
      </c>
      <c r="S44" s="130" t="s">
        <v>133</v>
      </c>
      <c r="T44" s="130" t="s">
        <v>116</v>
      </c>
      <c r="U44" s="130" t="s">
        <v>110</v>
      </c>
      <c r="V44" s="162">
        <v>0</v>
      </c>
      <c r="W44" s="6">
        <v>0</v>
      </c>
      <c r="X44" s="6">
        <v>0</v>
      </c>
      <c r="Y44" s="130">
        <v>0</v>
      </c>
      <c r="Z44" s="130">
        <v>2</v>
      </c>
      <c r="AA44" s="130">
        <v>0</v>
      </c>
      <c r="AB44" s="130">
        <v>12</v>
      </c>
      <c r="AC44" s="130">
        <v>2</v>
      </c>
      <c r="AD44" s="130">
        <v>2</v>
      </c>
      <c r="AE44" s="133">
        <f t="shared" si="4"/>
        <v>0</v>
      </c>
      <c r="AF44" s="130">
        <v>20</v>
      </c>
      <c r="AG44" s="6">
        <f t="shared" si="5"/>
        <v>40</v>
      </c>
      <c r="AH44" s="6">
        <f t="shared" si="6"/>
        <v>40</v>
      </c>
      <c r="AI44" s="6">
        <f t="shared" si="7"/>
        <v>0</v>
      </c>
      <c r="AJ44" s="130" t="s">
        <v>1497</v>
      </c>
      <c r="AK44" s="130" t="s">
        <v>2569</v>
      </c>
      <c r="AL44" s="130" t="s">
        <v>133</v>
      </c>
      <c r="AM44" s="130" t="s">
        <v>133</v>
      </c>
      <c r="AN44" s="130" t="s">
        <v>133</v>
      </c>
      <c r="AO44" s="130" t="s">
        <v>133</v>
      </c>
      <c r="AP44" s="130" t="s">
        <v>133</v>
      </c>
      <c r="AQ44" s="130" t="s">
        <v>116</v>
      </c>
      <c r="AR44" s="131" t="s">
        <v>2312</v>
      </c>
      <c r="AS44" s="147"/>
    </row>
    <row r="45" spans="1:45" ht="23.5" customHeight="1">
      <c r="A45" s="127">
        <v>44</v>
      </c>
      <c r="B45" s="128" t="s">
        <v>2347</v>
      </c>
      <c r="C45" s="132" t="s">
        <v>2369</v>
      </c>
      <c r="D45" s="128" t="s">
        <v>2437</v>
      </c>
      <c r="E45" s="129">
        <v>5</v>
      </c>
      <c r="F45" s="128" t="s">
        <v>2434</v>
      </c>
      <c r="G45" s="128" t="s">
        <v>2435</v>
      </c>
      <c r="H45" s="128" t="s">
        <v>2438</v>
      </c>
      <c r="I45" s="129">
        <v>-0.50512000000000001</v>
      </c>
      <c r="J45" s="129">
        <v>37.400385</v>
      </c>
      <c r="K45" s="129">
        <v>10231405</v>
      </c>
      <c r="L45" s="130" t="s">
        <v>1513</v>
      </c>
      <c r="M45" s="130" t="s">
        <v>1495</v>
      </c>
      <c r="N45" s="130" t="s">
        <v>1496</v>
      </c>
      <c r="O45" s="130">
        <v>3</v>
      </c>
      <c r="P45" s="6" t="s">
        <v>133</v>
      </c>
      <c r="Q45" s="6" t="s">
        <v>133</v>
      </c>
      <c r="R45" s="128">
        <v>7</v>
      </c>
      <c r="S45" s="130" t="s">
        <v>1513</v>
      </c>
      <c r="T45" s="130" t="s">
        <v>116</v>
      </c>
      <c r="U45" s="130" t="s">
        <v>110</v>
      </c>
      <c r="V45" s="162">
        <v>0</v>
      </c>
      <c r="W45" s="6">
        <v>0</v>
      </c>
      <c r="X45" s="6">
        <v>0</v>
      </c>
      <c r="Y45" s="130">
        <v>0</v>
      </c>
      <c r="Z45" s="130">
        <v>2</v>
      </c>
      <c r="AA45" s="130">
        <v>0</v>
      </c>
      <c r="AB45" s="130">
        <v>12</v>
      </c>
      <c r="AC45" s="130">
        <v>2</v>
      </c>
      <c r="AD45" s="130">
        <v>2</v>
      </c>
      <c r="AE45" s="133">
        <f t="shared" si="4"/>
        <v>0</v>
      </c>
      <c r="AF45" s="130">
        <v>20</v>
      </c>
      <c r="AG45" s="6">
        <f t="shared" si="5"/>
        <v>40</v>
      </c>
      <c r="AH45" s="6">
        <f t="shared" si="6"/>
        <v>40</v>
      </c>
      <c r="AI45" s="6">
        <f t="shared" si="7"/>
        <v>0</v>
      </c>
      <c r="AJ45" s="130" t="s">
        <v>1497</v>
      </c>
      <c r="AK45" s="130" t="s">
        <v>2569</v>
      </c>
      <c r="AL45" s="130" t="s">
        <v>133</v>
      </c>
      <c r="AM45" s="130" t="s">
        <v>133</v>
      </c>
      <c r="AN45" s="130" t="s">
        <v>133</v>
      </c>
      <c r="AO45" s="130" t="s">
        <v>133</v>
      </c>
      <c r="AP45" s="130" t="s">
        <v>133</v>
      </c>
      <c r="AQ45" s="130" t="s">
        <v>116</v>
      </c>
      <c r="AR45" s="131" t="s">
        <v>2314</v>
      </c>
      <c r="AS45" s="147"/>
    </row>
    <row r="46" spans="1:45" ht="23.5" customHeight="1">
      <c r="A46" s="127">
        <v>45</v>
      </c>
      <c r="B46" s="128" t="s">
        <v>2347</v>
      </c>
      <c r="C46" s="132" t="s">
        <v>2369</v>
      </c>
      <c r="D46" s="128" t="s">
        <v>2439</v>
      </c>
      <c r="E46" s="129">
        <v>6</v>
      </c>
      <c r="F46" s="128" t="s">
        <v>2434</v>
      </c>
      <c r="G46" s="128" t="s">
        <v>2435</v>
      </c>
      <c r="H46" s="128" t="s">
        <v>2440</v>
      </c>
      <c r="I46" s="129">
        <v>-0.19923099999999999</v>
      </c>
      <c r="J46" s="129">
        <v>37.601049000000003</v>
      </c>
      <c r="K46" s="129">
        <v>10231643</v>
      </c>
      <c r="L46" s="130" t="s">
        <v>133</v>
      </c>
      <c r="M46" s="130" t="s">
        <v>1495</v>
      </c>
      <c r="N46" s="130" t="s">
        <v>1496</v>
      </c>
      <c r="O46" s="130">
        <v>4</v>
      </c>
      <c r="P46" s="6" t="s">
        <v>133</v>
      </c>
      <c r="Q46" s="6" t="s">
        <v>133</v>
      </c>
      <c r="R46" s="128">
        <v>0</v>
      </c>
      <c r="S46" s="130" t="s">
        <v>1513</v>
      </c>
      <c r="T46" s="130" t="s">
        <v>116</v>
      </c>
      <c r="U46" s="130" t="s">
        <v>110</v>
      </c>
      <c r="V46" s="162">
        <v>0</v>
      </c>
      <c r="W46" s="6">
        <v>0</v>
      </c>
      <c r="X46" s="6">
        <v>0</v>
      </c>
      <c r="Y46" s="130">
        <v>0</v>
      </c>
      <c r="Z46" s="130">
        <v>3</v>
      </c>
      <c r="AA46" s="130">
        <v>0</v>
      </c>
      <c r="AB46" s="130">
        <v>12</v>
      </c>
      <c r="AC46" s="130">
        <v>3</v>
      </c>
      <c r="AD46" s="130">
        <v>3</v>
      </c>
      <c r="AE46" s="133">
        <f t="shared" si="4"/>
        <v>0</v>
      </c>
      <c r="AF46" s="130">
        <v>20</v>
      </c>
      <c r="AG46" s="6">
        <f t="shared" si="5"/>
        <v>60</v>
      </c>
      <c r="AH46" s="6">
        <f t="shared" si="6"/>
        <v>60</v>
      </c>
      <c r="AI46" s="6">
        <f t="shared" si="7"/>
        <v>0</v>
      </c>
      <c r="AJ46" s="130" t="s">
        <v>1497</v>
      </c>
      <c r="AK46" s="130" t="s">
        <v>2569</v>
      </c>
      <c r="AL46" s="130" t="s">
        <v>133</v>
      </c>
      <c r="AM46" s="130" t="s">
        <v>133</v>
      </c>
      <c r="AN46" s="130" t="s">
        <v>133</v>
      </c>
      <c r="AO46" s="130" t="s">
        <v>133</v>
      </c>
      <c r="AP46" s="130" t="s">
        <v>133</v>
      </c>
      <c r="AQ46" s="130" t="s">
        <v>116</v>
      </c>
      <c r="AR46" s="131" t="s">
        <v>2312</v>
      </c>
      <c r="AS46" s="147"/>
    </row>
    <row r="47" spans="1:45" ht="23.5" customHeight="1">
      <c r="A47" s="127">
        <v>46</v>
      </c>
      <c r="B47" s="128" t="s">
        <v>2347</v>
      </c>
      <c r="C47" s="132" t="s">
        <v>2369</v>
      </c>
      <c r="D47" s="128" t="s">
        <v>2441</v>
      </c>
      <c r="E47" s="129">
        <v>5</v>
      </c>
      <c r="F47" s="128" t="s">
        <v>2434</v>
      </c>
      <c r="G47" s="128" t="s">
        <v>2435</v>
      </c>
      <c r="H47" s="128" t="s">
        <v>2442</v>
      </c>
      <c r="I47" s="129">
        <v>-1.1534336000000001</v>
      </c>
      <c r="J47" s="129">
        <v>36.955750399999999</v>
      </c>
      <c r="K47" s="129">
        <v>10230399</v>
      </c>
      <c r="L47" s="130" t="s">
        <v>1513</v>
      </c>
      <c r="M47" s="130" t="s">
        <v>1495</v>
      </c>
      <c r="N47" s="130" t="s">
        <v>1496</v>
      </c>
      <c r="O47" s="130">
        <v>4</v>
      </c>
      <c r="P47" s="6" t="s">
        <v>133</v>
      </c>
      <c r="Q47" s="6" t="s">
        <v>133</v>
      </c>
      <c r="R47" s="128">
        <v>0</v>
      </c>
      <c r="S47" s="130" t="s">
        <v>1513</v>
      </c>
      <c r="T47" s="130" t="s">
        <v>116</v>
      </c>
      <c r="U47" s="130" t="s">
        <v>110</v>
      </c>
      <c r="V47" s="162">
        <v>0</v>
      </c>
      <c r="W47" s="6">
        <v>0</v>
      </c>
      <c r="X47" s="6">
        <v>0</v>
      </c>
      <c r="Y47" s="130">
        <v>0</v>
      </c>
      <c r="Z47" s="130">
        <v>4</v>
      </c>
      <c r="AA47" s="130">
        <v>0</v>
      </c>
      <c r="AB47" s="130">
        <v>12</v>
      </c>
      <c r="AC47" s="130">
        <v>3</v>
      </c>
      <c r="AD47" s="130">
        <v>3</v>
      </c>
      <c r="AE47" s="133">
        <f t="shared" si="4"/>
        <v>0</v>
      </c>
      <c r="AF47" s="130">
        <v>15</v>
      </c>
      <c r="AG47" s="6">
        <f t="shared" si="5"/>
        <v>45</v>
      </c>
      <c r="AH47" s="6">
        <f t="shared" si="6"/>
        <v>45</v>
      </c>
      <c r="AI47" s="6">
        <f t="shared" si="7"/>
        <v>0</v>
      </c>
      <c r="AJ47" s="130" t="s">
        <v>1497</v>
      </c>
      <c r="AK47" s="130" t="s">
        <v>2569</v>
      </c>
      <c r="AL47" s="130" t="s">
        <v>133</v>
      </c>
      <c r="AM47" s="130" t="s">
        <v>133</v>
      </c>
      <c r="AN47" s="130" t="s">
        <v>133</v>
      </c>
      <c r="AO47" s="130" t="s">
        <v>133</v>
      </c>
      <c r="AP47" s="130" t="s">
        <v>133</v>
      </c>
      <c r="AQ47" s="130" t="s">
        <v>116</v>
      </c>
      <c r="AR47" s="131" t="s">
        <v>2315</v>
      </c>
      <c r="AS47" s="147"/>
    </row>
    <row r="48" spans="1:45" ht="23.5" customHeight="1">
      <c r="A48" s="127">
        <v>47</v>
      </c>
      <c r="B48" s="128" t="s">
        <v>2347</v>
      </c>
      <c r="C48" s="132" t="s">
        <v>2369</v>
      </c>
      <c r="D48" s="128" t="s">
        <v>2443</v>
      </c>
      <c r="E48" s="129">
        <v>7</v>
      </c>
      <c r="F48" s="128" t="s">
        <v>2434</v>
      </c>
      <c r="G48" s="128" t="s">
        <v>2435</v>
      </c>
      <c r="H48" s="128" t="s">
        <v>2444</v>
      </c>
      <c r="I48" s="129">
        <v>-0.46897699999999998</v>
      </c>
      <c r="J48" s="129">
        <v>37.377685</v>
      </c>
      <c r="K48" s="129">
        <v>10232126</v>
      </c>
      <c r="L48" s="130" t="s">
        <v>1513</v>
      </c>
      <c r="M48" s="130" t="s">
        <v>1495</v>
      </c>
      <c r="N48" s="130" t="s">
        <v>1496</v>
      </c>
      <c r="O48" s="130">
        <v>3</v>
      </c>
      <c r="P48" s="6" t="s">
        <v>133</v>
      </c>
      <c r="Q48" s="6" t="s">
        <v>133</v>
      </c>
      <c r="R48" s="128">
        <v>0</v>
      </c>
      <c r="S48" s="130" t="s">
        <v>133</v>
      </c>
      <c r="T48" s="130" t="s">
        <v>116</v>
      </c>
      <c r="U48" s="130" t="s">
        <v>110</v>
      </c>
      <c r="V48" s="162">
        <v>0</v>
      </c>
      <c r="W48" s="6">
        <v>0</v>
      </c>
      <c r="X48" s="6">
        <v>0</v>
      </c>
      <c r="Y48" s="130">
        <v>0</v>
      </c>
      <c r="Z48" s="130">
        <v>2</v>
      </c>
      <c r="AA48" s="130">
        <v>0</v>
      </c>
      <c r="AB48" s="130">
        <v>12</v>
      </c>
      <c r="AC48" s="130">
        <v>3</v>
      </c>
      <c r="AD48" s="130">
        <v>3</v>
      </c>
      <c r="AE48" s="133">
        <f t="shared" si="4"/>
        <v>0</v>
      </c>
      <c r="AF48" s="130">
        <v>15</v>
      </c>
      <c r="AG48" s="6">
        <f t="shared" si="5"/>
        <v>45</v>
      </c>
      <c r="AH48" s="6">
        <f t="shared" si="6"/>
        <v>45</v>
      </c>
      <c r="AI48" s="6">
        <f t="shared" si="7"/>
        <v>0</v>
      </c>
      <c r="AJ48" s="130" t="s">
        <v>1497</v>
      </c>
      <c r="AK48" s="130" t="s">
        <v>2569</v>
      </c>
      <c r="AL48" s="130" t="s">
        <v>133</v>
      </c>
      <c r="AM48" s="130" t="s">
        <v>133</v>
      </c>
      <c r="AN48" s="130" t="s">
        <v>133</v>
      </c>
      <c r="AO48" s="130" t="s">
        <v>133</v>
      </c>
      <c r="AP48" s="130" t="s">
        <v>133</v>
      </c>
      <c r="AQ48" s="130" t="s">
        <v>116</v>
      </c>
      <c r="AR48" s="131" t="s">
        <v>2312</v>
      </c>
      <c r="AS48" s="147"/>
    </row>
    <row r="49" spans="1:45" ht="23.5" customHeight="1">
      <c r="A49" s="127">
        <v>48</v>
      </c>
      <c r="B49" s="128" t="s">
        <v>2347</v>
      </c>
      <c r="C49" s="132" t="s">
        <v>2336</v>
      </c>
      <c r="D49" s="128" t="s">
        <v>2445</v>
      </c>
      <c r="E49" s="129">
        <v>4</v>
      </c>
      <c r="F49" s="128" t="s">
        <v>2434</v>
      </c>
      <c r="G49" s="128" t="s">
        <v>2435</v>
      </c>
      <c r="H49" s="128" t="s">
        <v>2446</v>
      </c>
      <c r="I49" s="129">
        <v>-0.61369399999999996</v>
      </c>
      <c r="J49" s="129">
        <v>37.203578</v>
      </c>
      <c r="K49" s="129">
        <v>10231398</v>
      </c>
      <c r="L49" s="130" t="s">
        <v>1513</v>
      </c>
      <c r="M49" s="130" t="s">
        <v>1495</v>
      </c>
      <c r="N49" s="130" t="s">
        <v>1496</v>
      </c>
      <c r="O49" s="130">
        <v>4</v>
      </c>
      <c r="P49" s="6" t="s">
        <v>133</v>
      </c>
      <c r="Q49" s="6" t="s">
        <v>133</v>
      </c>
      <c r="R49" s="128">
        <v>0</v>
      </c>
      <c r="S49" s="130" t="s">
        <v>133</v>
      </c>
      <c r="T49" s="130" t="s">
        <v>116</v>
      </c>
      <c r="U49" s="130" t="s">
        <v>110</v>
      </c>
      <c r="V49" s="162">
        <v>0</v>
      </c>
      <c r="W49" s="6">
        <v>0</v>
      </c>
      <c r="X49" s="6">
        <v>0</v>
      </c>
      <c r="Y49" s="130">
        <v>0</v>
      </c>
      <c r="Z49" s="130">
        <v>3</v>
      </c>
      <c r="AA49" s="130">
        <v>0</v>
      </c>
      <c r="AB49" s="130">
        <v>12</v>
      </c>
      <c r="AC49" s="130">
        <v>4</v>
      </c>
      <c r="AD49" s="130">
        <v>3</v>
      </c>
      <c r="AE49" s="133">
        <f t="shared" si="4"/>
        <v>1</v>
      </c>
      <c r="AF49" s="130">
        <v>20</v>
      </c>
      <c r="AG49" s="6">
        <f t="shared" si="5"/>
        <v>80</v>
      </c>
      <c r="AH49" s="6">
        <f t="shared" si="6"/>
        <v>60</v>
      </c>
      <c r="AI49" s="6">
        <f t="shared" si="7"/>
        <v>20</v>
      </c>
      <c r="AJ49" s="130" t="s">
        <v>1501</v>
      </c>
      <c r="AK49" s="130" t="s">
        <v>2569</v>
      </c>
      <c r="AL49" s="130" t="s">
        <v>133</v>
      </c>
      <c r="AM49" s="130" t="s">
        <v>133</v>
      </c>
      <c r="AN49" s="130" t="s">
        <v>133</v>
      </c>
      <c r="AO49" s="130" t="s">
        <v>133</v>
      </c>
      <c r="AP49" s="130" t="s">
        <v>133</v>
      </c>
      <c r="AQ49" s="130" t="s">
        <v>116</v>
      </c>
      <c r="AR49" s="131" t="s">
        <v>2312</v>
      </c>
      <c r="AS49" s="147"/>
    </row>
    <row r="50" spans="1:45" ht="23.5" customHeight="1">
      <c r="A50" s="127">
        <v>49</v>
      </c>
      <c r="B50" s="128" t="s">
        <v>2344</v>
      </c>
      <c r="C50" s="132">
        <v>45615</v>
      </c>
      <c r="D50" s="128" t="s">
        <v>2447</v>
      </c>
      <c r="E50" s="129">
        <v>5</v>
      </c>
      <c r="F50" s="128" t="s">
        <v>114</v>
      </c>
      <c r="G50" s="128" t="s">
        <v>158</v>
      </c>
      <c r="H50" s="128" t="s">
        <v>2448</v>
      </c>
      <c r="I50" s="129">
        <v>-0.92808000000000002</v>
      </c>
      <c r="J50" s="129">
        <v>36.940697</v>
      </c>
      <c r="K50" s="129">
        <v>10220808</v>
      </c>
      <c r="L50" s="130" t="s">
        <v>133</v>
      </c>
      <c r="M50" s="130" t="s">
        <v>1495</v>
      </c>
      <c r="N50" s="130" t="s">
        <v>1496</v>
      </c>
      <c r="O50" s="130">
        <v>3</v>
      </c>
      <c r="P50" s="6" t="s">
        <v>133</v>
      </c>
      <c r="Q50" s="6" t="s">
        <v>133</v>
      </c>
      <c r="R50" s="130">
        <v>0</v>
      </c>
      <c r="S50" s="130" t="s">
        <v>133</v>
      </c>
      <c r="T50" s="130" t="s">
        <v>133</v>
      </c>
      <c r="U50" s="130" t="s">
        <v>0</v>
      </c>
      <c r="V50" s="162">
        <v>0</v>
      </c>
      <c r="W50" s="6">
        <v>0</v>
      </c>
      <c r="X50" s="66">
        <v>0</v>
      </c>
      <c r="Y50" s="130">
        <v>0</v>
      </c>
      <c r="Z50" s="130">
        <v>3</v>
      </c>
      <c r="AA50" s="130">
        <v>0</v>
      </c>
      <c r="AB50" s="130">
        <v>12</v>
      </c>
      <c r="AC50" s="130">
        <v>3</v>
      </c>
      <c r="AD50" s="130">
        <v>3</v>
      </c>
      <c r="AE50" s="133">
        <f t="shared" si="4"/>
        <v>0</v>
      </c>
      <c r="AF50" s="130">
        <v>20</v>
      </c>
      <c r="AG50" s="6">
        <f t="shared" si="5"/>
        <v>60</v>
      </c>
      <c r="AH50" s="6">
        <f t="shared" si="6"/>
        <v>60</v>
      </c>
      <c r="AI50" s="6">
        <f t="shared" si="7"/>
        <v>0</v>
      </c>
      <c r="AJ50" s="130" t="s">
        <v>2296</v>
      </c>
      <c r="AK50" s="130" t="s">
        <v>2569</v>
      </c>
      <c r="AL50" s="130" t="s">
        <v>133</v>
      </c>
      <c r="AM50" s="130" t="s">
        <v>133</v>
      </c>
      <c r="AN50" s="130" t="s">
        <v>133</v>
      </c>
      <c r="AO50" s="130" t="s">
        <v>133</v>
      </c>
      <c r="AP50" s="130" t="s">
        <v>133</v>
      </c>
      <c r="AQ50" s="130" t="s">
        <v>116</v>
      </c>
      <c r="AR50" s="131" t="s">
        <v>2316</v>
      </c>
      <c r="AS50" s="147"/>
    </row>
    <row r="51" spans="1:45" ht="23.5" customHeight="1">
      <c r="A51" s="127">
        <v>50</v>
      </c>
      <c r="B51" s="128" t="s">
        <v>2368</v>
      </c>
      <c r="C51" s="132" t="s">
        <v>2369</v>
      </c>
      <c r="D51" s="128" t="s">
        <v>2449</v>
      </c>
      <c r="E51" s="129">
        <v>5</v>
      </c>
      <c r="F51" s="128" t="s">
        <v>108</v>
      </c>
      <c r="G51" s="128" t="s">
        <v>2371</v>
      </c>
      <c r="H51" s="128" t="s">
        <v>2450</v>
      </c>
      <c r="I51" s="129">
        <v>-0.96250000000000002</v>
      </c>
      <c r="J51" s="129">
        <v>36.838340000000002</v>
      </c>
      <c r="K51" s="129">
        <v>10230629</v>
      </c>
      <c r="L51" s="130" t="s">
        <v>133</v>
      </c>
      <c r="M51" s="130" t="s">
        <v>1495</v>
      </c>
      <c r="N51" s="130" t="s">
        <v>1496</v>
      </c>
      <c r="O51" s="130">
        <v>2</v>
      </c>
      <c r="P51" s="6" t="s">
        <v>133</v>
      </c>
      <c r="Q51" s="6" t="s">
        <v>133</v>
      </c>
      <c r="R51" s="130">
        <v>0</v>
      </c>
      <c r="S51" s="130" t="s">
        <v>133</v>
      </c>
      <c r="T51" s="130" t="s">
        <v>116</v>
      </c>
      <c r="U51" s="128" t="s">
        <v>110</v>
      </c>
      <c r="V51" s="162">
        <v>0</v>
      </c>
      <c r="W51" s="6">
        <v>0</v>
      </c>
      <c r="X51" s="6">
        <v>0</v>
      </c>
      <c r="Y51" s="130">
        <v>0</v>
      </c>
      <c r="Z51" s="130">
        <v>3</v>
      </c>
      <c r="AA51" s="130">
        <v>0</v>
      </c>
      <c r="AB51" s="130">
        <v>12</v>
      </c>
      <c r="AC51" s="130">
        <v>3</v>
      </c>
      <c r="AD51" s="130">
        <v>3</v>
      </c>
      <c r="AE51" s="133">
        <f t="shared" si="4"/>
        <v>0</v>
      </c>
      <c r="AF51" s="130">
        <v>15</v>
      </c>
      <c r="AG51" s="6">
        <f t="shared" si="5"/>
        <v>45</v>
      </c>
      <c r="AH51" s="6">
        <f t="shared" si="6"/>
        <v>45</v>
      </c>
      <c r="AI51" s="6">
        <f t="shared" si="7"/>
        <v>0</v>
      </c>
      <c r="AJ51" s="130" t="s">
        <v>2296</v>
      </c>
      <c r="AK51" s="130" t="s">
        <v>2569</v>
      </c>
      <c r="AL51" s="130" t="s">
        <v>133</v>
      </c>
      <c r="AM51" s="130" t="s">
        <v>133</v>
      </c>
      <c r="AN51" s="130" t="s">
        <v>133</v>
      </c>
      <c r="AO51" s="130" t="s">
        <v>133</v>
      </c>
      <c r="AP51" s="130" t="s">
        <v>133</v>
      </c>
      <c r="AQ51" s="130" t="s">
        <v>116</v>
      </c>
      <c r="AR51" s="131" t="s">
        <v>2317</v>
      </c>
      <c r="AS51" s="147"/>
    </row>
    <row r="52" spans="1:45" ht="23.5" customHeight="1">
      <c r="A52" s="127">
        <v>51</v>
      </c>
      <c r="B52" s="128" t="s">
        <v>2368</v>
      </c>
      <c r="C52" s="132" t="s">
        <v>2369</v>
      </c>
      <c r="D52" s="128" t="s">
        <v>2451</v>
      </c>
      <c r="E52" s="129">
        <v>5</v>
      </c>
      <c r="F52" s="128" t="s">
        <v>108</v>
      </c>
      <c r="G52" s="128" t="s">
        <v>2371</v>
      </c>
      <c r="H52" s="128" t="s">
        <v>2452</v>
      </c>
      <c r="I52" s="129">
        <v>-1.2091392000000001</v>
      </c>
      <c r="J52" s="129">
        <v>36.890829699999998</v>
      </c>
      <c r="K52" s="129">
        <v>10230962</v>
      </c>
      <c r="L52" s="130" t="s">
        <v>133</v>
      </c>
      <c r="M52" s="130" t="s">
        <v>1495</v>
      </c>
      <c r="N52" s="130" t="s">
        <v>1496</v>
      </c>
      <c r="O52" s="130">
        <v>3</v>
      </c>
      <c r="P52" s="6" t="s">
        <v>133</v>
      </c>
      <c r="Q52" s="6" t="s">
        <v>133</v>
      </c>
      <c r="R52" s="130">
        <v>0</v>
      </c>
      <c r="S52" s="130" t="s">
        <v>133</v>
      </c>
      <c r="T52" s="130" t="s">
        <v>116</v>
      </c>
      <c r="U52" s="130" t="s">
        <v>110</v>
      </c>
      <c r="V52" s="162">
        <v>0</v>
      </c>
      <c r="W52" s="6">
        <v>0</v>
      </c>
      <c r="X52" s="6">
        <v>0</v>
      </c>
      <c r="Y52" s="130">
        <v>0</v>
      </c>
      <c r="Z52" s="130">
        <v>2</v>
      </c>
      <c r="AA52" s="130">
        <v>0</v>
      </c>
      <c r="AB52" s="130">
        <v>12</v>
      </c>
      <c r="AC52" s="130">
        <v>3</v>
      </c>
      <c r="AD52" s="130">
        <v>3</v>
      </c>
      <c r="AE52" s="133">
        <f t="shared" si="4"/>
        <v>0</v>
      </c>
      <c r="AF52" s="130">
        <v>20</v>
      </c>
      <c r="AG52" s="6">
        <f t="shared" si="5"/>
        <v>60</v>
      </c>
      <c r="AH52" s="6">
        <f t="shared" si="6"/>
        <v>60</v>
      </c>
      <c r="AI52" s="6">
        <f t="shared" si="7"/>
        <v>0</v>
      </c>
      <c r="AJ52" s="130" t="s">
        <v>2296</v>
      </c>
      <c r="AK52" s="130" t="s">
        <v>2569</v>
      </c>
      <c r="AL52" s="130" t="s">
        <v>133</v>
      </c>
      <c r="AM52" s="130" t="s">
        <v>133</v>
      </c>
      <c r="AN52" s="130" t="s">
        <v>133</v>
      </c>
      <c r="AO52" s="130" t="s">
        <v>133</v>
      </c>
      <c r="AP52" s="130" t="s">
        <v>133</v>
      </c>
      <c r="AQ52" s="130" t="s">
        <v>116</v>
      </c>
      <c r="AR52" s="131" t="s">
        <v>2298</v>
      </c>
      <c r="AS52" s="147"/>
    </row>
    <row r="53" spans="1:45" ht="23.5" customHeight="1">
      <c r="A53" s="127">
        <v>52</v>
      </c>
      <c r="B53" s="128" t="s">
        <v>2368</v>
      </c>
      <c r="C53" s="132" t="s">
        <v>2369</v>
      </c>
      <c r="D53" s="128" t="s">
        <v>2453</v>
      </c>
      <c r="E53" s="129">
        <v>2</v>
      </c>
      <c r="F53" s="128" t="s">
        <v>108</v>
      </c>
      <c r="G53" s="128" t="s">
        <v>2371</v>
      </c>
      <c r="H53" s="128" t="s">
        <v>2454</v>
      </c>
      <c r="I53" s="129"/>
      <c r="J53" s="129"/>
      <c r="K53" s="129">
        <v>10220168</v>
      </c>
      <c r="L53" s="130" t="s">
        <v>133</v>
      </c>
      <c r="M53" s="130" t="s">
        <v>1495</v>
      </c>
      <c r="N53" s="130" t="s">
        <v>1496</v>
      </c>
      <c r="O53" s="130">
        <v>2</v>
      </c>
      <c r="P53" s="6" t="s">
        <v>133</v>
      </c>
      <c r="Q53" s="6" t="s">
        <v>133</v>
      </c>
      <c r="R53" s="130">
        <v>5</v>
      </c>
      <c r="S53" s="130" t="s">
        <v>133</v>
      </c>
      <c r="T53" s="130" t="s">
        <v>116</v>
      </c>
      <c r="U53" s="130" t="s">
        <v>110</v>
      </c>
      <c r="V53" s="162">
        <v>0</v>
      </c>
      <c r="W53" s="6">
        <v>0</v>
      </c>
      <c r="X53" s="6">
        <v>0</v>
      </c>
      <c r="Y53" s="130">
        <v>0</v>
      </c>
      <c r="Z53" s="130">
        <v>2</v>
      </c>
      <c r="AA53" s="130">
        <v>0</v>
      </c>
      <c r="AB53" s="130">
        <v>12</v>
      </c>
      <c r="AC53" s="130">
        <v>2</v>
      </c>
      <c r="AD53" s="130">
        <v>2</v>
      </c>
      <c r="AE53" s="133">
        <f t="shared" si="4"/>
        <v>0</v>
      </c>
      <c r="AF53" s="130">
        <v>20</v>
      </c>
      <c r="AG53" s="6">
        <f t="shared" si="5"/>
        <v>40</v>
      </c>
      <c r="AH53" s="6">
        <f t="shared" si="6"/>
        <v>40</v>
      </c>
      <c r="AI53" s="6">
        <f t="shared" si="7"/>
        <v>0</v>
      </c>
      <c r="AJ53" s="130" t="s">
        <v>2296</v>
      </c>
      <c r="AK53" s="130" t="s">
        <v>2569</v>
      </c>
      <c r="AL53" s="130" t="s">
        <v>133</v>
      </c>
      <c r="AM53" s="130" t="s">
        <v>133</v>
      </c>
      <c r="AN53" s="130" t="s">
        <v>133</v>
      </c>
      <c r="AO53" s="130" t="s">
        <v>133</v>
      </c>
      <c r="AP53" s="130" t="s">
        <v>133</v>
      </c>
      <c r="AQ53" s="130" t="s">
        <v>116</v>
      </c>
      <c r="AR53" s="131" t="s">
        <v>2318</v>
      </c>
      <c r="AS53" s="147"/>
    </row>
    <row r="54" spans="1:45" ht="23.5" customHeight="1">
      <c r="A54" s="127">
        <v>53</v>
      </c>
      <c r="B54" s="128" t="s">
        <v>2368</v>
      </c>
      <c r="C54" s="132" t="s">
        <v>2369</v>
      </c>
      <c r="D54" s="128" t="s">
        <v>2455</v>
      </c>
      <c r="E54" s="129">
        <v>8</v>
      </c>
      <c r="F54" s="128" t="s">
        <v>108</v>
      </c>
      <c r="G54" s="128" t="s">
        <v>2371</v>
      </c>
      <c r="H54" s="128" t="s">
        <v>2456</v>
      </c>
      <c r="I54" s="129">
        <v>-0.94116</v>
      </c>
      <c r="J54" s="129">
        <v>36.774059999999999</v>
      </c>
      <c r="K54" s="129">
        <v>10220545</v>
      </c>
      <c r="L54" s="130" t="s">
        <v>133</v>
      </c>
      <c r="M54" s="130" t="s">
        <v>1495</v>
      </c>
      <c r="N54" s="130" t="s">
        <v>1496</v>
      </c>
      <c r="O54" s="130">
        <v>3</v>
      </c>
      <c r="P54" s="6" t="s">
        <v>133</v>
      </c>
      <c r="Q54" s="6" t="s">
        <v>133</v>
      </c>
      <c r="R54" s="130">
        <v>0</v>
      </c>
      <c r="S54" s="130" t="s">
        <v>133</v>
      </c>
      <c r="T54" s="130" t="s">
        <v>116</v>
      </c>
      <c r="U54" s="130" t="s">
        <v>110</v>
      </c>
      <c r="V54" s="162">
        <v>0</v>
      </c>
      <c r="W54" s="6">
        <v>0</v>
      </c>
      <c r="X54" s="6">
        <v>0</v>
      </c>
      <c r="Y54" s="130">
        <v>0</v>
      </c>
      <c r="Z54" s="130">
        <v>3</v>
      </c>
      <c r="AA54" s="130">
        <v>0</v>
      </c>
      <c r="AB54" s="130">
        <v>12</v>
      </c>
      <c r="AC54" s="130">
        <v>3</v>
      </c>
      <c r="AD54" s="130">
        <v>3</v>
      </c>
      <c r="AE54" s="133">
        <f t="shared" si="4"/>
        <v>0</v>
      </c>
      <c r="AF54" s="130">
        <v>20</v>
      </c>
      <c r="AG54" s="6">
        <f t="shared" si="5"/>
        <v>60</v>
      </c>
      <c r="AH54" s="6">
        <f t="shared" si="6"/>
        <v>60</v>
      </c>
      <c r="AI54" s="6">
        <f t="shared" si="7"/>
        <v>0</v>
      </c>
      <c r="AJ54" s="130" t="s">
        <v>2296</v>
      </c>
      <c r="AK54" s="130" t="s">
        <v>2569</v>
      </c>
      <c r="AL54" s="130" t="s">
        <v>133</v>
      </c>
      <c r="AM54" s="130" t="s">
        <v>133</v>
      </c>
      <c r="AN54" s="130" t="s">
        <v>133</v>
      </c>
      <c r="AO54" s="130" t="s">
        <v>133</v>
      </c>
      <c r="AP54" s="130" t="s">
        <v>133</v>
      </c>
      <c r="AQ54" s="130" t="s">
        <v>116</v>
      </c>
      <c r="AR54" s="131" t="s">
        <v>2298</v>
      </c>
      <c r="AS54" s="147"/>
    </row>
    <row r="55" spans="1:45" ht="23.5" customHeight="1">
      <c r="A55" s="127">
        <v>54</v>
      </c>
      <c r="B55" s="128" t="s">
        <v>2368</v>
      </c>
      <c r="C55" s="132" t="s">
        <v>2369</v>
      </c>
      <c r="D55" s="128" t="s">
        <v>2457</v>
      </c>
      <c r="E55" s="129">
        <v>6</v>
      </c>
      <c r="F55" s="128" t="s">
        <v>108</v>
      </c>
      <c r="G55" s="128" t="s">
        <v>2371</v>
      </c>
      <c r="H55" s="128" t="s">
        <v>2458</v>
      </c>
      <c r="I55" s="129"/>
      <c r="J55" s="129"/>
      <c r="K55" s="129">
        <v>10220097</v>
      </c>
      <c r="L55" s="130" t="s">
        <v>1513</v>
      </c>
      <c r="M55" s="130" t="s">
        <v>1495</v>
      </c>
      <c r="N55" s="130" t="s">
        <v>1496</v>
      </c>
      <c r="O55" s="130">
        <v>3</v>
      </c>
      <c r="P55" s="6" t="s">
        <v>133</v>
      </c>
      <c r="Q55" s="6" t="s">
        <v>133</v>
      </c>
      <c r="R55" s="130">
        <v>0</v>
      </c>
      <c r="S55" s="130" t="s">
        <v>133</v>
      </c>
      <c r="T55" s="130" t="s">
        <v>116</v>
      </c>
      <c r="U55" s="130" t="s">
        <v>110</v>
      </c>
      <c r="V55" s="162">
        <v>0</v>
      </c>
      <c r="W55" s="6">
        <v>0</v>
      </c>
      <c r="X55" s="6">
        <v>0</v>
      </c>
      <c r="Y55" s="130">
        <v>0</v>
      </c>
      <c r="Z55" s="130">
        <v>4</v>
      </c>
      <c r="AA55" s="130">
        <v>0</v>
      </c>
      <c r="AB55" s="130">
        <v>12</v>
      </c>
      <c r="AC55" s="130">
        <v>4</v>
      </c>
      <c r="AD55" s="130">
        <v>3</v>
      </c>
      <c r="AE55" s="133">
        <f t="shared" si="4"/>
        <v>1</v>
      </c>
      <c r="AF55" s="130">
        <v>15</v>
      </c>
      <c r="AG55" s="6">
        <f t="shared" si="5"/>
        <v>60</v>
      </c>
      <c r="AH55" s="6">
        <f t="shared" si="6"/>
        <v>45</v>
      </c>
      <c r="AI55" s="6">
        <f t="shared" si="7"/>
        <v>15</v>
      </c>
      <c r="AJ55" s="130" t="s">
        <v>1501</v>
      </c>
      <c r="AK55" s="130" t="s">
        <v>2569</v>
      </c>
      <c r="AL55" s="130" t="s">
        <v>133</v>
      </c>
      <c r="AM55" s="130" t="s">
        <v>133</v>
      </c>
      <c r="AN55" s="130" t="s">
        <v>133</v>
      </c>
      <c r="AO55" s="130" t="s">
        <v>133</v>
      </c>
      <c r="AP55" s="130" t="s">
        <v>133</v>
      </c>
      <c r="AQ55" s="130" t="s">
        <v>116</v>
      </c>
      <c r="AR55" s="131" t="s">
        <v>2298</v>
      </c>
      <c r="AS55" s="147"/>
    </row>
    <row r="56" spans="1:45" ht="23.5" customHeight="1">
      <c r="A56" s="127">
        <v>55</v>
      </c>
      <c r="B56" s="128" t="s">
        <v>2459</v>
      </c>
      <c r="C56" s="132" t="s">
        <v>2369</v>
      </c>
      <c r="D56" s="128" t="s">
        <v>2460</v>
      </c>
      <c r="E56" s="129">
        <v>6</v>
      </c>
      <c r="F56" s="128" t="s">
        <v>108</v>
      </c>
      <c r="G56" s="128" t="s">
        <v>2371</v>
      </c>
      <c r="H56" s="128" t="s">
        <v>2461</v>
      </c>
      <c r="I56" s="129">
        <v>-1.036252</v>
      </c>
      <c r="J56" s="129">
        <v>36.857013000000002</v>
      </c>
      <c r="K56" s="129">
        <v>10231230</v>
      </c>
      <c r="L56" s="130" t="s">
        <v>1513</v>
      </c>
      <c r="M56" s="130" t="s">
        <v>1495</v>
      </c>
      <c r="N56" s="130" t="s">
        <v>1496</v>
      </c>
      <c r="O56" s="130">
        <v>4</v>
      </c>
      <c r="P56" s="6" t="s">
        <v>133</v>
      </c>
      <c r="Q56" s="6" t="s">
        <v>133</v>
      </c>
      <c r="R56" s="130">
        <v>0</v>
      </c>
      <c r="S56" s="130" t="s">
        <v>133</v>
      </c>
      <c r="T56" s="130" t="s">
        <v>116</v>
      </c>
      <c r="U56" s="130" t="s">
        <v>110</v>
      </c>
      <c r="V56" s="162">
        <v>0</v>
      </c>
      <c r="W56" s="6">
        <v>0</v>
      </c>
      <c r="X56" s="6">
        <v>0</v>
      </c>
      <c r="Y56" s="130">
        <v>0</v>
      </c>
      <c r="Z56" s="130">
        <v>2</v>
      </c>
      <c r="AA56" s="130">
        <v>0</v>
      </c>
      <c r="AB56" s="130">
        <v>12</v>
      </c>
      <c r="AC56" s="130">
        <v>2</v>
      </c>
      <c r="AD56" s="130">
        <v>2</v>
      </c>
      <c r="AE56" s="133">
        <f t="shared" si="4"/>
        <v>0</v>
      </c>
      <c r="AF56" s="130">
        <v>20</v>
      </c>
      <c r="AG56" s="6">
        <f t="shared" si="5"/>
        <v>40</v>
      </c>
      <c r="AH56" s="6">
        <f t="shared" si="6"/>
        <v>40</v>
      </c>
      <c r="AI56" s="6">
        <f t="shared" si="7"/>
        <v>0</v>
      </c>
      <c r="AJ56" s="130" t="s">
        <v>2296</v>
      </c>
      <c r="AK56" s="130" t="s">
        <v>2569</v>
      </c>
      <c r="AL56" s="130" t="s">
        <v>133</v>
      </c>
      <c r="AM56" s="130" t="s">
        <v>133</v>
      </c>
      <c r="AN56" s="130" t="s">
        <v>133</v>
      </c>
      <c r="AO56" s="130" t="s">
        <v>133</v>
      </c>
      <c r="AP56" s="130" t="s">
        <v>133</v>
      </c>
      <c r="AQ56" s="130" t="s">
        <v>116</v>
      </c>
      <c r="AR56" s="131" t="s">
        <v>2298</v>
      </c>
      <c r="AS56" s="147"/>
    </row>
    <row r="57" spans="1:45" ht="23.5" customHeight="1">
      <c r="A57" s="127">
        <v>56</v>
      </c>
      <c r="B57" s="128" t="s">
        <v>2462</v>
      </c>
      <c r="C57" s="132" t="s">
        <v>2348</v>
      </c>
      <c r="D57" s="128" t="s">
        <v>2463</v>
      </c>
      <c r="E57" s="129">
        <v>4</v>
      </c>
      <c r="F57" s="128" t="s">
        <v>2464</v>
      </c>
      <c r="G57" s="128" t="s">
        <v>109</v>
      </c>
      <c r="H57" s="128" t="s">
        <v>2465</v>
      </c>
      <c r="I57" s="129">
        <v>-1.1110599999999999</v>
      </c>
      <c r="J57" s="129">
        <v>36.790489999999998</v>
      </c>
      <c r="K57" s="129">
        <v>10231800</v>
      </c>
      <c r="L57" s="130" t="s">
        <v>133</v>
      </c>
      <c r="M57" s="130" t="s">
        <v>1495</v>
      </c>
      <c r="N57" s="130" t="s">
        <v>1496</v>
      </c>
      <c r="O57" s="130">
        <v>2</v>
      </c>
      <c r="P57" s="6" t="s">
        <v>133</v>
      </c>
      <c r="Q57" s="6" t="s">
        <v>133</v>
      </c>
      <c r="R57" s="130">
        <v>0</v>
      </c>
      <c r="S57" s="130" t="s">
        <v>133</v>
      </c>
      <c r="T57" s="130" t="s">
        <v>116</v>
      </c>
      <c r="U57" s="130" t="s">
        <v>110</v>
      </c>
      <c r="V57" s="162">
        <v>0</v>
      </c>
      <c r="W57" s="6">
        <v>0</v>
      </c>
      <c r="X57" s="6">
        <v>0</v>
      </c>
      <c r="Y57" s="130">
        <v>0</v>
      </c>
      <c r="Z57" s="130">
        <v>3</v>
      </c>
      <c r="AA57" s="130">
        <v>0</v>
      </c>
      <c r="AB57" s="130">
        <v>12</v>
      </c>
      <c r="AC57" s="130">
        <v>3</v>
      </c>
      <c r="AD57" s="130">
        <v>2</v>
      </c>
      <c r="AE57" s="133">
        <f t="shared" si="4"/>
        <v>1</v>
      </c>
      <c r="AF57" s="130">
        <v>15</v>
      </c>
      <c r="AG57" s="6">
        <f t="shared" si="5"/>
        <v>45</v>
      </c>
      <c r="AH57" s="6">
        <f t="shared" si="6"/>
        <v>30</v>
      </c>
      <c r="AI57" s="6">
        <f t="shared" si="7"/>
        <v>15</v>
      </c>
      <c r="AJ57" s="130" t="s">
        <v>1501</v>
      </c>
      <c r="AK57" s="130" t="s">
        <v>2569</v>
      </c>
      <c r="AL57" s="130" t="s">
        <v>133</v>
      </c>
      <c r="AM57" s="130" t="s">
        <v>133</v>
      </c>
      <c r="AN57" s="130" t="s">
        <v>133</v>
      </c>
      <c r="AO57" s="130" t="s">
        <v>133</v>
      </c>
      <c r="AP57" s="130" t="s">
        <v>133</v>
      </c>
      <c r="AQ57" s="130" t="s">
        <v>116</v>
      </c>
      <c r="AR57" s="131" t="s">
        <v>2298</v>
      </c>
      <c r="AS57" s="147"/>
    </row>
    <row r="58" spans="1:45" ht="23.5" customHeight="1">
      <c r="A58" s="127">
        <v>57</v>
      </c>
      <c r="B58" s="128" t="s">
        <v>2462</v>
      </c>
      <c r="C58" s="132" t="s">
        <v>2348</v>
      </c>
      <c r="D58" s="128" t="s">
        <v>2466</v>
      </c>
      <c r="E58" s="129">
        <v>4</v>
      </c>
      <c r="F58" s="128" t="s">
        <v>108</v>
      </c>
      <c r="G58" s="128" t="s">
        <v>109</v>
      </c>
      <c r="H58" s="128" t="s">
        <v>2467</v>
      </c>
      <c r="I58" s="129">
        <v>-1.0820008999999999</v>
      </c>
      <c r="J58" s="129">
        <v>36.793179799999997</v>
      </c>
      <c r="K58" s="129">
        <v>10230073</v>
      </c>
      <c r="L58" s="130" t="s">
        <v>1513</v>
      </c>
      <c r="M58" s="130" t="s">
        <v>1495</v>
      </c>
      <c r="N58" s="130" t="s">
        <v>1496</v>
      </c>
      <c r="O58" s="130">
        <v>2</v>
      </c>
      <c r="P58" s="6" t="s">
        <v>133</v>
      </c>
      <c r="Q58" s="6" t="s">
        <v>133</v>
      </c>
      <c r="R58" s="130">
        <v>0</v>
      </c>
      <c r="S58" s="130" t="s">
        <v>133</v>
      </c>
      <c r="T58" s="130" t="s">
        <v>116</v>
      </c>
      <c r="U58" s="130" t="s">
        <v>110</v>
      </c>
      <c r="V58" s="162">
        <v>0</v>
      </c>
      <c r="W58" s="6">
        <v>0</v>
      </c>
      <c r="X58" s="6">
        <v>0</v>
      </c>
      <c r="Y58" s="130">
        <v>0</v>
      </c>
      <c r="Z58" s="130">
        <v>4</v>
      </c>
      <c r="AA58" s="130">
        <v>0</v>
      </c>
      <c r="AB58" s="130">
        <v>12</v>
      </c>
      <c r="AC58" s="130">
        <v>3</v>
      </c>
      <c r="AD58" s="130">
        <v>3</v>
      </c>
      <c r="AE58" s="133">
        <f t="shared" si="4"/>
        <v>0</v>
      </c>
      <c r="AF58" s="130">
        <v>20</v>
      </c>
      <c r="AG58" s="6">
        <f t="shared" si="5"/>
        <v>60</v>
      </c>
      <c r="AH58" s="6">
        <f t="shared" si="6"/>
        <v>60</v>
      </c>
      <c r="AI58" s="6">
        <f t="shared" si="7"/>
        <v>0</v>
      </c>
      <c r="AJ58" s="130" t="s">
        <v>2296</v>
      </c>
      <c r="AK58" s="130" t="s">
        <v>2569</v>
      </c>
      <c r="AL58" s="130" t="s">
        <v>133</v>
      </c>
      <c r="AM58" s="130" t="s">
        <v>133</v>
      </c>
      <c r="AN58" s="130" t="s">
        <v>133</v>
      </c>
      <c r="AO58" s="130" t="s">
        <v>133</v>
      </c>
      <c r="AP58" s="130" t="s">
        <v>133</v>
      </c>
      <c r="AQ58" s="130" t="s">
        <v>116</v>
      </c>
      <c r="AR58" s="131" t="s">
        <v>2317</v>
      </c>
      <c r="AS58" s="147"/>
    </row>
    <row r="59" spans="1:45" ht="23.5" customHeight="1">
      <c r="A59" s="127">
        <v>58</v>
      </c>
      <c r="B59" s="128" t="s">
        <v>2344</v>
      </c>
      <c r="C59" s="132">
        <v>45617</v>
      </c>
      <c r="D59" s="128" t="s">
        <v>2468</v>
      </c>
      <c r="E59" s="129">
        <v>5</v>
      </c>
      <c r="F59" s="128" t="s">
        <v>114</v>
      </c>
      <c r="G59" s="128" t="s">
        <v>160</v>
      </c>
      <c r="H59" s="128" t="s">
        <v>2469</v>
      </c>
      <c r="I59" s="129">
        <v>-0.62992199999999998</v>
      </c>
      <c r="J59" s="129">
        <v>37.069462999999999</v>
      </c>
      <c r="K59" s="129">
        <v>10231503</v>
      </c>
      <c r="L59" s="130" t="s">
        <v>133</v>
      </c>
      <c r="M59" s="130" t="s">
        <v>1495</v>
      </c>
      <c r="N59" s="130" t="s">
        <v>1496</v>
      </c>
      <c r="O59" s="130">
        <v>4</v>
      </c>
      <c r="P59" s="6" t="s">
        <v>133</v>
      </c>
      <c r="Q59" s="6" t="s">
        <v>133</v>
      </c>
      <c r="R59" s="130">
        <v>0</v>
      </c>
      <c r="S59" s="130" t="s">
        <v>116</v>
      </c>
      <c r="T59" s="130" t="s">
        <v>133</v>
      </c>
      <c r="U59" s="130" t="s">
        <v>0</v>
      </c>
      <c r="V59" s="162">
        <v>0</v>
      </c>
      <c r="W59" s="6">
        <v>0</v>
      </c>
      <c r="X59" s="66">
        <v>1</v>
      </c>
      <c r="Y59" s="181">
        <f>2/30</f>
        <v>6.6666666666666666E-2</v>
      </c>
      <c r="Z59" s="130">
        <v>4</v>
      </c>
      <c r="AA59" s="130">
        <v>0</v>
      </c>
      <c r="AB59" s="130">
        <v>12</v>
      </c>
      <c r="AC59" s="130">
        <v>4</v>
      </c>
      <c r="AD59" s="130">
        <v>3</v>
      </c>
      <c r="AE59" s="133">
        <f t="shared" si="4"/>
        <v>1</v>
      </c>
      <c r="AF59" s="130">
        <v>15</v>
      </c>
      <c r="AG59" s="6">
        <f t="shared" si="5"/>
        <v>60</v>
      </c>
      <c r="AH59" s="6">
        <f t="shared" si="6"/>
        <v>45</v>
      </c>
      <c r="AI59" s="6">
        <f t="shared" si="7"/>
        <v>15</v>
      </c>
      <c r="AJ59" s="130" t="s">
        <v>1501</v>
      </c>
      <c r="AK59" s="130" t="s">
        <v>2569</v>
      </c>
      <c r="AL59" s="130" t="s">
        <v>133</v>
      </c>
      <c r="AM59" s="130" t="s">
        <v>133</v>
      </c>
      <c r="AN59" s="130" t="s">
        <v>133</v>
      </c>
      <c r="AO59" s="130" t="s">
        <v>133</v>
      </c>
      <c r="AP59" s="130" t="s">
        <v>133</v>
      </c>
      <c r="AQ59" s="130" t="s">
        <v>116</v>
      </c>
      <c r="AR59" s="131" t="s">
        <v>2319</v>
      </c>
      <c r="AS59" s="147"/>
    </row>
    <row r="60" spans="1:45" ht="23.5" customHeight="1">
      <c r="A60" s="127">
        <v>59</v>
      </c>
      <c r="B60" s="128" t="s">
        <v>2344</v>
      </c>
      <c r="C60" s="132">
        <v>45616</v>
      </c>
      <c r="D60" s="128" t="s">
        <v>2470</v>
      </c>
      <c r="E60" s="129">
        <v>7</v>
      </c>
      <c r="F60" s="128" t="s">
        <v>114</v>
      </c>
      <c r="G60" s="128" t="s">
        <v>156</v>
      </c>
      <c r="H60" s="128" t="s">
        <v>2471</v>
      </c>
      <c r="I60" s="129">
        <v>-0.95655000000000001</v>
      </c>
      <c r="J60" s="129">
        <v>37.009836</v>
      </c>
      <c r="K60" s="129">
        <v>10231510</v>
      </c>
      <c r="L60" s="130" t="s">
        <v>133</v>
      </c>
      <c r="M60" s="130" t="s">
        <v>1495</v>
      </c>
      <c r="N60" s="130" t="s">
        <v>1496</v>
      </c>
      <c r="O60" s="130">
        <v>3</v>
      </c>
      <c r="P60" s="6" t="s">
        <v>133</v>
      </c>
      <c r="Q60" s="6" t="s">
        <v>133</v>
      </c>
      <c r="R60" s="130">
        <v>0</v>
      </c>
      <c r="S60" s="130" t="s">
        <v>133</v>
      </c>
      <c r="T60" s="130" t="s">
        <v>116</v>
      </c>
      <c r="U60" s="130" t="s">
        <v>110</v>
      </c>
      <c r="V60" s="162">
        <v>0</v>
      </c>
      <c r="W60" s="6">
        <v>0</v>
      </c>
      <c r="X60" s="6">
        <v>0</v>
      </c>
      <c r="Y60" s="133">
        <v>0</v>
      </c>
      <c r="Z60" s="130">
        <v>4</v>
      </c>
      <c r="AA60" s="130">
        <v>0</v>
      </c>
      <c r="AB60" s="130">
        <v>12</v>
      </c>
      <c r="AC60" s="130">
        <v>4</v>
      </c>
      <c r="AD60" s="130">
        <v>3</v>
      </c>
      <c r="AE60" s="133">
        <f t="shared" si="4"/>
        <v>1</v>
      </c>
      <c r="AF60" s="130">
        <v>20</v>
      </c>
      <c r="AG60" s="6">
        <f t="shared" si="5"/>
        <v>80</v>
      </c>
      <c r="AH60" s="6">
        <f t="shared" si="6"/>
        <v>60</v>
      </c>
      <c r="AI60" s="6">
        <f t="shared" si="7"/>
        <v>20</v>
      </c>
      <c r="AJ60" s="130" t="s">
        <v>1501</v>
      </c>
      <c r="AK60" s="130" t="s">
        <v>2569</v>
      </c>
      <c r="AL60" s="130" t="s">
        <v>133</v>
      </c>
      <c r="AM60" s="130" t="s">
        <v>133</v>
      </c>
      <c r="AN60" s="130" t="s">
        <v>133</v>
      </c>
      <c r="AO60" s="130" t="s">
        <v>133</v>
      </c>
      <c r="AP60" s="130" t="s">
        <v>133</v>
      </c>
      <c r="AQ60" s="130" t="s">
        <v>116</v>
      </c>
      <c r="AR60" s="131" t="s">
        <v>2297</v>
      </c>
      <c r="AS60" s="147"/>
    </row>
    <row r="61" spans="1:45" ht="23.5" customHeight="1">
      <c r="A61" s="127">
        <v>60</v>
      </c>
      <c r="B61" s="128" t="s">
        <v>2344</v>
      </c>
      <c r="C61" s="132">
        <v>45615</v>
      </c>
      <c r="D61" s="128" t="s">
        <v>2472</v>
      </c>
      <c r="E61" s="129">
        <v>6</v>
      </c>
      <c r="F61" s="128" t="s">
        <v>114</v>
      </c>
      <c r="G61" s="128" t="s">
        <v>168</v>
      </c>
      <c r="H61" s="128" t="s">
        <v>2473</v>
      </c>
      <c r="I61" s="129">
        <v>-0.81100000000000005</v>
      </c>
      <c r="J61" s="129">
        <v>36.932299999999998</v>
      </c>
      <c r="K61" s="129">
        <v>10231018</v>
      </c>
      <c r="L61" s="130" t="s">
        <v>133</v>
      </c>
      <c r="M61" s="130" t="s">
        <v>1495</v>
      </c>
      <c r="N61" s="130" t="s">
        <v>1496</v>
      </c>
      <c r="O61" s="130">
        <v>4</v>
      </c>
      <c r="P61" s="6" t="s">
        <v>133</v>
      </c>
      <c r="Q61" s="6" t="s">
        <v>133</v>
      </c>
      <c r="R61" s="130">
        <v>0</v>
      </c>
      <c r="S61" s="130" t="s">
        <v>133</v>
      </c>
      <c r="T61" s="130" t="s">
        <v>116</v>
      </c>
      <c r="U61" s="130" t="s">
        <v>110</v>
      </c>
      <c r="V61" s="162">
        <v>0</v>
      </c>
      <c r="W61" s="6">
        <v>0</v>
      </c>
      <c r="X61" s="6">
        <v>0</v>
      </c>
      <c r="Y61" s="133">
        <v>0</v>
      </c>
      <c r="Z61" s="130">
        <v>4</v>
      </c>
      <c r="AA61" s="130">
        <v>0</v>
      </c>
      <c r="AB61" s="130">
        <v>12</v>
      </c>
      <c r="AC61" s="130">
        <v>4</v>
      </c>
      <c r="AD61" s="130">
        <v>3</v>
      </c>
      <c r="AE61" s="133">
        <f t="shared" si="4"/>
        <v>1</v>
      </c>
      <c r="AF61" s="130">
        <v>15</v>
      </c>
      <c r="AG61" s="6">
        <f t="shared" si="5"/>
        <v>60</v>
      </c>
      <c r="AH61" s="6">
        <f t="shared" si="6"/>
        <v>45</v>
      </c>
      <c r="AI61" s="6">
        <f t="shared" si="7"/>
        <v>15</v>
      </c>
      <c r="AJ61" s="130" t="s">
        <v>1501</v>
      </c>
      <c r="AK61" s="130" t="s">
        <v>2569</v>
      </c>
      <c r="AL61" s="130" t="s">
        <v>133</v>
      </c>
      <c r="AM61" s="130" t="s">
        <v>133</v>
      </c>
      <c r="AN61" s="130" t="s">
        <v>133</v>
      </c>
      <c r="AO61" s="130" t="s">
        <v>133</v>
      </c>
      <c r="AP61" s="130" t="s">
        <v>133</v>
      </c>
      <c r="AQ61" s="130" t="s">
        <v>116</v>
      </c>
      <c r="AR61" s="131" t="s">
        <v>2320</v>
      </c>
      <c r="AS61" s="147"/>
    </row>
    <row r="62" spans="1:45" ht="23.5" customHeight="1">
      <c r="A62" s="127">
        <v>61</v>
      </c>
      <c r="B62" s="128" t="s">
        <v>2344</v>
      </c>
      <c r="C62" s="132">
        <v>45617</v>
      </c>
      <c r="D62" s="128" t="s">
        <v>2474</v>
      </c>
      <c r="E62" s="129">
        <v>3</v>
      </c>
      <c r="F62" s="128" t="s">
        <v>114</v>
      </c>
      <c r="G62" s="128" t="s">
        <v>160</v>
      </c>
      <c r="H62" s="128" t="s">
        <v>2475</v>
      </c>
      <c r="I62" s="129">
        <v>-0.71155999999999997</v>
      </c>
      <c r="J62" s="129">
        <v>36.983899999999998</v>
      </c>
      <c r="K62" s="129">
        <v>10230886</v>
      </c>
      <c r="L62" s="130" t="s">
        <v>133</v>
      </c>
      <c r="M62" s="130" t="s">
        <v>1495</v>
      </c>
      <c r="N62" s="130" t="s">
        <v>1496</v>
      </c>
      <c r="O62" s="130">
        <v>4</v>
      </c>
      <c r="P62" s="6" t="s">
        <v>133</v>
      </c>
      <c r="Q62" s="6" t="s">
        <v>133</v>
      </c>
      <c r="R62" s="130">
        <v>0</v>
      </c>
      <c r="S62" s="130" t="s">
        <v>133</v>
      </c>
      <c r="T62" s="130" t="s">
        <v>116</v>
      </c>
      <c r="U62" s="130" t="s">
        <v>110</v>
      </c>
      <c r="V62" s="162">
        <v>0</v>
      </c>
      <c r="W62" s="6">
        <v>0</v>
      </c>
      <c r="X62" s="6">
        <v>0</v>
      </c>
      <c r="Y62" s="133">
        <v>0</v>
      </c>
      <c r="Z62" s="130">
        <v>2</v>
      </c>
      <c r="AA62" s="130">
        <v>0</v>
      </c>
      <c r="AB62" s="130">
        <v>12</v>
      </c>
      <c r="AC62" s="130">
        <v>2</v>
      </c>
      <c r="AD62" s="130">
        <v>2</v>
      </c>
      <c r="AE62" s="133">
        <f t="shared" si="4"/>
        <v>0</v>
      </c>
      <c r="AF62" s="130">
        <v>20</v>
      </c>
      <c r="AG62" s="6">
        <f t="shared" si="5"/>
        <v>40</v>
      </c>
      <c r="AH62" s="6">
        <f t="shared" si="6"/>
        <v>40</v>
      </c>
      <c r="AI62" s="6">
        <f t="shared" si="7"/>
        <v>0</v>
      </c>
      <c r="AJ62" s="130" t="s">
        <v>2296</v>
      </c>
      <c r="AK62" s="130" t="s">
        <v>2569</v>
      </c>
      <c r="AL62" s="130" t="s">
        <v>133</v>
      </c>
      <c r="AM62" s="130" t="s">
        <v>133</v>
      </c>
      <c r="AN62" s="130" t="s">
        <v>133</v>
      </c>
      <c r="AO62" s="130" t="s">
        <v>133</v>
      </c>
      <c r="AP62" s="130" t="s">
        <v>133</v>
      </c>
      <c r="AQ62" s="130" t="s">
        <v>116</v>
      </c>
      <c r="AR62" s="131" t="s">
        <v>2297</v>
      </c>
      <c r="AS62" s="147"/>
    </row>
    <row r="63" spans="1:45" ht="23.5" customHeight="1">
      <c r="A63" s="127">
        <v>62</v>
      </c>
      <c r="B63" s="128" t="s">
        <v>2344</v>
      </c>
      <c r="C63" s="132">
        <v>45618</v>
      </c>
      <c r="D63" s="128" t="s">
        <v>2476</v>
      </c>
      <c r="E63" s="129">
        <v>2</v>
      </c>
      <c r="F63" s="128" t="s">
        <v>114</v>
      </c>
      <c r="G63" s="128" t="s">
        <v>158</v>
      </c>
      <c r="H63" s="128" t="s">
        <v>2477</v>
      </c>
      <c r="I63" s="129">
        <v>-0.86994579999999999</v>
      </c>
      <c r="J63" s="129">
        <v>37.045904</v>
      </c>
      <c r="K63" s="129">
        <v>10221607</v>
      </c>
      <c r="L63" s="130" t="s">
        <v>1513</v>
      </c>
      <c r="M63" s="130" t="s">
        <v>1495</v>
      </c>
      <c r="N63" s="130" t="s">
        <v>1496</v>
      </c>
      <c r="O63" s="130">
        <v>2</v>
      </c>
      <c r="P63" s="6" t="s">
        <v>133</v>
      </c>
      <c r="Q63" s="6" t="s">
        <v>133</v>
      </c>
      <c r="R63" s="130">
        <v>0</v>
      </c>
      <c r="S63" s="130" t="s">
        <v>133</v>
      </c>
      <c r="T63" s="130" t="s">
        <v>133</v>
      </c>
      <c r="U63" s="130" t="s">
        <v>0</v>
      </c>
      <c r="V63" s="162">
        <v>0</v>
      </c>
      <c r="W63" s="6">
        <v>0</v>
      </c>
      <c r="X63" s="6">
        <v>0.67</v>
      </c>
      <c r="Y63" s="181">
        <f>2/30</f>
        <v>6.6666666666666666E-2</v>
      </c>
      <c r="Z63" s="130">
        <v>2</v>
      </c>
      <c r="AA63" s="130">
        <v>0</v>
      </c>
      <c r="AB63" s="130">
        <v>12</v>
      </c>
      <c r="AC63" s="130">
        <v>3</v>
      </c>
      <c r="AD63" s="130">
        <v>3</v>
      </c>
      <c r="AE63" s="133">
        <f t="shared" si="4"/>
        <v>0</v>
      </c>
      <c r="AF63" s="130">
        <v>20</v>
      </c>
      <c r="AG63" s="6">
        <f t="shared" si="5"/>
        <v>60</v>
      </c>
      <c r="AH63" s="6">
        <f t="shared" si="6"/>
        <v>60</v>
      </c>
      <c r="AI63" s="6">
        <f t="shared" si="7"/>
        <v>0</v>
      </c>
      <c r="AJ63" s="130" t="s">
        <v>2296</v>
      </c>
      <c r="AK63" s="130" t="s">
        <v>2569</v>
      </c>
      <c r="AL63" s="130" t="s">
        <v>133</v>
      </c>
      <c r="AM63" s="130" t="s">
        <v>133</v>
      </c>
      <c r="AN63" s="130" t="s">
        <v>133</v>
      </c>
      <c r="AO63" s="130" t="s">
        <v>133</v>
      </c>
      <c r="AP63" s="130" t="s">
        <v>133</v>
      </c>
      <c r="AQ63" s="130" t="s">
        <v>116</v>
      </c>
      <c r="AR63" s="131" t="s">
        <v>2316</v>
      </c>
      <c r="AS63" s="147"/>
    </row>
    <row r="64" spans="1:45" ht="23.5" customHeight="1">
      <c r="A64" s="127">
        <v>63</v>
      </c>
      <c r="B64" s="128" t="s">
        <v>2344</v>
      </c>
      <c r="C64" s="132">
        <v>45618</v>
      </c>
      <c r="D64" s="128" t="s">
        <v>2478</v>
      </c>
      <c r="E64" s="129">
        <v>5</v>
      </c>
      <c r="F64" s="128" t="s">
        <v>114</v>
      </c>
      <c r="G64" s="128" t="s">
        <v>163</v>
      </c>
      <c r="H64" s="128" t="s">
        <v>2479</v>
      </c>
      <c r="I64" s="129">
        <v>-0.65108200000000005</v>
      </c>
      <c r="J64" s="129">
        <v>36.951315000000001</v>
      </c>
      <c r="K64" s="129">
        <v>10240026</v>
      </c>
      <c r="L64" s="130" t="s">
        <v>1513</v>
      </c>
      <c r="M64" s="130" t="s">
        <v>1495</v>
      </c>
      <c r="N64" s="130" t="s">
        <v>1496</v>
      </c>
      <c r="O64" s="130">
        <v>4</v>
      </c>
      <c r="P64" s="6" t="s">
        <v>133</v>
      </c>
      <c r="Q64" s="6" t="s">
        <v>133</v>
      </c>
      <c r="R64" s="130">
        <v>0</v>
      </c>
      <c r="S64" s="130" t="s">
        <v>116</v>
      </c>
      <c r="T64" s="130" t="s">
        <v>133</v>
      </c>
      <c r="U64" s="130" t="s">
        <v>0</v>
      </c>
      <c r="V64" s="162">
        <v>0</v>
      </c>
      <c r="W64" s="6">
        <v>0</v>
      </c>
      <c r="X64" s="6">
        <v>1.83</v>
      </c>
      <c r="Y64" s="181">
        <f>2/30</f>
        <v>6.6666666666666666E-2</v>
      </c>
      <c r="Z64" s="130">
        <v>3</v>
      </c>
      <c r="AA64" s="130">
        <v>0</v>
      </c>
      <c r="AB64" s="130">
        <v>12</v>
      </c>
      <c r="AC64" s="130">
        <v>3</v>
      </c>
      <c r="AD64" s="130">
        <v>2</v>
      </c>
      <c r="AE64" s="133">
        <f t="shared" si="4"/>
        <v>1</v>
      </c>
      <c r="AF64" s="130">
        <v>20</v>
      </c>
      <c r="AG64" s="6">
        <f t="shared" si="5"/>
        <v>60</v>
      </c>
      <c r="AH64" s="6">
        <f t="shared" si="6"/>
        <v>40</v>
      </c>
      <c r="AI64" s="6">
        <f t="shared" si="7"/>
        <v>20</v>
      </c>
      <c r="AJ64" s="130" t="s">
        <v>1501</v>
      </c>
      <c r="AK64" s="130" t="s">
        <v>2569</v>
      </c>
      <c r="AL64" s="130" t="s">
        <v>133</v>
      </c>
      <c r="AM64" s="130" t="s">
        <v>133</v>
      </c>
      <c r="AN64" s="130" t="s">
        <v>133</v>
      </c>
      <c r="AO64" s="130" t="s">
        <v>133</v>
      </c>
      <c r="AP64" s="130" t="s">
        <v>133</v>
      </c>
      <c r="AQ64" s="130" t="s">
        <v>116</v>
      </c>
      <c r="AR64" s="131" t="s">
        <v>2321</v>
      </c>
      <c r="AS64" s="147"/>
    </row>
    <row r="65" spans="1:45" ht="23.5" customHeight="1">
      <c r="A65" s="127">
        <v>64</v>
      </c>
      <c r="B65" s="128" t="s">
        <v>2344</v>
      </c>
      <c r="C65" s="132">
        <v>45618</v>
      </c>
      <c r="D65" s="128" t="s">
        <v>2480</v>
      </c>
      <c r="E65" s="129">
        <v>4</v>
      </c>
      <c r="F65" s="128" t="s">
        <v>114</v>
      </c>
      <c r="G65" s="128" t="s">
        <v>163</v>
      </c>
      <c r="H65" s="128" t="s">
        <v>2481</v>
      </c>
      <c r="I65" s="129">
        <v>-0.65382200000000001</v>
      </c>
      <c r="J65" s="129">
        <v>36.961663000000001</v>
      </c>
      <c r="K65" s="129">
        <v>10232454</v>
      </c>
      <c r="L65" s="130" t="s">
        <v>133</v>
      </c>
      <c r="M65" s="130" t="s">
        <v>1495</v>
      </c>
      <c r="N65" s="130" t="s">
        <v>1496</v>
      </c>
      <c r="O65" s="130">
        <v>4</v>
      </c>
      <c r="P65" s="6" t="s">
        <v>133</v>
      </c>
      <c r="Q65" s="6" t="s">
        <v>133</v>
      </c>
      <c r="R65" s="130">
        <v>0</v>
      </c>
      <c r="S65" s="130" t="s">
        <v>133</v>
      </c>
      <c r="T65" s="130" t="s">
        <v>116</v>
      </c>
      <c r="U65" s="130" t="s">
        <v>110</v>
      </c>
      <c r="V65" s="162">
        <v>0</v>
      </c>
      <c r="W65" s="6">
        <v>0</v>
      </c>
      <c r="X65" s="6">
        <v>0</v>
      </c>
      <c r="Y65" s="130">
        <v>0</v>
      </c>
      <c r="Z65" s="130">
        <v>2</v>
      </c>
      <c r="AA65" s="130">
        <v>0</v>
      </c>
      <c r="AB65" s="130">
        <v>12</v>
      </c>
      <c r="AC65" s="130">
        <v>3</v>
      </c>
      <c r="AD65" s="130">
        <v>3</v>
      </c>
      <c r="AE65" s="133">
        <f t="shared" si="4"/>
        <v>0</v>
      </c>
      <c r="AF65" s="130">
        <v>15</v>
      </c>
      <c r="AG65" s="6">
        <f t="shared" si="5"/>
        <v>45</v>
      </c>
      <c r="AH65" s="6">
        <f t="shared" si="6"/>
        <v>45</v>
      </c>
      <c r="AI65" s="6">
        <f t="shared" si="7"/>
        <v>0</v>
      </c>
      <c r="AJ65" s="130" t="s">
        <v>2296</v>
      </c>
      <c r="AK65" s="130" t="s">
        <v>2569</v>
      </c>
      <c r="AL65" s="130" t="s">
        <v>133</v>
      </c>
      <c r="AM65" s="130" t="s">
        <v>133</v>
      </c>
      <c r="AN65" s="130" t="s">
        <v>133</v>
      </c>
      <c r="AO65" s="130" t="s">
        <v>133</v>
      </c>
      <c r="AP65" s="130" t="s">
        <v>133</v>
      </c>
      <c r="AQ65" s="130" t="s">
        <v>116</v>
      </c>
      <c r="AR65" s="131" t="s">
        <v>2297</v>
      </c>
      <c r="AS65" s="147"/>
    </row>
    <row r="66" spans="1:45" ht="23.5" customHeight="1">
      <c r="A66" s="127">
        <v>65</v>
      </c>
      <c r="B66" s="128" t="s">
        <v>2462</v>
      </c>
      <c r="C66" s="132" t="s">
        <v>2348</v>
      </c>
      <c r="D66" s="128" t="s">
        <v>2482</v>
      </c>
      <c r="E66" s="129">
        <v>4</v>
      </c>
      <c r="F66" s="128" t="s">
        <v>108</v>
      </c>
      <c r="G66" s="128" t="s">
        <v>109</v>
      </c>
      <c r="H66" s="128" t="s">
        <v>2483</v>
      </c>
      <c r="I66" s="129">
        <v>-1.1063400000000001</v>
      </c>
      <c r="J66" s="129">
        <v>36.805129999999998</v>
      </c>
      <c r="K66" s="129">
        <v>10231568</v>
      </c>
      <c r="L66" s="130" t="s">
        <v>1513</v>
      </c>
      <c r="M66" s="130" t="s">
        <v>1495</v>
      </c>
      <c r="N66" s="130" t="s">
        <v>1496</v>
      </c>
      <c r="O66" s="130">
        <v>3</v>
      </c>
      <c r="P66" s="6" t="s">
        <v>133</v>
      </c>
      <c r="Q66" s="6" t="s">
        <v>133</v>
      </c>
      <c r="R66" s="130">
        <v>0</v>
      </c>
      <c r="S66" s="130" t="s">
        <v>1513</v>
      </c>
      <c r="T66" s="130" t="s">
        <v>116</v>
      </c>
      <c r="U66" s="130" t="s">
        <v>110</v>
      </c>
      <c r="V66" s="162">
        <v>0</v>
      </c>
      <c r="W66" s="6">
        <v>0</v>
      </c>
      <c r="X66" s="6">
        <v>0</v>
      </c>
      <c r="Y66" s="130">
        <v>0</v>
      </c>
      <c r="Z66" s="130">
        <v>2</v>
      </c>
      <c r="AA66" s="130">
        <v>0</v>
      </c>
      <c r="AB66" s="130">
        <v>12</v>
      </c>
      <c r="AC66" s="130">
        <v>2</v>
      </c>
      <c r="AD66" s="130">
        <v>2</v>
      </c>
      <c r="AE66" s="133">
        <f t="shared" ref="AE66:AE97" si="8">AC66-AD66</f>
        <v>0</v>
      </c>
      <c r="AF66" s="130">
        <v>20</v>
      </c>
      <c r="AG66" s="6">
        <f t="shared" ref="AG66:AG97" si="9">AC66*AF66</f>
        <v>40</v>
      </c>
      <c r="AH66" s="6">
        <f t="shared" ref="AH66:AH97" si="10">AF66*AD66</f>
        <v>40</v>
      </c>
      <c r="AI66" s="6">
        <f t="shared" ref="AI66:AI97" si="11">AF66*AE66</f>
        <v>0</v>
      </c>
      <c r="AJ66" s="130" t="s">
        <v>2296</v>
      </c>
      <c r="AK66" s="130" t="s">
        <v>2569</v>
      </c>
      <c r="AL66" s="130" t="s">
        <v>133</v>
      </c>
      <c r="AM66" s="130" t="s">
        <v>133</v>
      </c>
      <c r="AN66" s="130" t="s">
        <v>133</v>
      </c>
      <c r="AO66" s="130" t="s">
        <v>133</v>
      </c>
      <c r="AP66" s="130" t="s">
        <v>133</v>
      </c>
      <c r="AQ66" s="130" t="s">
        <v>116</v>
      </c>
      <c r="AR66" s="131" t="s">
        <v>2312</v>
      </c>
      <c r="AS66" s="147"/>
    </row>
    <row r="67" spans="1:45" ht="23.5" customHeight="1">
      <c r="A67" s="127">
        <v>66</v>
      </c>
      <c r="B67" s="128" t="s">
        <v>2462</v>
      </c>
      <c r="C67" s="132" t="s">
        <v>2348</v>
      </c>
      <c r="D67" s="128" t="s">
        <v>2484</v>
      </c>
      <c r="E67" s="129">
        <v>4</v>
      </c>
      <c r="F67" s="128" t="s">
        <v>108</v>
      </c>
      <c r="G67" s="128" t="s">
        <v>109</v>
      </c>
      <c r="H67" s="128" t="s">
        <v>2485</v>
      </c>
      <c r="I67" s="129">
        <v>-1.0724996</v>
      </c>
      <c r="J67" s="129">
        <v>36.760491399999999</v>
      </c>
      <c r="K67" s="129">
        <v>10220171</v>
      </c>
      <c r="L67" s="130" t="s">
        <v>133</v>
      </c>
      <c r="M67" s="130" t="s">
        <v>1495</v>
      </c>
      <c r="N67" s="130" t="s">
        <v>1496</v>
      </c>
      <c r="O67" s="130">
        <v>4</v>
      </c>
      <c r="P67" s="6" t="s">
        <v>133</v>
      </c>
      <c r="Q67" s="6" t="s">
        <v>133</v>
      </c>
      <c r="R67" s="130">
        <v>0</v>
      </c>
      <c r="S67" s="130" t="s">
        <v>133</v>
      </c>
      <c r="T67" s="130" t="s">
        <v>116</v>
      </c>
      <c r="U67" s="130" t="s">
        <v>110</v>
      </c>
      <c r="V67" s="162">
        <v>0</v>
      </c>
      <c r="W67" s="6">
        <v>0</v>
      </c>
      <c r="X67" s="6">
        <v>0</v>
      </c>
      <c r="Y67" s="130">
        <v>0</v>
      </c>
      <c r="Z67" s="130">
        <v>3</v>
      </c>
      <c r="AA67" s="130">
        <v>0</v>
      </c>
      <c r="AB67" s="130">
        <v>12</v>
      </c>
      <c r="AC67" s="130">
        <v>4</v>
      </c>
      <c r="AD67" s="130">
        <v>3</v>
      </c>
      <c r="AE67" s="133">
        <f t="shared" si="8"/>
        <v>1</v>
      </c>
      <c r="AF67" s="130">
        <v>15</v>
      </c>
      <c r="AG67" s="6">
        <f t="shared" si="9"/>
        <v>60</v>
      </c>
      <c r="AH67" s="6">
        <f t="shared" si="10"/>
        <v>45</v>
      </c>
      <c r="AI67" s="6">
        <f t="shared" si="11"/>
        <v>15</v>
      </c>
      <c r="AJ67" s="130" t="s">
        <v>1501</v>
      </c>
      <c r="AK67" s="130" t="s">
        <v>2569</v>
      </c>
      <c r="AL67" s="130" t="s">
        <v>133</v>
      </c>
      <c r="AM67" s="130" t="s">
        <v>133</v>
      </c>
      <c r="AN67" s="130" t="s">
        <v>133</v>
      </c>
      <c r="AO67" s="130" t="s">
        <v>133</v>
      </c>
      <c r="AP67" s="130" t="s">
        <v>133</v>
      </c>
      <c r="AQ67" s="130" t="s">
        <v>116</v>
      </c>
      <c r="AR67" s="131" t="s">
        <v>2312</v>
      </c>
      <c r="AS67" s="147"/>
    </row>
    <row r="68" spans="1:45" ht="23.5" customHeight="1">
      <c r="A68" s="127">
        <v>67</v>
      </c>
      <c r="B68" s="128" t="s">
        <v>2368</v>
      </c>
      <c r="C68" s="132" t="s">
        <v>2348</v>
      </c>
      <c r="D68" s="128" t="s">
        <v>2486</v>
      </c>
      <c r="E68" s="129">
        <v>5</v>
      </c>
      <c r="F68" s="128" t="s">
        <v>2464</v>
      </c>
      <c r="G68" s="128" t="s">
        <v>2487</v>
      </c>
      <c r="H68" s="128" t="s">
        <v>2488</v>
      </c>
      <c r="I68" s="129">
        <v>-1.2355400000000001</v>
      </c>
      <c r="J68" s="129">
        <v>36.6967</v>
      </c>
      <c r="K68" s="129">
        <v>10230172</v>
      </c>
      <c r="L68" s="130" t="s">
        <v>133</v>
      </c>
      <c r="M68" s="130" t="s">
        <v>1495</v>
      </c>
      <c r="N68" s="130" t="s">
        <v>1496</v>
      </c>
      <c r="O68" s="130">
        <v>4</v>
      </c>
      <c r="P68" s="6" t="s">
        <v>133</v>
      </c>
      <c r="Q68" s="6" t="s">
        <v>133</v>
      </c>
      <c r="R68" s="130">
        <v>0</v>
      </c>
      <c r="S68" s="130" t="s">
        <v>1513</v>
      </c>
      <c r="T68" s="130" t="s">
        <v>116</v>
      </c>
      <c r="U68" s="130" t="s">
        <v>110</v>
      </c>
      <c r="V68" s="162">
        <v>0</v>
      </c>
      <c r="W68" s="6">
        <v>0</v>
      </c>
      <c r="X68" s="6">
        <v>0</v>
      </c>
      <c r="Y68" s="130">
        <v>0</v>
      </c>
      <c r="Z68" s="130">
        <v>2</v>
      </c>
      <c r="AA68" s="130">
        <v>0</v>
      </c>
      <c r="AB68" s="130">
        <v>12</v>
      </c>
      <c r="AC68" s="130">
        <v>2</v>
      </c>
      <c r="AD68" s="130">
        <v>2</v>
      </c>
      <c r="AE68" s="133">
        <f t="shared" si="8"/>
        <v>0</v>
      </c>
      <c r="AF68" s="130">
        <v>20</v>
      </c>
      <c r="AG68" s="6">
        <f t="shared" si="9"/>
        <v>40</v>
      </c>
      <c r="AH68" s="6">
        <f t="shared" si="10"/>
        <v>40</v>
      </c>
      <c r="AI68" s="6">
        <f t="shared" si="11"/>
        <v>0</v>
      </c>
      <c r="AJ68" s="130" t="s">
        <v>2296</v>
      </c>
      <c r="AK68" s="130" t="s">
        <v>2569</v>
      </c>
      <c r="AL68" s="130" t="s">
        <v>133</v>
      </c>
      <c r="AM68" s="130" t="s">
        <v>133</v>
      </c>
      <c r="AN68" s="130" t="s">
        <v>133</v>
      </c>
      <c r="AO68" s="130" t="s">
        <v>133</v>
      </c>
      <c r="AP68" s="130" t="s">
        <v>133</v>
      </c>
      <c r="AQ68" s="130" t="s">
        <v>116</v>
      </c>
      <c r="AR68" s="131" t="s">
        <v>2322</v>
      </c>
      <c r="AS68" s="147"/>
    </row>
    <row r="69" spans="1:45" ht="23.5" customHeight="1">
      <c r="A69" s="127">
        <v>68</v>
      </c>
      <c r="B69" s="128" t="s">
        <v>2368</v>
      </c>
      <c r="C69" s="132" t="s">
        <v>2348</v>
      </c>
      <c r="D69" s="128" t="s">
        <v>2489</v>
      </c>
      <c r="E69" s="129">
        <v>4</v>
      </c>
      <c r="F69" s="128" t="s">
        <v>2464</v>
      </c>
      <c r="G69" s="128" t="s">
        <v>2490</v>
      </c>
      <c r="H69" s="128" t="s">
        <v>2491</v>
      </c>
      <c r="I69" s="129">
        <v>-1.2406999999999999</v>
      </c>
      <c r="J69" s="129">
        <v>36.619199999999999</v>
      </c>
      <c r="K69" s="129">
        <v>10231213</v>
      </c>
      <c r="L69" s="130" t="s">
        <v>1513</v>
      </c>
      <c r="M69" s="130" t="s">
        <v>1495</v>
      </c>
      <c r="N69" s="130" t="s">
        <v>1496</v>
      </c>
      <c r="O69" s="130">
        <v>2</v>
      </c>
      <c r="P69" s="6" t="s">
        <v>133</v>
      </c>
      <c r="Q69" s="6" t="s">
        <v>133</v>
      </c>
      <c r="R69" s="130">
        <v>0</v>
      </c>
      <c r="S69" s="130" t="s">
        <v>133</v>
      </c>
      <c r="T69" s="130" t="s">
        <v>116</v>
      </c>
      <c r="U69" s="130" t="s">
        <v>110</v>
      </c>
      <c r="V69" s="162">
        <v>0</v>
      </c>
      <c r="W69" s="6">
        <v>0</v>
      </c>
      <c r="X69" s="6">
        <v>0</v>
      </c>
      <c r="Y69" s="130">
        <v>0</v>
      </c>
      <c r="Z69" s="130">
        <v>2</v>
      </c>
      <c r="AA69" s="130">
        <v>0</v>
      </c>
      <c r="AB69" s="130">
        <v>12</v>
      </c>
      <c r="AC69" s="130">
        <v>2</v>
      </c>
      <c r="AD69" s="130">
        <v>2</v>
      </c>
      <c r="AE69" s="133">
        <f t="shared" si="8"/>
        <v>0</v>
      </c>
      <c r="AF69" s="130">
        <v>20</v>
      </c>
      <c r="AG69" s="6">
        <f t="shared" si="9"/>
        <v>40</v>
      </c>
      <c r="AH69" s="6">
        <f t="shared" si="10"/>
        <v>40</v>
      </c>
      <c r="AI69" s="6">
        <f t="shared" si="11"/>
        <v>0</v>
      </c>
      <c r="AJ69" s="130" t="s">
        <v>2296</v>
      </c>
      <c r="AK69" s="130" t="s">
        <v>2569</v>
      </c>
      <c r="AL69" s="130" t="s">
        <v>133</v>
      </c>
      <c r="AM69" s="130" t="s">
        <v>133</v>
      </c>
      <c r="AN69" s="130" t="s">
        <v>133</v>
      </c>
      <c r="AO69" s="130" t="s">
        <v>133</v>
      </c>
      <c r="AP69" s="130" t="s">
        <v>133</v>
      </c>
      <c r="AQ69" s="130" t="s">
        <v>116</v>
      </c>
      <c r="AR69" s="131" t="s">
        <v>2312</v>
      </c>
      <c r="AS69" s="147"/>
    </row>
    <row r="70" spans="1:45" ht="23.5" customHeight="1">
      <c r="A70" s="127">
        <v>69</v>
      </c>
      <c r="B70" s="128" t="s">
        <v>2368</v>
      </c>
      <c r="C70" s="132" t="s">
        <v>2348</v>
      </c>
      <c r="D70" s="128" t="s">
        <v>2492</v>
      </c>
      <c r="E70" s="129">
        <v>5</v>
      </c>
      <c r="F70" s="128" t="s">
        <v>2464</v>
      </c>
      <c r="G70" s="128" t="s">
        <v>175</v>
      </c>
      <c r="H70" s="128"/>
      <c r="I70" s="129">
        <v>-1.23925</v>
      </c>
      <c r="J70" s="129">
        <v>36.68967</v>
      </c>
      <c r="K70" s="129">
        <v>10231422</v>
      </c>
      <c r="L70" s="130" t="s">
        <v>133</v>
      </c>
      <c r="M70" s="130" t="s">
        <v>1495</v>
      </c>
      <c r="N70" s="130" t="s">
        <v>1496</v>
      </c>
      <c r="O70" s="130">
        <v>2</v>
      </c>
      <c r="P70" s="6" t="s">
        <v>133</v>
      </c>
      <c r="Q70" s="6" t="s">
        <v>133</v>
      </c>
      <c r="R70" s="130">
        <v>0</v>
      </c>
      <c r="S70" s="130" t="s">
        <v>133</v>
      </c>
      <c r="T70" s="130" t="s">
        <v>2307</v>
      </c>
      <c r="U70" s="130" t="s">
        <v>110</v>
      </c>
      <c r="V70" s="162">
        <v>0</v>
      </c>
      <c r="W70" s="6">
        <v>0</v>
      </c>
      <c r="X70" s="6">
        <v>0</v>
      </c>
      <c r="Y70" s="130">
        <v>0</v>
      </c>
      <c r="Z70" s="130">
        <v>4</v>
      </c>
      <c r="AA70" s="130">
        <v>0</v>
      </c>
      <c r="AB70" s="130">
        <v>12</v>
      </c>
      <c r="AC70" s="130">
        <v>4</v>
      </c>
      <c r="AD70" s="130">
        <v>3</v>
      </c>
      <c r="AE70" s="133">
        <f t="shared" si="8"/>
        <v>1</v>
      </c>
      <c r="AF70" s="130">
        <v>20</v>
      </c>
      <c r="AG70" s="6">
        <f t="shared" si="9"/>
        <v>80</v>
      </c>
      <c r="AH70" s="6">
        <f t="shared" si="10"/>
        <v>60</v>
      </c>
      <c r="AI70" s="6">
        <f t="shared" si="11"/>
        <v>20</v>
      </c>
      <c r="AJ70" s="130" t="s">
        <v>1501</v>
      </c>
      <c r="AK70" s="130" t="s">
        <v>2569</v>
      </c>
      <c r="AL70" s="130" t="s">
        <v>133</v>
      </c>
      <c r="AM70" s="130" t="s">
        <v>133</v>
      </c>
      <c r="AN70" s="130" t="s">
        <v>133</v>
      </c>
      <c r="AO70" s="130" t="s">
        <v>133</v>
      </c>
      <c r="AP70" s="130" t="s">
        <v>133</v>
      </c>
      <c r="AQ70" s="130" t="s">
        <v>116</v>
      </c>
      <c r="AR70" s="131" t="s">
        <v>2323</v>
      </c>
      <c r="AS70" s="147"/>
    </row>
    <row r="71" spans="1:45" ht="23.5" customHeight="1">
      <c r="A71" s="127">
        <v>70</v>
      </c>
      <c r="B71" s="128" t="s">
        <v>2368</v>
      </c>
      <c r="C71" s="132" t="s">
        <v>2348</v>
      </c>
      <c r="D71" s="128" t="s">
        <v>2493</v>
      </c>
      <c r="E71" s="129">
        <v>6</v>
      </c>
      <c r="F71" s="128" t="s">
        <v>108</v>
      </c>
      <c r="G71" s="128" t="s">
        <v>115</v>
      </c>
      <c r="H71" s="128" t="s">
        <v>2494</v>
      </c>
      <c r="I71" s="129">
        <v>-1.210861</v>
      </c>
      <c r="J71" s="129">
        <v>36.667805999999999</v>
      </c>
      <c r="K71" s="129">
        <v>10231843</v>
      </c>
      <c r="L71" s="130" t="s">
        <v>1513</v>
      </c>
      <c r="M71" s="130" t="s">
        <v>1495</v>
      </c>
      <c r="N71" s="130" t="s">
        <v>1496</v>
      </c>
      <c r="O71" s="130">
        <v>2</v>
      </c>
      <c r="P71" s="6" t="s">
        <v>133</v>
      </c>
      <c r="Q71" s="6" t="s">
        <v>133</v>
      </c>
      <c r="R71" s="130">
        <v>0</v>
      </c>
      <c r="S71" s="130" t="s">
        <v>133</v>
      </c>
      <c r="T71" s="130" t="s">
        <v>116</v>
      </c>
      <c r="U71" s="130" t="s">
        <v>110</v>
      </c>
      <c r="V71" s="162">
        <v>0</v>
      </c>
      <c r="W71" s="6">
        <v>0</v>
      </c>
      <c r="X71" s="6">
        <v>0</v>
      </c>
      <c r="Y71" s="130">
        <v>0</v>
      </c>
      <c r="Z71" s="130">
        <v>3</v>
      </c>
      <c r="AA71" s="130">
        <v>0</v>
      </c>
      <c r="AB71" s="130">
        <v>12</v>
      </c>
      <c r="AC71" s="130">
        <v>3</v>
      </c>
      <c r="AD71" s="130">
        <v>3</v>
      </c>
      <c r="AE71" s="133">
        <f t="shared" si="8"/>
        <v>0</v>
      </c>
      <c r="AF71" s="130">
        <v>15</v>
      </c>
      <c r="AG71" s="6">
        <f t="shared" si="9"/>
        <v>45</v>
      </c>
      <c r="AH71" s="6">
        <f t="shared" si="10"/>
        <v>45</v>
      </c>
      <c r="AI71" s="6">
        <f t="shared" si="11"/>
        <v>0</v>
      </c>
      <c r="AJ71" s="130" t="s">
        <v>2296</v>
      </c>
      <c r="AK71" s="130" t="s">
        <v>2569</v>
      </c>
      <c r="AL71" s="130" t="s">
        <v>133</v>
      </c>
      <c r="AM71" s="130" t="s">
        <v>133</v>
      </c>
      <c r="AN71" s="130" t="s">
        <v>133</v>
      </c>
      <c r="AO71" s="130" t="s">
        <v>133</v>
      </c>
      <c r="AP71" s="130" t="s">
        <v>133</v>
      </c>
      <c r="AQ71" s="130" t="s">
        <v>116</v>
      </c>
      <c r="AR71" s="131" t="s">
        <v>2317</v>
      </c>
      <c r="AS71" s="147"/>
    </row>
    <row r="72" spans="1:45" ht="23.5" customHeight="1">
      <c r="A72" s="127">
        <v>71</v>
      </c>
      <c r="B72" s="128" t="s">
        <v>2368</v>
      </c>
      <c r="C72" s="132" t="s">
        <v>2348</v>
      </c>
      <c r="D72" s="128" t="s">
        <v>2495</v>
      </c>
      <c r="E72" s="129">
        <v>4</v>
      </c>
      <c r="F72" s="128" t="s">
        <v>108</v>
      </c>
      <c r="G72" s="128" t="s">
        <v>2490</v>
      </c>
      <c r="H72" s="128" t="s">
        <v>2496</v>
      </c>
      <c r="I72" s="129">
        <v>-1.1927719999999999</v>
      </c>
      <c r="J72" s="129">
        <v>36.657555000000002</v>
      </c>
      <c r="K72" s="129">
        <v>10231677</v>
      </c>
      <c r="L72" s="130" t="s">
        <v>1513</v>
      </c>
      <c r="M72" s="130" t="s">
        <v>1495</v>
      </c>
      <c r="N72" s="130" t="s">
        <v>1496</v>
      </c>
      <c r="O72" s="130">
        <v>3</v>
      </c>
      <c r="P72" s="6" t="s">
        <v>133</v>
      </c>
      <c r="Q72" s="6" t="s">
        <v>133</v>
      </c>
      <c r="R72" s="130">
        <v>0</v>
      </c>
      <c r="S72" s="130" t="s">
        <v>133</v>
      </c>
      <c r="T72" s="130" t="s">
        <v>116</v>
      </c>
      <c r="U72" s="130" t="s">
        <v>110</v>
      </c>
      <c r="V72" s="162">
        <v>0</v>
      </c>
      <c r="W72" s="6">
        <v>0</v>
      </c>
      <c r="X72" s="6">
        <v>0</v>
      </c>
      <c r="Y72" s="130">
        <v>0</v>
      </c>
      <c r="Z72" s="130">
        <v>2</v>
      </c>
      <c r="AA72" s="130">
        <v>0</v>
      </c>
      <c r="AB72" s="130">
        <v>12</v>
      </c>
      <c r="AC72" s="130">
        <v>2</v>
      </c>
      <c r="AD72" s="130">
        <v>2</v>
      </c>
      <c r="AE72" s="133">
        <f t="shared" si="8"/>
        <v>0</v>
      </c>
      <c r="AF72" s="130">
        <v>20</v>
      </c>
      <c r="AG72" s="6">
        <f t="shared" si="9"/>
        <v>40</v>
      </c>
      <c r="AH72" s="6">
        <f t="shared" si="10"/>
        <v>40</v>
      </c>
      <c r="AI72" s="6">
        <f t="shared" si="11"/>
        <v>0</v>
      </c>
      <c r="AJ72" s="130" t="s">
        <v>2296</v>
      </c>
      <c r="AK72" s="130" t="s">
        <v>2569</v>
      </c>
      <c r="AL72" s="130" t="s">
        <v>133</v>
      </c>
      <c r="AM72" s="130" t="s">
        <v>133</v>
      </c>
      <c r="AN72" s="130" t="s">
        <v>133</v>
      </c>
      <c r="AO72" s="130" t="s">
        <v>133</v>
      </c>
      <c r="AP72" s="130" t="s">
        <v>133</v>
      </c>
      <c r="AQ72" s="130" t="s">
        <v>116</v>
      </c>
      <c r="AR72" s="131" t="s">
        <v>2324</v>
      </c>
      <c r="AS72" s="147"/>
    </row>
    <row r="73" spans="1:45" ht="23.5" customHeight="1">
      <c r="A73" s="127">
        <v>72</v>
      </c>
      <c r="B73" s="128" t="s">
        <v>2368</v>
      </c>
      <c r="C73" s="132">
        <v>45576</v>
      </c>
      <c r="D73" s="128" t="s">
        <v>2497</v>
      </c>
      <c r="E73" s="129">
        <v>4</v>
      </c>
      <c r="F73" s="128" t="s">
        <v>108</v>
      </c>
      <c r="G73" s="128" t="s">
        <v>2490</v>
      </c>
      <c r="H73" s="128" t="s">
        <v>2498</v>
      </c>
      <c r="I73" s="129">
        <v>-1.2381599999999999</v>
      </c>
      <c r="J73" s="129">
        <v>36.636560000000003</v>
      </c>
      <c r="K73" s="129">
        <v>1230739</v>
      </c>
      <c r="L73" s="130" t="s">
        <v>133</v>
      </c>
      <c r="M73" s="130" t="s">
        <v>1495</v>
      </c>
      <c r="N73" s="130" t="s">
        <v>1496</v>
      </c>
      <c r="O73" s="130">
        <v>4</v>
      </c>
      <c r="P73" s="6" t="s">
        <v>133</v>
      </c>
      <c r="Q73" s="6" t="s">
        <v>133</v>
      </c>
      <c r="R73" s="130">
        <v>0</v>
      </c>
      <c r="S73" s="130" t="s">
        <v>133</v>
      </c>
      <c r="T73" s="130" t="s">
        <v>116</v>
      </c>
      <c r="U73" s="130" t="s">
        <v>110</v>
      </c>
      <c r="V73" s="162">
        <v>0</v>
      </c>
      <c r="W73" s="6">
        <v>0</v>
      </c>
      <c r="X73" s="6">
        <v>0</v>
      </c>
      <c r="Y73" s="130">
        <v>0</v>
      </c>
      <c r="Z73" s="130">
        <v>1</v>
      </c>
      <c r="AA73" s="130">
        <v>0</v>
      </c>
      <c r="AB73" s="130">
        <v>12</v>
      </c>
      <c r="AC73" s="130">
        <v>2</v>
      </c>
      <c r="AD73" s="130">
        <v>2</v>
      </c>
      <c r="AE73" s="133">
        <f t="shared" si="8"/>
        <v>0</v>
      </c>
      <c r="AF73" s="130">
        <v>20</v>
      </c>
      <c r="AG73" s="6">
        <f t="shared" si="9"/>
        <v>40</v>
      </c>
      <c r="AH73" s="6">
        <f t="shared" si="10"/>
        <v>40</v>
      </c>
      <c r="AI73" s="6">
        <f t="shared" si="11"/>
        <v>0</v>
      </c>
      <c r="AJ73" s="130" t="s">
        <v>2296</v>
      </c>
      <c r="AK73" s="130" t="s">
        <v>2569</v>
      </c>
      <c r="AL73" s="130" t="s">
        <v>133</v>
      </c>
      <c r="AM73" s="130" t="s">
        <v>133</v>
      </c>
      <c r="AN73" s="130" t="s">
        <v>133</v>
      </c>
      <c r="AO73" s="130" t="s">
        <v>133</v>
      </c>
      <c r="AP73" s="130" t="s">
        <v>133</v>
      </c>
      <c r="AQ73" s="130" t="s">
        <v>116</v>
      </c>
      <c r="AR73" s="131" t="s">
        <v>2312</v>
      </c>
      <c r="AS73" s="147"/>
    </row>
    <row r="74" spans="1:45" ht="23.5" customHeight="1">
      <c r="A74" s="127">
        <v>73</v>
      </c>
      <c r="B74" s="128" t="s">
        <v>2368</v>
      </c>
      <c r="C74" s="132">
        <v>45576</v>
      </c>
      <c r="D74" s="128" t="s">
        <v>2499</v>
      </c>
      <c r="E74" s="129">
        <v>4</v>
      </c>
      <c r="F74" s="128" t="s">
        <v>108</v>
      </c>
      <c r="G74" s="128" t="s">
        <v>2487</v>
      </c>
      <c r="H74" s="128" t="s">
        <v>2500</v>
      </c>
      <c r="I74" s="129">
        <v>-1.2403219999999999</v>
      </c>
      <c r="J74" s="129">
        <v>36.714592000000003</v>
      </c>
      <c r="K74" s="129">
        <v>10220903</v>
      </c>
      <c r="L74" s="130" t="s">
        <v>133</v>
      </c>
      <c r="M74" s="130" t="s">
        <v>1495</v>
      </c>
      <c r="N74" s="130" t="s">
        <v>1496</v>
      </c>
      <c r="O74" s="130">
        <v>2</v>
      </c>
      <c r="P74" s="6" t="s">
        <v>133</v>
      </c>
      <c r="Q74" s="6" t="s">
        <v>133</v>
      </c>
      <c r="R74" s="130">
        <v>0</v>
      </c>
      <c r="S74" s="130" t="s">
        <v>1513</v>
      </c>
      <c r="T74" s="130" t="s">
        <v>116</v>
      </c>
      <c r="U74" s="130" t="s">
        <v>110</v>
      </c>
      <c r="V74" s="162">
        <v>0</v>
      </c>
      <c r="W74" s="6">
        <v>0</v>
      </c>
      <c r="X74" s="6">
        <v>0</v>
      </c>
      <c r="Y74" s="130">
        <v>0</v>
      </c>
      <c r="Z74" s="130">
        <v>2</v>
      </c>
      <c r="AA74" s="130">
        <v>0</v>
      </c>
      <c r="AB74" s="130">
        <v>12</v>
      </c>
      <c r="AC74" s="130">
        <v>2</v>
      </c>
      <c r="AD74" s="130">
        <v>2</v>
      </c>
      <c r="AE74" s="133">
        <f t="shared" si="8"/>
        <v>0</v>
      </c>
      <c r="AF74" s="130">
        <v>20</v>
      </c>
      <c r="AG74" s="6">
        <f t="shared" si="9"/>
        <v>40</v>
      </c>
      <c r="AH74" s="6">
        <f t="shared" si="10"/>
        <v>40</v>
      </c>
      <c r="AI74" s="6">
        <f t="shared" si="11"/>
        <v>0</v>
      </c>
      <c r="AJ74" s="130" t="s">
        <v>2296</v>
      </c>
      <c r="AK74" s="130" t="s">
        <v>2569</v>
      </c>
      <c r="AL74" s="130" t="s">
        <v>133</v>
      </c>
      <c r="AM74" s="130" t="s">
        <v>133</v>
      </c>
      <c r="AN74" s="130" t="s">
        <v>133</v>
      </c>
      <c r="AO74" s="130" t="s">
        <v>133</v>
      </c>
      <c r="AP74" s="130" t="s">
        <v>133</v>
      </c>
      <c r="AQ74" s="130" t="s">
        <v>116</v>
      </c>
      <c r="AR74" s="131" t="s">
        <v>2322</v>
      </c>
      <c r="AS74" s="147"/>
    </row>
    <row r="75" spans="1:45" ht="23.5" customHeight="1">
      <c r="A75" s="127">
        <v>74</v>
      </c>
      <c r="B75" s="128" t="s">
        <v>2368</v>
      </c>
      <c r="C75" s="132">
        <v>45576</v>
      </c>
      <c r="D75" s="128" t="s">
        <v>2501</v>
      </c>
      <c r="E75" s="129">
        <v>5</v>
      </c>
      <c r="F75" s="128" t="s">
        <v>2464</v>
      </c>
      <c r="G75" s="128" t="s">
        <v>2490</v>
      </c>
      <c r="H75" s="128" t="s">
        <v>2502</v>
      </c>
      <c r="I75" s="129">
        <v>-1.2351380000000001</v>
      </c>
      <c r="J75" s="129">
        <v>36.696326999999997</v>
      </c>
      <c r="K75" s="129">
        <v>10220253</v>
      </c>
      <c r="L75" s="130" t="s">
        <v>1513</v>
      </c>
      <c r="M75" s="130" t="s">
        <v>1495</v>
      </c>
      <c r="N75" s="130" t="s">
        <v>1496</v>
      </c>
      <c r="O75" s="130">
        <v>2</v>
      </c>
      <c r="P75" s="6" t="s">
        <v>133</v>
      </c>
      <c r="Q75" s="6" t="s">
        <v>133</v>
      </c>
      <c r="R75" s="130">
        <v>0</v>
      </c>
      <c r="S75" s="130" t="s">
        <v>133</v>
      </c>
      <c r="T75" s="130" t="s">
        <v>116</v>
      </c>
      <c r="U75" s="130" t="s">
        <v>110</v>
      </c>
      <c r="V75" s="162">
        <v>0</v>
      </c>
      <c r="W75" s="6">
        <v>0</v>
      </c>
      <c r="X75" s="6">
        <v>0</v>
      </c>
      <c r="Y75" s="130">
        <v>0</v>
      </c>
      <c r="Z75" s="130">
        <v>2</v>
      </c>
      <c r="AA75" s="130">
        <v>0</v>
      </c>
      <c r="AB75" s="130">
        <v>12</v>
      </c>
      <c r="AC75" s="130">
        <v>2</v>
      </c>
      <c r="AD75" s="130">
        <v>2</v>
      </c>
      <c r="AE75" s="133">
        <f t="shared" si="8"/>
        <v>0</v>
      </c>
      <c r="AF75" s="130">
        <v>20</v>
      </c>
      <c r="AG75" s="6">
        <f t="shared" si="9"/>
        <v>40</v>
      </c>
      <c r="AH75" s="6">
        <f t="shared" si="10"/>
        <v>40</v>
      </c>
      <c r="AI75" s="6">
        <f t="shared" si="11"/>
        <v>0</v>
      </c>
      <c r="AJ75" s="130" t="s">
        <v>2296</v>
      </c>
      <c r="AK75" s="130" t="s">
        <v>2569</v>
      </c>
      <c r="AL75" s="130" t="s">
        <v>133</v>
      </c>
      <c r="AM75" s="130" t="s">
        <v>133</v>
      </c>
      <c r="AN75" s="130" t="s">
        <v>133</v>
      </c>
      <c r="AO75" s="130" t="s">
        <v>133</v>
      </c>
      <c r="AP75" s="130" t="s">
        <v>133</v>
      </c>
      <c r="AQ75" s="130" t="s">
        <v>116</v>
      </c>
      <c r="AR75" s="131" t="s">
        <v>2323</v>
      </c>
      <c r="AS75" s="147"/>
    </row>
    <row r="76" spans="1:45" ht="23.5" customHeight="1">
      <c r="A76" s="127">
        <v>75</v>
      </c>
      <c r="B76" s="128" t="s">
        <v>2503</v>
      </c>
      <c r="C76" s="132">
        <v>45615</v>
      </c>
      <c r="D76" s="128" t="s">
        <v>2504</v>
      </c>
      <c r="E76" s="129">
        <v>3</v>
      </c>
      <c r="F76" s="128" t="s">
        <v>108</v>
      </c>
      <c r="G76" s="128" t="s">
        <v>109</v>
      </c>
      <c r="H76" s="128" t="s">
        <v>2505</v>
      </c>
      <c r="I76" s="129">
        <v>-1.0828059999999999</v>
      </c>
      <c r="J76" s="129">
        <v>36.728183999999999</v>
      </c>
      <c r="K76" s="129">
        <v>10220050</v>
      </c>
      <c r="L76" s="130" t="s">
        <v>133</v>
      </c>
      <c r="M76" s="130" t="s">
        <v>1495</v>
      </c>
      <c r="N76" s="130" t="s">
        <v>1496</v>
      </c>
      <c r="O76" s="130">
        <v>4</v>
      </c>
      <c r="P76" s="6" t="s">
        <v>133</v>
      </c>
      <c r="Q76" s="6" t="s">
        <v>133</v>
      </c>
      <c r="R76" s="130">
        <v>0</v>
      </c>
      <c r="S76" s="130" t="s">
        <v>1513</v>
      </c>
      <c r="T76" s="130" t="s">
        <v>116</v>
      </c>
      <c r="U76" s="130" t="s">
        <v>110</v>
      </c>
      <c r="V76" s="162">
        <v>0</v>
      </c>
      <c r="W76" s="6">
        <v>0</v>
      </c>
      <c r="X76" s="6">
        <v>0</v>
      </c>
      <c r="Y76" s="130">
        <v>0</v>
      </c>
      <c r="Z76" s="130">
        <v>4</v>
      </c>
      <c r="AA76" s="130">
        <v>0</v>
      </c>
      <c r="AB76" s="130">
        <v>12</v>
      </c>
      <c r="AC76" s="130">
        <v>4</v>
      </c>
      <c r="AD76" s="130">
        <v>3</v>
      </c>
      <c r="AE76" s="133">
        <f t="shared" si="8"/>
        <v>1</v>
      </c>
      <c r="AF76" s="130">
        <v>15</v>
      </c>
      <c r="AG76" s="6">
        <f t="shared" si="9"/>
        <v>60</v>
      </c>
      <c r="AH76" s="6">
        <f t="shared" si="10"/>
        <v>45</v>
      </c>
      <c r="AI76" s="6">
        <f t="shared" si="11"/>
        <v>15</v>
      </c>
      <c r="AJ76" s="130" t="s">
        <v>1501</v>
      </c>
      <c r="AK76" s="130" t="s">
        <v>2569</v>
      </c>
      <c r="AL76" s="130" t="s">
        <v>133</v>
      </c>
      <c r="AM76" s="130" t="s">
        <v>133</v>
      </c>
      <c r="AN76" s="130" t="s">
        <v>133</v>
      </c>
      <c r="AO76" s="130" t="s">
        <v>133</v>
      </c>
      <c r="AP76" s="130" t="s">
        <v>133</v>
      </c>
      <c r="AQ76" s="130" t="s">
        <v>116</v>
      </c>
      <c r="AR76" s="131" t="s">
        <v>2325</v>
      </c>
      <c r="AS76" s="147"/>
    </row>
    <row r="77" spans="1:45" ht="23.5" customHeight="1">
      <c r="A77" s="127">
        <v>76</v>
      </c>
      <c r="B77" s="128" t="s">
        <v>2503</v>
      </c>
      <c r="C77" s="132" t="s">
        <v>2348</v>
      </c>
      <c r="D77" s="128" t="s">
        <v>2506</v>
      </c>
      <c r="E77" s="129">
        <v>5</v>
      </c>
      <c r="F77" s="128" t="s">
        <v>2464</v>
      </c>
      <c r="G77" s="128" t="s">
        <v>109</v>
      </c>
      <c r="H77" s="128" t="s">
        <v>2507</v>
      </c>
      <c r="I77" s="129">
        <v>-1.0978600000000001</v>
      </c>
      <c r="J77" s="129">
        <v>36.774799999999999</v>
      </c>
      <c r="K77" s="129">
        <v>10220923</v>
      </c>
      <c r="L77" s="130" t="s">
        <v>1513</v>
      </c>
      <c r="M77" s="130" t="s">
        <v>1495</v>
      </c>
      <c r="N77" s="130" t="s">
        <v>1496</v>
      </c>
      <c r="O77" s="130">
        <v>3</v>
      </c>
      <c r="P77" s="6" t="s">
        <v>133</v>
      </c>
      <c r="Q77" s="6" t="s">
        <v>133</v>
      </c>
      <c r="R77" s="130">
        <v>0</v>
      </c>
      <c r="S77" s="130" t="s">
        <v>133</v>
      </c>
      <c r="T77" s="130" t="s">
        <v>116</v>
      </c>
      <c r="U77" s="130" t="s">
        <v>110</v>
      </c>
      <c r="V77" s="162">
        <v>0</v>
      </c>
      <c r="W77" s="6">
        <v>0</v>
      </c>
      <c r="X77" s="6">
        <v>0</v>
      </c>
      <c r="Y77" s="130">
        <v>0</v>
      </c>
      <c r="Z77" s="130">
        <v>4</v>
      </c>
      <c r="AA77" s="130">
        <v>0</v>
      </c>
      <c r="AB77" s="130">
        <v>12</v>
      </c>
      <c r="AC77" s="130">
        <v>4</v>
      </c>
      <c r="AD77" s="130">
        <v>3</v>
      </c>
      <c r="AE77" s="133">
        <f t="shared" si="8"/>
        <v>1</v>
      </c>
      <c r="AF77" s="130">
        <v>20</v>
      </c>
      <c r="AG77" s="6">
        <f t="shared" si="9"/>
        <v>80</v>
      </c>
      <c r="AH77" s="6">
        <f t="shared" si="10"/>
        <v>60</v>
      </c>
      <c r="AI77" s="6">
        <f t="shared" si="11"/>
        <v>20</v>
      </c>
      <c r="AJ77" s="130" t="s">
        <v>1501</v>
      </c>
      <c r="AK77" s="130" t="s">
        <v>2569</v>
      </c>
      <c r="AL77" s="130" t="s">
        <v>133</v>
      </c>
      <c r="AM77" s="130" t="s">
        <v>133</v>
      </c>
      <c r="AN77" s="130" t="s">
        <v>133</v>
      </c>
      <c r="AO77" s="130" t="s">
        <v>133</v>
      </c>
      <c r="AP77" s="130" t="s">
        <v>133</v>
      </c>
      <c r="AQ77" s="130" t="s">
        <v>116</v>
      </c>
      <c r="AR77" s="131" t="s">
        <v>2326</v>
      </c>
      <c r="AS77" s="147"/>
    </row>
    <row r="78" spans="1:45" ht="23.5" customHeight="1">
      <c r="A78" s="127">
        <v>77</v>
      </c>
      <c r="B78" s="128" t="s">
        <v>2503</v>
      </c>
      <c r="C78" s="132" t="s">
        <v>2348</v>
      </c>
      <c r="D78" s="128" t="s">
        <v>2508</v>
      </c>
      <c r="E78" s="129">
        <v>3</v>
      </c>
      <c r="F78" s="128" t="s">
        <v>2464</v>
      </c>
      <c r="G78" s="128" t="s">
        <v>109</v>
      </c>
      <c r="H78" s="128" t="s">
        <v>2509</v>
      </c>
      <c r="I78" s="129">
        <v>-1.0621989000000001</v>
      </c>
      <c r="J78" s="129">
        <v>36.690308999999999</v>
      </c>
      <c r="K78" s="129">
        <v>10220563</v>
      </c>
      <c r="L78" s="130" t="s">
        <v>133</v>
      </c>
      <c r="M78" s="130" t="s">
        <v>1495</v>
      </c>
      <c r="N78" s="130" t="s">
        <v>1496</v>
      </c>
      <c r="O78" s="130">
        <v>2.5</v>
      </c>
      <c r="P78" s="6" t="s">
        <v>133</v>
      </c>
      <c r="Q78" s="6" t="s">
        <v>133</v>
      </c>
      <c r="R78" s="130">
        <v>0</v>
      </c>
      <c r="S78" s="130" t="s">
        <v>133</v>
      </c>
      <c r="T78" s="130" t="s">
        <v>116</v>
      </c>
      <c r="U78" s="130" t="s">
        <v>110</v>
      </c>
      <c r="V78" s="162">
        <v>0</v>
      </c>
      <c r="W78" s="6">
        <v>0</v>
      </c>
      <c r="X78" s="6">
        <v>0</v>
      </c>
      <c r="Y78" s="130">
        <v>0</v>
      </c>
      <c r="Z78" s="130">
        <v>3</v>
      </c>
      <c r="AA78" s="130">
        <v>0</v>
      </c>
      <c r="AB78" s="130">
        <v>12</v>
      </c>
      <c r="AC78" s="130">
        <v>4</v>
      </c>
      <c r="AD78" s="130">
        <v>3</v>
      </c>
      <c r="AE78" s="133">
        <f t="shared" si="8"/>
        <v>1</v>
      </c>
      <c r="AF78" s="130">
        <v>15</v>
      </c>
      <c r="AG78" s="6">
        <f t="shared" si="9"/>
        <v>60</v>
      </c>
      <c r="AH78" s="6">
        <f t="shared" si="10"/>
        <v>45</v>
      </c>
      <c r="AI78" s="6">
        <f t="shared" si="11"/>
        <v>15</v>
      </c>
      <c r="AJ78" s="130" t="s">
        <v>1501</v>
      </c>
      <c r="AK78" s="130" t="s">
        <v>2569</v>
      </c>
      <c r="AL78" s="130" t="s">
        <v>133</v>
      </c>
      <c r="AM78" s="130" t="s">
        <v>133</v>
      </c>
      <c r="AN78" s="130" t="s">
        <v>133</v>
      </c>
      <c r="AO78" s="130" t="s">
        <v>133</v>
      </c>
      <c r="AP78" s="130" t="s">
        <v>133</v>
      </c>
      <c r="AQ78" s="130" t="s">
        <v>116</v>
      </c>
      <c r="AR78" s="131" t="s">
        <v>2327</v>
      </c>
      <c r="AS78" s="147"/>
    </row>
    <row r="79" spans="1:45" ht="23.5" customHeight="1">
      <c r="A79" s="127">
        <v>78</v>
      </c>
      <c r="B79" s="128" t="s">
        <v>2503</v>
      </c>
      <c r="C79" s="132" t="s">
        <v>2348</v>
      </c>
      <c r="D79" s="128" t="s">
        <v>2510</v>
      </c>
      <c r="E79" s="129">
        <v>4</v>
      </c>
      <c r="F79" s="128" t="s">
        <v>2464</v>
      </c>
      <c r="G79" s="128" t="s">
        <v>109</v>
      </c>
      <c r="H79" s="128" t="s">
        <v>109</v>
      </c>
      <c r="I79" s="129">
        <v>-1.0514030000000001</v>
      </c>
      <c r="J79" s="129">
        <v>36.782317999999997</v>
      </c>
      <c r="K79" s="129">
        <v>10231671</v>
      </c>
      <c r="L79" s="130" t="s">
        <v>133</v>
      </c>
      <c r="M79" s="130" t="s">
        <v>1495</v>
      </c>
      <c r="N79" s="130" t="s">
        <v>1496</v>
      </c>
      <c r="O79" s="130">
        <v>3</v>
      </c>
      <c r="P79" s="6" t="s">
        <v>133</v>
      </c>
      <c r="Q79" s="6" t="s">
        <v>133</v>
      </c>
      <c r="R79" s="130">
        <v>0</v>
      </c>
      <c r="S79" s="130" t="s">
        <v>133</v>
      </c>
      <c r="T79" s="130" t="s">
        <v>116</v>
      </c>
      <c r="U79" s="130" t="s">
        <v>110</v>
      </c>
      <c r="V79" s="162">
        <v>0</v>
      </c>
      <c r="W79" s="6">
        <v>0</v>
      </c>
      <c r="X79" s="6">
        <v>0</v>
      </c>
      <c r="Y79" s="130">
        <v>0</v>
      </c>
      <c r="Z79" s="130">
        <v>2</v>
      </c>
      <c r="AA79" s="130">
        <v>0</v>
      </c>
      <c r="AB79" s="130">
        <v>12</v>
      </c>
      <c r="AC79" s="130">
        <v>2</v>
      </c>
      <c r="AD79" s="130">
        <v>2</v>
      </c>
      <c r="AE79" s="133">
        <f t="shared" si="8"/>
        <v>0</v>
      </c>
      <c r="AF79" s="130">
        <v>20</v>
      </c>
      <c r="AG79" s="6">
        <f t="shared" si="9"/>
        <v>40</v>
      </c>
      <c r="AH79" s="6">
        <f t="shared" si="10"/>
        <v>40</v>
      </c>
      <c r="AI79" s="6">
        <f t="shared" si="11"/>
        <v>0</v>
      </c>
      <c r="AJ79" s="130" t="s">
        <v>2296</v>
      </c>
      <c r="AK79" s="130" t="s">
        <v>2569</v>
      </c>
      <c r="AL79" s="130" t="s">
        <v>133</v>
      </c>
      <c r="AM79" s="130" t="s">
        <v>133</v>
      </c>
      <c r="AN79" s="130" t="s">
        <v>133</v>
      </c>
      <c r="AO79" s="130" t="s">
        <v>133</v>
      </c>
      <c r="AP79" s="130" t="s">
        <v>133</v>
      </c>
      <c r="AQ79" s="130" t="s">
        <v>116</v>
      </c>
      <c r="AR79" s="131" t="s">
        <v>2323</v>
      </c>
      <c r="AS79" s="147"/>
    </row>
    <row r="80" spans="1:45" ht="23.5" customHeight="1">
      <c r="A80" s="127">
        <v>79</v>
      </c>
      <c r="B80" s="128" t="s">
        <v>2503</v>
      </c>
      <c r="C80" s="132" t="s">
        <v>2348</v>
      </c>
      <c r="D80" s="128" t="s">
        <v>2511</v>
      </c>
      <c r="E80" s="129">
        <v>6</v>
      </c>
      <c r="F80" s="128" t="s">
        <v>108</v>
      </c>
      <c r="G80" s="128" t="s">
        <v>2512</v>
      </c>
      <c r="H80" s="128" t="s">
        <v>2512</v>
      </c>
      <c r="I80" s="129">
        <v>-1.2025855999999999</v>
      </c>
      <c r="J80" s="129">
        <v>36.841062399999998</v>
      </c>
      <c r="K80" s="129">
        <v>10221169</v>
      </c>
      <c r="L80" s="130" t="s">
        <v>133</v>
      </c>
      <c r="M80" s="130" t="s">
        <v>1495</v>
      </c>
      <c r="N80" s="130" t="s">
        <v>1496</v>
      </c>
      <c r="O80" s="130">
        <v>4</v>
      </c>
      <c r="P80" s="6" t="s">
        <v>133</v>
      </c>
      <c r="Q80" s="6" t="s">
        <v>133</v>
      </c>
      <c r="R80" s="130">
        <v>0</v>
      </c>
      <c r="S80" s="130" t="s">
        <v>1513</v>
      </c>
      <c r="T80" s="130" t="s">
        <v>116</v>
      </c>
      <c r="U80" s="130" t="s">
        <v>110</v>
      </c>
      <c r="V80" s="162">
        <v>0</v>
      </c>
      <c r="W80" s="6">
        <v>0</v>
      </c>
      <c r="X80" s="6">
        <v>0</v>
      </c>
      <c r="Y80" s="130">
        <v>0</v>
      </c>
      <c r="Z80" s="130">
        <v>6</v>
      </c>
      <c r="AA80" s="130">
        <v>0</v>
      </c>
      <c r="AB80" s="130">
        <v>12</v>
      </c>
      <c r="AC80" s="130">
        <v>5</v>
      </c>
      <c r="AD80" s="130">
        <v>3</v>
      </c>
      <c r="AE80" s="133">
        <f t="shared" si="8"/>
        <v>2</v>
      </c>
      <c r="AF80" s="130">
        <v>15</v>
      </c>
      <c r="AG80" s="6">
        <f t="shared" si="9"/>
        <v>75</v>
      </c>
      <c r="AH80" s="6">
        <f t="shared" si="10"/>
        <v>45</v>
      </c>
      <c r="AI80" s="6">
        <f t="shared" si="11"/>
        <v>30</v>
      </c>
      <c r="AJ80" s="130" t="s">
        <v>1501</v>
      </c>
      <c r="AK80" s="130" t="s">
        <v>2569</v>
      </c>
      <c r="AL80" s="130" t="s">
        <v>133</v>
      </c>
      <c r="AM80" s="130" t="s">
        <v>133</v>
      </c>
      <c r="AN80" s="130" t="s">
        <v>133</v>
      </c>
      <c r="AO80" s="130" t="s">
        <v>133</v>
      </c>
      <c r="AP80" s="130" t="s">
        <v>133</v>
      </c>
      <c r="AQ80" s="130" t="s">
        <v>116</v>
      </c>
      <c r="AR80" s="131" t="s">
        <v>2328</v>
      </c>
      <c r="AS80" s="147"/>
    </row>
    <row r="81" spans="1:45" ht="23.5" customHeight="1">
      <c r="A81" s="127">
        <v>80</v>
      </c>
      <c r="B81" s="128" t="s">
        <v>2503</v>
      </c>
      <c r="C81" s="132" t="s">
        <v>2348</v>
      </c>
      <c r="D81" s="128" t="s">
        <v>2513</v>
      </c>
      <c r="E81" s="129">
        <v>4</v>
      </c>
      <c r="F81" s="128" t="s">
        <v>2464</v>
      </c>
      <c r="G81" s="128" t="s">
        <v>2514</v>
      </c>
      <c r="H81" s="128" t="s">
        <v>2515</v>
      </c>
      <c r="I81" s="129">
        <v>-1.0659339999999999</v>
      </c>
      <c r="J81" s="129">
        <v>36.719262999999998</v>
      </c>
      <c r="K81" s="129">
        <v>10220320</v>
      </c>
      <c r="L81" s="130" t="s">
        <v>1513</v>
      </c>
      <c r="M81" s="130" t="s">
        <v>1495</v>
      </c>
      <c r="N81" s="130" t="s">
        <v>1496</v>
      </c>
      <c r="O81" s="130">
        <v>4</v>
      </c>
      <c r="P81" s="6" t="s">
        <v>133</v>
      </c>
      <c r="Q81" s="6" t="s">
        <v>133</v>
      </c>
      <c r="R81" s="130">
        <v>0</v>
      </c>
      <c r="S81" s="130" t="s">
        <v>1513</v>
      </c>
      <c r="T81" s="130" t="s">
        <v>116</v>
      </c>
      <c r="U81" s="130" t="s">
        <v>110</v>
      </c>
      <c r="V81" s="162">
        <v>0</v>
      </c>
      <c r="W81" s="6">
        <v>0</v>
      </c>
      <c r="X81" s="6">
        <v>0</v>
      </c>
      <c r="Y81" s="130">
        <v>0</v>
      </c>
      <c r="Z81" s="130">
        <v>2</v>
      </c>
      <c r="AA81" s="130">
        <v>0</v>
      </c>
      <c r="AB81" s="130">
        <v>12</v>
      </c>
      <c r="AC81" s="130">
        <v>2</v>
      </c>
      <c r="AD81" s="130">
        <v>2</v>
      </c>
      <c r="AE81" s="133">
        <f t="shared" si="8"/>
        <v>0</v>
      </c>
      <c r="AF81" s="130">
        <v>20</v>
      </c>
      <c r="AG81" s="6">
        <f t="shared" si="9"/>
        <v>40</v>
      </c>
      <c r="AH81" s="6">
        <f t="shared" si="10"/>
        <v>40</v>
      </c>
      <c r="AI81" s="6">
        <f t="shared" si="11"/>
        <v>0</v>
      </c>
      <c r="AJ81" s="130" t="s">
        <v>2296</v>
      </c>
      <c r="AK81" s="130" t="s">
        <v>2569</v>
      </c>
      <c r="AL81" s="130" t="s">
        <v>133</v>
      </c>
      <c r="AM81" s="130" t="s">
        <v>133</v>
      </c>
      <c r="AN81" s="130" t="s">
        <v>133</v>
      </c>
      <c r="AO81" s="130" t="s">
        <v>133</v>
      </c>
      <c r="AP81" s="130" t="s">
        <v>133</v>
      </c>
      <c r="AQ81" s="130" t="s">
        <v>116</v>
      </c>
      <c r="AR81" s="131" t="s">
        <v>2329</v>
      </c>
      <c r="AS81" s="147"/>
    </row>
    <row r="82" spans="1:45" ht="23.5" customHeight="1">
      <c r="A82" s="127">
        <v>81</v>
      </c>
      <c r="B82" s="128" t="s">
        <v>2503</v>
      </c>
      <c r="C82" s="132" t="s">
        <v>2348</v>
      </c>
      <c r="D82" s="128" t="s">
        <v>2516</v>
      </c>
      <c r="E82" s="129">
        <v>3</v>
      </c>
      <c r="F82" s="128" t="s">
        <v>2464</v>
      </c>
      <c r="G82" s="128" t="s">
        <v>111</v>
      </c>
      <c r="H82" s="128" t="s">
        <v>2517</v>
      </c>
      <c r="I82" s="129">
        <v>-0.97072999999999998</v>
      </c>
      <c r="J82" s="129">
        <v>36.741329999999998</v>
      </c>
      <c r="K82" s="129">
        <v>10220408</v>
      </c>
      <c r="L82" s="130" t="s">
        <v>1513</v>
      </c>
      <c r="M82" s="130" t="s">
        <v>1495</v>
      </c>
      <c r="N82" s="130" t="s">
        <v>1496</v>
      </c>
      <c r="O82" s="130">
        <v>4</v>
      </c>
      <c r="P82" s="6" t="s">
        <v>133</v>
      </c>
      <c r="Q82" s="6" t="s">
        <v>133</v>
      </c>
      <c r="R82" s="130">
        <v>0</v>
      </c>
      <c r="S82" s="130" t="s">
        <v>1513</v>
      </c>
      <c r="T82" s="130" t="s">
        <v>116</v>
      </c>
      <c r="U82" s="130" t="s">
        <v>110</v>
      </c>
      <c r="V82" s="162">
        <v>0</v>
      </c>
      <c r="W82" s="6">
        <v>0</v>
      </c>
      <c r="X82" s="6">
        <v>0</v>
      </c>
      <c r="Y82" s="130">
        <v>0</v>
      </c>
      <c r="Z82" s="130">
        <v>10</v>
      </c>
      <c r="AA82" s="130">
        <v>0</v>
      </c>
      <c r="AB82" s="130">
        <v>12</v>
      </c>
      <c r="AC82" s="130">
        <v>8</v>
      </c>
      <c r="AD82" s="130">
        <v>3</v>
      </c>
      <c r="AE82" s="133">
        <f t="shared" si="8"/>
        <v>5</v>
      </c>
      <c r="AF82" s="130">
        <v>20</v>
      </c>
      <c r="AG82" s="6">
        <f t="shared" si="9"/>
        <v>160</v>
      </c>
      <c r="AH82" s="6">
        <f t="shared" si="10"/>
        <v>60</v>
      </c>
      <c r="AI82" s="6">
        <f t="shared" si="11"/>
        <v>100</v>
      </c>
      <c r="AJ82" s="130" t="s">
        <v>1501</v>
      </c>
      <c r="AK82" s="130" t="s">
        <v>2569</v>
      </c>
      <c r="AL82" s="130" t="s">
        <v>133</v>
      </c>
      <c r="AM82" s="130" t="s">
        <v>133</v>
      </c>
      <c r="AN82" s="130" t="s">
        <v>133</v>
      </c>
      <c r="AO82" s="130" t="s">
        <v>133</v>
      </c>
      <c r="AP82" s="130" t="s">
        <v>133</v>
      </c>
      <c r="AQ82" s="130" t="s">
        <v>116</v>
      </c>
      <c r="AR82" s="131" t="s">
        <v>2312</v>
      </c>
      <c r="AS82" s="147"/>
    </row>
    <row r="83" spans="1:45" ht="23.5" customHeight="1">
      <c r="A83" s="127">
        <v>82</v>
      </c>
      <c r="B83" s="128" t="s">
        <v>2503</v>
      </c>
      <c r="C83" s="132" t="s">
        <v>2336</v>
      </c>
      <c r="D83" s="128" t="s">
        <v>2518</v>
      </c>
      <c r="E83" s="129">
        <v>7</v>
      </c>
      <c r="F83" s="128" t="s">
        <v>2464</v>
      </c>
      <c r="G83" s="128" t="s">
        <v>111</v>
      </c>
      <c r="H83" s="128" t="s">
        <v>2519</v>
      </c>
      <c r="I83" s="129">
        <v>-1.0392600000000001</v>
      </c>
      <c r="J83" s="129">
        <v>36.791477</v>
      </c>
      <c r="K83" s="129">
        <v>10220317</v>
      </c>
      <c r="L83" s="130" t="s">
        <v>1513</v>
      </c>
      <c r="M83" s="130" t="s">
        <v>1495</v>
      </c>
      <c r="N83" s="130" t="s">
        <v>1496</v>
      </c>
      <c r="O83" s="130">
        <v>3</v>
      </c>
      <c r="P83" s="6" t="s">
        <v>133</v>
      </c>
      <c r="Q83" s="6" t="s">
        <v>133</v>
      </c>
      <c r="R83" s="130">
        <v>0</v>
      </c>
      <c r="S83" s="130" t="s">
        <v>1513</v>
      </c>
      <c r="T83" s="130" t="s">
        <v>116</v>
      </c>
      <c r="U83" s="130" t="s">
        <v>110</v>
      </c>
      <c r="V83" s="162">
        <v>0</v>
      </c>
      <c r="W83" s="6">
        <v>0</v>
      </c>
      <c r="X83" s="6">
        <v>0</v>
      </c>
      <c r="Y83" s="130">
        <v>0</v>
      </c>
      <c r="Z83" s="130">
        <v>5</v>
      </c>
      <c r="AA83" s="130">
        <v>0</v>
      </c>
      <c r="AB83" s="130">
        <v>12</v>
      </c>
      <c r="AC83" s="130">
        <v>4</v>
      </c>
      <c r="AD83" s="130">
        <v>3</v>
      </c>
      <c r="AE83" s="133">
        <f t="shared" si="8"/>
        <v>1</v>
      </c>
      <c r="AF83" s="130">
        <v>20</v>
      </c>
      <c r="AG83" s="6">
        <f t="shared" si="9"/>
        <v>80</v>
      </c>
      <c r="AH83" s="6">
        <f t="shared" si="10"/>
        <v>60</v>
      </c>
      <c r="AI83" s="6">
        <f t="shared" si="11"/>
        <v>20</v>
      </c>
      <c r="AJ83" s="130" t="s">
        <v>1501</v>
      </c>
      <c r="AK83" s="130" t="s">
        <v>2569</v>
      </c>
      <c r="AL83" s="130" t="s">
        <v>133</v>
      </c>
      <c r="AM83" s="130" t="s">
        <v>133</v>
      </c>
      <c r="AN83" s="130" t="s">
        <v>133</v>
      </c>
      <c r="AO83" s="130" t="s">
        <v>133</v>
      </c>
      <c r="AP83" s="130" t="s">
        <v>133</v>
      </c>
      <c r="AQ83" s="130" t="s">
        <v>116</v>
      </c>
      <c r="AR83" s="131" t="s">
        <v>2312</v>
      </c>
      <c r="AS83" s="147"/>
    </row>
    <row r="84" spans="1:45" ht="23.5" customHeight="1">
      <c r="A84" s="127">
        <v>83</v>
      </c>
      <c r="B84" s="128" t="s">
        <v>2503</v>
      </c>
      <c r="C84" s="132" t="s">
        <v>2336</v>
      </c>
      <c r="D84" s="128" t="s">
        <v>2520</v>
      </c>
      <c r="E84" s="129">
        <v>1</v>
      </c>
      <c r="F84" s="128" t="s">
        <v>2464</v>
      </c>
      <c r="G84" s="128" t="s">
        <v>109</v>
      </c>
      <c r="H84" s="128" t="s">
        <v>2521</v>
      </c>
      <c r="I84" s="129">
        <v>-1.1926000000000001</v>
      </c>
      <c r="J84" s="129">
        <v>36.909999999999997</v>
      </c>
      <c r="K84" s="129">
        <v>10220376</v>
      </c>
      <c r="L84" s="130" t="s">
        <v>1513</v>
      </c>
      <c r="M84" s="130" t="s">
        <v>1495</v>
      </c>
      <c r="N84" s="130" t="s">
        <v>1496</v>
      </c>
      <c r="O84" s="130">
        <v>3</v>
      </c>
      <c r="P84" s="6" t="s">
        <v>133</v>
      </c>
      <c r="Q84" s="6" t="s">
        <v>133</v>
      </c>
      <c r="R84" s="130">
        <v>0</v>
      </c>
      <c r="S84" s="130" t="s">
        <v>1513</v>
      </c>
      <c r="T84" s="130" t="s">
        <v>116</v>
      </c>
      <c r="U84" s="130" t="s">
        <v>110</v>
      </c>
      <c r="V84" s="162">
        <v>0</v>
      </c>
      <c r="W84" s="6">
        <v>0</v>
      </c>
      <c r="X84" s="6">
        <v>0</v>
      </c>
      <c r="Y84" s="130">
        <v>0</v>
      </c>
      <c r="Z84" s="130">
        <v>0</v>
      </c>
      <c r="AA84" s="130">
        <v>20</v>
      </c>
      <c r="AB84" s="130">
        <v>12</v>
      </c>
      <c r="AC84" s="130">
        <v>11</v>
      </c>
      <c r="AD84" s="130">
        <v>3</v>
      </c>
      <c r="AE84" s="133">
        <f t="shared" si="8"/>
        <v>8</v>
      </c>
      <c r="AF84" s="130">
        <v>15</v>
      </c>
      <c r="AG84" s="6">
        <f t="shared" si="9"/>
        <v>165</v>
      </c>
      <c r="AH84" s="6">
        <f t="shared" si="10"/>
        <v>45</v>
      </c>
      <c r="AI84" s="6">
        <f t="shared" si="11"/>
        <v>120</v>
      </c>
      <c r="AJ84" s="130" t="s">
        <v>1501</v>
      </c>
      <c r="AK84" s="130" t="s">
        <v>2569</v>
      </c>
      <c r="AL84" s="130" t="s">
        <v>133</v>
      </c>
      <c r="AM84" s="130" t="s">
        <v>133</v>
      </c>
      <c r="AN84" s="130" t="s">
        <v>133</v>
      </c>
      <c r="AO84" s="130" t="s">
        <v>133</v>
      </c>
      <c r="AP84" s="130" t="s">
        <v>133</v>
      </c>
      <c r="AQ84" s="130" t="s">
        <v>116</v>
      </c>
      <c r="AR84" s="131" t="s">
        <v>2330</v>
      </c>
      <c r="AS84" s="147"/>
    </row>
    <row r="85" spans="1:45" ht="23.5" customHeight="1">
      <c r="A85" s="127">
        <v>84</v>
      </c>
      <c r="B85" s="128" t="s">
        <v>2503</v>
      </c>
      <c r="C85" s="132" t="s">
        <v>2336</v>
      </c>
      <c r="D85" s="128" t="s">
        <v>2522</v>
      </c>
      <c r="E85" s="129">
        <v>5</v>
      </c>
      <c r="F85" s="128" t="s">
        <v>108</v>
      </c>
      <c r="G85" s="128" t="s">
        <v>109</v>
      </c>
      <c r="H85" s="128" t="s">
        <v>2523</v>
      </c>
      <c r="I85" s="129">
        <v>-1.066141</v>
      </c>
      <c r="J85" s="129">
        <v>36.851999999999997</v>
      </c>
      <c r="K85" s="129">
        <v>102211196</v>
      </c>
      <c r="L85" s="130" t="s">
        <v>1513</v>
      </c>
      <c r="M85" s="130" t="s">
        <v>1495</v>
      </c>
      <c r="N85" s="130" t="s">
        <v>1496</v>
      </c>
      <c r="O85" s="130">
        <v>2</v>
      </c>
      <c r="P85" s="6" t="s">
        <v>133</v>
      </c>
      <c r="Q85" s="6" t="s">
        <v>133</v>
      </c>
      <c r="R85" s="130">
        <v>0</v>
      </c>
      <c r="S85" s="130" t="s">
        <v>1513</v>
      </c>
      <c r="T85" s="130" t="s">
        <v>116</v>
      </c>
      <c r="U85" s="130" t="s">
        <v>110</v>
      </c>
      <c r="V85" s="162">
        <v>0</v>
      </c>
      <c r="W85" s="6">
        <v>0</v>
      </c>
      <c r="X85" s="6">
        <v>0</v>
      </c>
      <c r="Y85" s="130">
        <v>0</v>
      </c>
      <c r="Z85" s="130">
        <v>3</v>
      </c>
      <c r="AA85" s="130">
        <v>0</v>
      </c>
      <c r="AB85" s="130">
        <v>12</v>
      </c>
      <c r="AC85" s="130">
        <v>3</v>
      </c>
      <c r="AD85" s="130">
        <v>3</v>
      </c>
      <c r="AE85" s="133">
        <f t="shared" si="8"/>
        <v>0</v>
      </c>
      <c r="AF85" s="130">
        <v>15</v>
      </c>
      <c r="AG85" s="6">
        <f t="shared" si="9"/>
        <v>45</v>
      </c>
      <c r="AH85" s="6">
        <f t="shared" si="10"/>
        <v>45</v>
      </c>
      <c r="AI85" s="6">
        <f t="shared" si="11"/>
        <v>0</v>
      </c>
      <c r="AJ85" s="130" t="s">
        <v>2296</v>
      </c>
      <c r="AK85" s="130" t="s">
        <v>2569</v>
      </c>
      <c r="AL85" s="130" t="s">
        <v>133</v>
      </c>
      <c r="AM85" s="130" t="s">
        <v>133</v>
      </c>
      <c r="AN85" s="130" t="s">
        <v>133</v>
      </c>
      <c r="AO85" s="130" t="s">
        <v>133</v>
      </c>
      <c r="AP85" s="130" t="s">
        <v>133</v>
      </c>
      <c r="AQ85" s="130" t="s">
        <v>116</v>
      </c>
      <c r="AR85" s="131" t="s">
        <v>2312</v>
      </c>
      <c r="AS85" s="147"/>
    </row>
    <row r="86" spans="1:45" ht="23.5" customHeight="1">
      <c r="A86" s="127">
        <v>85</v>
      </c>
      <c r="B86" s="128" t="s">
        <v>2347</v>
      </c>
      <c r="C86" s="132" t="s">
        <v>2336</v>
      </c>
      <c r="D86" s="128" t="s">
        <v>2524</v>
      </c>
      <c r="E86" s="129">
        <v>6</v>
      </c>
      <c r="F86" s="128" t="s">
        <v>2434</v>
      </c>
      <c r="G86" s="128" t="s">
        <v>2435</v>
      </c>
      <c r="H86" s="128" t="s">
        <v>2525</v>
      </c>
      <c r="I86" s="129">
        <v>-0.47444700000000001</v>
      </c>
      <c r="J86" s="129">
        <v>37.337513000000001</v>
      </c>
      <c r="K86" s="129">
        <v>10231899</v>
      </c>
      <c r="L86" s="130" t="s">
        <v>1513</v>
      </c>
      <c r="M86" s="130" t="s">
        <v>1495</v>
      </c>
      <c r="N86" s="130" t="s">
        <v>1496</v>
      </c>
      <c r="O86" s="130">
        <v>3</v>
      </c>
      <c r="P86" s="6" t="s">
        <v>133</v>
      </c>
      <c r="Q86" s="6" t="s">
        <v>133</v>
      </c>
      <c r="R86" s="130">
        <v>0</v>
      </c>
      <c r="S86" s="130" t="s">
        <v>1513</v>
      </c>
      <c r="T86" s="130" t="s">
        <v>116</v>
      </c>
      <c r="U86" s="130" t="s">
        <v>110</v>
      </c>
      <c r="V86" s="162">
        <v>0</v>
      </c>
      <c r="W86" s="6">
        <v>0</v>
      </c>
      <c r="X86" s="6">
        <v>0</v>
      </c>
      <c r="Y86" s="130">
        <v>0</v>
      </c>
      <c r="Z86" s="130">
        <v>4</v>
      </c>
      <c r="AA86" s="130">
        <v>0</v>
      </c>
      <c r="AB86" s="130">
        <v>12</v>
      </c>
      <c r="AC86" s="130">
        <v>4</v>
      </c>
      <c r="AD86" s="130">
        <v>3</v>
      </c>
      <c r="AE86" s="133">
        <f t="shared" si="8"/>
        <v>1</v>
      </c>
      <c r="AF86" s="130">
        <v>20</v>
      </c>
      <c r="AG86" s="6">
        <f t="shared" si="9"/>
        <v>80</v>
      </c>
      <c r="AH86" s="6">
        <f t="shared" si="10"/>
        <v>60</v>
      </c>
      <c r="AI86" s="6">
        <f t="shared" si="11"/>
        <v>20</v>
      </c>
      <c r="AJ86" s="130" t="s">
        <v>1501</v>
      </c>
      <c r="AK86" s="130" t="s">
        <v>2569</v>
      </c>
      <c r="AL86" s="130" t="s">
        <v>133</v>
      </c>
      <c r="AM86" s="130" t="s">
        <v>133</v>
      </c>
      <c r="AN86" s="130" t="s">
        <v>133</v>
      </c>
      <c r="AO86" s="130" t="s">
        <v>133</v>
      </c>
      <c r="AP86" s="130" t="s">
        <v>133</v>
      </c>
      <c r="AQ86" s="130" t="s">
        <v>116</v>
      </c>
      <c r="AR86" s="131" t="s">
        <v>2322</v>
      </c>
      <c r="AS86" s="147"/>
    </row>
    <row r="87" spans="1:45" ht="23.5" customHeight="1">
      <c r="A87" s="127">
        <v>86</v>
      </c>
      <c r="B87" s="128" t="s">
        <v>2347</v>
      </c>
      <c r="C87" s="132" t="s">
        <v>2336</v>
      </c>
      <c r="D87" s="128" t="s">
        <v>2526</v>
      </c>
      <c r="E87" s="129">
        <v>6</v>
      </c>
      <c r="F87" s="128" t="s">
        <v>2434</v>
      </c>
      <c r="G87" s="128" t="s">
        <v>2435</v>
      </c>
      <c r="H87" s="128" t="s">
        <v>2527</v>
      </c>
      <c r="I87" s="129">
        <v>-0.41830000000000001</v>
      </c>
      <c r="J87" s="129">
        <v>37.397199999999998</v>
      </c>
      <c r="K87" s="129">
        <v>10231243</v>
      </c>
      <c r="L87" s="130" t="s">
        <v>133</v>
      </c>
      <c r="M87" s="130" t="s">
        <v>1495</v>
      </c>
      <c r="N87" s="130" t="s">
        <v>1496</v>
      </c>
      <c r="O87" s="130">
        <v>2</v>
      </c>
      <c r="P87" s="6" t="s">
        <v>133</v>
      </c>
      <c r="Q87" s="6" t="s">
        <v>133</v>
      </c>
      <c r="R87" s="130">
        <v>0</v>
      </c>
      <c r="S87" s="130" t="s">
        <v>133</v>
      </c>
      <c r="T87" s="130" t="s">
        <v>116</v>
      </c>
      <c r="U87" s="130" t="s">
        <v>110</v>
      </c>
      <c r="V87" s="162">
        <v>0</v>
      </c>
      <c r="W87" s="6">
        <v>0</v>
      </c>
      <c r="X87" s="6">
        <v>0</v>
      </c>
      <c r="Y87" s="130">
        <v>0</v>
      </c>
      <c r="Z87" s="130">
        <v>2</v>
      </c>
      <c r="AA87" s="130">
        <v>0</v>
      </c>
      <c r="AB87" s="130">
        <v>12</v>
      </c>
      <c r="AC87" s="130">
        <v>2</v>
      </c>
      <c r="AD87" s="130">
        <v>2</v>
      </c>
      <c r="AE87" s="133">
        <f t="shared" si="8"/>
        <v>0</v>
      </c>
      <c r="AF87" s="130">
        <v>20</v>
      </c>
      <c r="AG87" s="6">
        <f t="shared" si="9"/>
        <v>40</v>
      </c>
      <c r="AH87" s="6">
        <f t="shared" si="10"/>
        <v>40</v>
      </c>
      <c r="AI87" s="6">
        <f t="shared" si="11"/>
        <v>0</v>
      </c>
      <c r="AJ87" s="130" t="s">
        <v>2296</v>
      </c>
      <c r="AK87" s="130" t="s">
        <v>2569</v>
      </c>
      <c r="AL87" s="130" t="s">
        <v>133</v>
      </c>
      <c r="AM87" s="130" t="s">
        <v>133</v>
      </c>
      <c r="AN87" s="130" t="s">
        <v>133</v>
      </c>
      <c r="AO87" s="130" t="s">
        <v>133</v>
      </c>
      <c r="AP87" s="130" t="s">
        <v>133</v>
      </c>
      <c r="AQ87" s="130" t="s">
        <v>116</v>
      </c>
      <c r="AR87" s="131" t="s">
        <v>2312</v>
      </c>
      <c r="AS87" s="147"/>
    </row>
    <row r="88" spans="1:45" ht="23.5" customHeight="1">
      <c r="A88" s="127">
        <v>87</v>
      </c>
      <c r="B88" s="128" t="s">
        <v>2347</v>
      </c>
      <c r="C88" s="132" t="s">
        <v>2406</v>
      </c>
      <c r="D88" s="128" t="s">
        <v>2528</v>
      </c>
      <c r="E88" s="129">
        <v>10</v>
      </c>
      <c r="F88" s="128" t="s">
        <v>2350</v>
      </c>
      <c r="G88" s="128" t="s">
        <v>142</v>
      </c>
      <c r="H88" s="128" t="s">
        <v>2529</v>
      </c>
      <c r="I88" s="129">
        <v>-0.47044000000000002</v>
      </c>
      <c r="J88" s="129">
        <v>37.475777999999998</v>
      </c>
      <c r="K88" s="129">
        <v>10230567</v>
      </c>
      <c r="L88" s="130" t="s">
        <v>133</v>
      </c>
      <c r="M88" s="130" t="s">
        <v>1495</v>
      </c>
      <c r="N88" s="130" t="s">
        <v>1496</v>
      </c>
      <c r="O88" s="130">
        <v>4</v>
      </c>
      <c r="P88" s="6" t="s">
        <v>133</v>
      </c>
      <c r="Q88" s="6" t="s">
        <v>133</v>
      </c>
      <c r="R88" s="130">
        <v>0</v>
      </c>
      <c r="S88" s="130" t="s">
        <v>133</v>
      </c>
      <c r="T88" s="130" t="s">
        <v>116</v>
      </c>
      <c r="U88" s="130" t="s">
        <v>110</v>
      </c>
      <c r="V88" s="162">
        <v>0</v>
      </c>
      <c r="W88" s="6">
        <v>0</v>
      </c>
      <c r="X88" s="6">
        <v>0</v>
      </c>
      <c r="Y88" s="130">
        <v>0</v>
      </c>
      <c r="Z88" s="130">
        <v>3</v>
      </c>
      <c r="AA88" s="130">
        <v>0</v>
      </c>
      <c r="AB88" s="130">
        <v>12</v>
      </c>
      <c r="AC88" s="130">
        <v>3</v>
      </c>
      <c r="AD88" s="130">
        <v>3</v>
      </c>
      <c r="AE88" s="133">
        <f t="shared" si="8"/>
        <v>0</v>
      </c>
      <c r="AF88" s="130">
        <v>20</v>
      </c>
      <c r="AG88" s="6">
        <f t="shared" si="9"/>
        <v>60</v>
      </c>
      <c r="AH88" s="6">
        <f t="shared" si="10"/>
        <v>60</v>
      </c>
      <c r="AI88" s="6">
        <f t="shared" si="11"/>
        <v>0</v>
      </c>
      <c r="AJ88" s="130" t="s">
        <v>2296</v>
      </c>
      <c r="AK88" s="130" t="s">
        <v>2569</v>
      </c>
      <c r="AL88" s="130" t="s">
        <v>133</v>
      </c>
      <c r="AM88" s="130" t="s">
        <v>133</v>
      </c>
      <c r="AN88" s="130" t="s">
        <v>133</v>
      </c>
      <c r="AO88" s="130" t="s">
        <v>133</v>
      </c>
      <c r="AP88" s="130" t="s">
        <v>133</v>
      </c>
      <c r="AQ88" s="130" t="s">
        <v>116</v>
      </c>
      <c r="AR88" s="131" t="s">
        <v>2325</v>
      </c>
      <c r="AS88" s="147"/>
    </row>
    <row r="89" spans="1:45" ht="23.5" customHeight="1">
      <c r="A89" s="127">
        <v>88</v>
      </c>
      <c r="B89" s="128" t="s">
        <v>2503</v>
      </c>
      <c r="C89" s="132" t="s">
        <v>2336</v>
      </c>
      <c r="D89" s="177" t="s">
        <v>2530</v>
      </c>
      <c r="E89" s="129">
        <v>1</v>
      </c>
      <c r="F89" s="128" t="s">
        <v>2464</v>
      </c>
      <c r="G89" s="128" t="s">
        <v>2531</v>
      </c>
      <c r="H89" s="128" t="s">
        <v>2532</v>
      </c>
      <c r="I89" s="129">
        <v>-1.0798350000000001</v>
      </c>
      <c r="J89" s="129">
        <v>36.864924999999999</v>
      </c>
      <c r="K89" s="129">
        <v>10231485</v>
      </c>
      <c r="L89" s="130" t="s">
        <v>1513</v>
      </c>
      <c r="M89" s="130" t="s">
        <v>1495</v>
      </c>
      <c r="N89" s="130" t="s">
        <v>1496</v>
      </c>
      <c r="O89" s="130">
        <v>3</v>
      </c>
      <c r="P89" s="6" t="s">
        <v>133</v>
      </c>
      <c r="Q89" s="6" t="s">
        <v>133</v>
      </c>
      <c r="R89" s="130">
        <v>7</v>
      </c>
      <c r="S89" s="130" t="s">
        <v>1513</v>
      </c>
      <c r="T89" s="130" t="s">
        <v>116</v>
      </c>
      <c r="U89" s="130" t="s">
        <v>110</v>
      </c>
      <c r="V89" s="162">
        <v>0</v>
      </c>
      <c r="W89" s="6">
        <v>0</v>
      </c>
      <c r="X89" s="6">
        <v>0</v>
      </c>
      <c r="Y89" s="130">
        <v>0</v>
      </c>
      <c r="Z89" s="130">
        <v>2</v>
      </c>
      <c r="AA89" s="130">
        <v>0</v>
      </c>
      <c r="AB89" s="130">
        <v>12</v>
      </c>
      <c r="AC89" s="130">
        <v>2</v>
      </c>
      <c r="AD89" s="130">
        <v>2</v>
      </c>
      <c r="AE89" s="133">
        <f t="shared" si="8"/>
        <v>0</v>
      </c>
      <c r="AF89" s="130">
        <v>20</v>
      </c>
      <c r="AG89" s="6">
        <f t="shared" si="9"/>
        <v>40</v>
      </c>
      <c r="AH89" s="6">
        <f t="shared" si="10"/>
        <v>40</v>
      </c>
      <c r="AI89" s="6">
        <f t="shared" si="11"/>
        <v>0</v>
      </c>
      <c r="AJ89" s="130" t="s">
        <v>2296</v>
      </c>
      <c r="AK89" s="130" t="s">
        <v>2569</v>
      </c>
      <c r="AL89" s="130" t="s">
        <v>133</v>
      </c>
      <c r="AM89" s="130" t="s">
        <v>133</v>
      </c>
      <c r="AN89" s="130" t="s">
        <v>133</v>
      </c>
      <c r="AO89" s="130" t="s">
        <v>133</v>
      </c>
      <c r="AP89" s="130" t="s">
        <v>133</v>
      </c>
      <c r="AQ89" s="130" t="s">
        <v>116</v>
      </c>
      <c r="AR89" s="131"/>
      <c r="AS89" s="147"/>
    </row>
    <row r="90" spans="1:45" ht="23.5" customHeight="1">
      <c r="A90" s="127">
        <v>89</v>
      </c>
      <c r="B90" s="128" t="s">
        <v>2503</v>
      </c>
      <c r="C90" s="132" t="s">
        <v>2336</v>
      </c>
      <c r="D90" s="128" t="s">
        <v>2533</v>
      </c>
      <c r="E90" s="129">
        <v>2</v>
      </c>
      <c r="F90" s="128" t="s">
        <v>108</v>
      </c>
      <c r="G90" s="128" t="s">
        <v>111</v>
      </c>
      <c r="H90" s="128" t="s">
        <v>2519</v>
      </c>
      <c r="I90" s="129">
        <v>-1.0234399999999999</v>
      </c>
      <c r="J90" s="129">
        <v>36.783819999999999</v>
      </c>
      <c r="K90" s="129">
        <v>10220692</v>
      </c>
      <c r="L90" s="130" t="s">
        <v>1513</v>
      </c>
      <c r="M90" s="130" t="s">
        <v>1495</v>
      </c>
      <c r="N90" s="130" t="s">
        <v>1496</v>
      </c>
      <c r="O90" s="130">
        <v>2</v>
      </c>
      <c r="P90" s="6" t="s">
        <v>133</v>
      </c>
      <c r="Q90" s="6" t="s">
        <v>133</v>
      </c>
      <c r="R90" s="130">
        <v>0</v>
      </c>
      <c r="S90" s="130" t="s">
        <v>1513</v>
      </c>
      <c r="T90" s="130" t="s">
        <v>116</v>
      </c>
      <c r="U90" s="130" t="s">
        <v>110</v>
      </c>
      <c r="V90" s="162">
        <v>0</v>
      </c>
      <c r="W90" s="6">
        <v>0</v>
      </c>
      <c r="X90" s="6">
        <v>0</v>
      </c>
      <c r="Y90" s="130">
        <v>0</v>
      </c>
      <c r="Z90" s="130">
        <v>4</v>
      </c>
      <c r="AA90" s="130">
        <v>0</v>
      </c>
      <c r="AB90" s="130">
        <v>12</v>
      </c>
      <c r="AC90" s="130">
        <v>3</v>
      </c>
      <c r="AD90" s="130">
        <v>3</v>
      </c>
      <c r="AE90" s="133">
        <f t="shared" si="8"/>
        <v>0</v>
      </c>
      <c r="AF90" s="130">
        <v>15</v>
      </c>
      <c r="AG90" s="6">
        <f t="shared" si="9"/>
        <v>45</v>
      </c>
      <c r="AH90" s="6">
        <f t="shared" si="10"/>
        <v>45</v>
      </c>
      <c r="AI90" s="6">
        <f t="shared" si="11"/>
        <v>0</v>
      </c>
      <c r="AJ90" s="130" t="s">
        <v>2296</v>
      </c>
      <c r="AK90" s="130" t="s">
        <v>2569</v>
      </c>
      <c r="AL90" s="130" t="s">
        <v>133</v>
      </c>
      <c r="AM90" s="130" t="s">
        <v>133</v>
      </c>
      <c r="AN90" s="130" t="s">
        <v>133</v>
      </c>
      <c r="AO90" s="130" t="s">
        <v>133</v>
      </c>
      <c r="AP90" s="130" t="s">
        <v>133</v>
      </c>
      <c r="AQ90" s="130" t="s">
        <v>116</v>
      </c>
      <c r="AR90" s="131" t="s">
        <v>2317</v>
      </c>
      <c r="AS90" s="147"/>
    </row>
    <row r="91" spans="1:45" ht="23.5" customHeight="1">
      <c r="A91" s="127">
        <v>90</v>
      </c>
      <c r="B91" s="128" t="s">
        <v>2368</v>
      </c>
      <c r="C91" s="132" t="s">
        <v>2336</v>
      </c>
      <c r="D91" s="128" t="s">
        <v>2534</v>
      </c>
      <c r="E91" s="129">
        <v>4</v>
      </c>
      <c r="F91" s="128" t="s">
        <v>108</v>
      </c>
      <c r="G91" s="128" t="s">
        <v>2535</v>
      </c>
      <c r="H91" s="128" t="s">
        <v>2536</v>
      </c>
      <c r="I91" s="129">
        <v>-0.91644400000000004</v>
      </c>
      <c r="J91" s="129">
        <v>36.849927999999998</v>
      </c>
      <c r="K91" s="129">
        <v>10231947</v>
      </c>
      <c r="L91" s="130" t="s">
        <v>133</v>
      </c>
      <c r="M91" s="130" t="s">
        <v>1495</v>
      </c>
      <c r="N91" s="130" t="s">
        <v>1496</v>
      </c>
      <c r="O91" s="130">
        <v>4</v>
      </c>
      <c r="P91" s="6" t="s">
        <v>133</v>
      </c>
      <c r="Q91" s="6" t="s">
        <v>133</v>
      </c>
      <c r="R91" s="130">
        <v>0</v>
      </c>
      <c r="S91" s="130" t="s">
        <v>133</v>
      </c>
      <c r="T91" s="130" t="s">
        <v>116</v>
      </c>
      <c r="U91" s="130" t="s">
        <v>110</v>
      </c>
      <c r="V91" s="162">
        <v>0</v>
      </c>
      <c r="W91" s="6">
        <v>0</v>
      </c>
      <c r="X91" s="6">
        <v>0</v>
      </c>
      <c r="Y91" s="130">
        <v>0</v>
      </c>
      <c r="Z91" s="130">
        <v>6</v>
      </c>
      <c r="AA91" s="130">
        <v>0</v>
      </c>
      <c r="AB91" s="130">
        <v>12</v>
      </c>
      <c r="AC91" s="130">
        <v>4</v>
      </c>
      <c r="AD91" s="130">
        <v>3</v>
      </c>
      <c r="AE91" s="133">
        <f t="shared" si="8"/>
        <v>1</v>
      </c>
      <c r="AF91" s="130">
        <v>15</v>
      </c>
      <c r="AG91" s="6">
        <f t="shared" si="9"/>
        <v>60</v>
      </c>
      <c r="AH91" s="6">
        <f t="shared" si="10"/>
        <v>45</v>
      </c>
      <c r="AI91" s="6">
        <f t="shared" si="11"/>
        <v>15</v>
      </c>
      <c r="AJ91" s="130" t="s">
        <v>1501</v>
      </c>
      <c r="AK91" s="130" t="s">
        <v>2569</v>
      </c>
      <c r="AL91" s="130" t="s">
        <v>133</v>
      </c>
      <c r="AM91" s="130" t="s">
        <v>133</v>
      </c>
      <c r="AN91" s="130" t="s">
        <v>133</v>
      </c>
      <c r="AO91" s="130" t="s">
        <v>133</v>
      </c>
      <c r="AP91" s="130" t="s">
        <v>133</v>
      </c>
      <c r="AQ91" s="130" t="s">
        <v>116</v>
      </c>
      <c r="AR91" s="131"/>
      <c r="AS91" s="147"/>
    </row>
    <row r="92" spans="1:45" ht="23.5" customHeight="1">
      <c r="A92" s="127">
        <v>91</v>
      </c>
      <c r="B92" s="128" t="s">
        <v>2537</v>
      </c>
      <c r="C92" s="132" t="s">
        <v>2336</v>
      </c>
      <c r="D92" s="128" t="s">
        <v>2538</v>
      </c>
      <c r="E92" s="129">
        <v>7</v>
      </c>
      <c r="F92" s="128" t="s">
        <v>108</v>
      </c>
      <c r="G92" s="128" t="s">
        <v>2535</v>
      </c>
      <c r="H92" s="128" t="s">
        <v>2539</v>
      </c>
      <c r="I92" s="129">
        <v>-1.2582911999999999</v>
      </c>
      <c r="J92" s="129">
        <v>36.801740799999997</v>
      </c>
      <c r="K92" s="129">
        <v>10220842</v>
      </c>
      <c r="L92" s="130" t="s">
        <v>1513</v>
      </c>
      <c r="M92" s="130" t="s">
        <v>1495</v>
      </c>
      <c r="N92" s="130" t="s">
        <v>1496</v>
      </c>
      <c r="O92" s="130">
        <v>2</v>
      </c>
      <c r="P92" s="6" t="s">
        <v>133</v>
      </c>
      <c r="Q92" s="6" t="s">
        <v>133</v>
      </c>
      <c r="R92" s="130">
        <v>0</v>
      </c>
      <c r="S92" s="130" t="s">
        <v>133</v>
      </c>
      <c r="T92" s="130" t="s">
        <v>116</v>
      </c>
      <c r="U92" s="130" t="s">
        <v>110</v>
      </c>
      <c r="V92" s="162">
        <v>0</v>
      </c>
      <c r="W92" s="6">
        <v>0</v>
      </c>
      <c r="X92" s="6">
        <v>0</v>
      </c>
      <c r="Y92" s="130">
        <v>0</v>
      </c>
      <c r="Z92" s="130">
        <v>3</v>
      </c>
      <c r="AA92" s="130">
        <v>0</v>
      </c>
      <c r="AB92" s="130">
        <v>12</v>
      </c>
      <c r="AC92" s="130">
        <v>3</v>
      </c>
      <c r="AD92" s="130">
        <v>3</v>
      </c>
      <c r="AE92" s="133">
        <f t="shared" si="8"/>
        <v>0</v>
      </c>
      <c r="AF92" s="130">
        <v>20</v>
      </c>
      <c r="AG92" s="6">
        <f t="shared" si="9"/>
        <v>60</v>
      </c>
      <c r="AH92" s="6">
        <f t="shared" si="10"/>
        <v>60</v>
      </c>
      <c r="AI92" s="6">
        <f t="shared" si="11"/>
        <v>0</v>
      </c>
      <c r="AJ92" s="130" t="s">
        <v>2296</v>
      </c>
      <c r="AK92" s="130" t="s">
        <v>2569</v>
      </c>
      <c r="AL92" s="130" t="s">
        <v>133</v>
      </c>
      <c r="AM92" s="130" t="s">
        <v>133</v>
      </c>
      <c r="AN92" s="130" t="s">
        <v>133</v>
      </c>
      <c r="AO92" s="130" t="s">
        <v>133</v>
      </c>
      <c r="AP92" s="130" t="s">
        <v>133</v>
      </c>
      <c r="AQ92" s="130" t="s">
        <v>116</v>
      </c>
      <c r="AR92" s="131" t="s">
        <v>2325</v>
      </c>
      <c r="AS92" s="147"/>
    </row>
    <row r="93" spans="1:45" ht="23.5" customHeight="1">
      <c r="A93" s="127">
        <v>92</v>
      </c>
      <c r="B93" s="128" t="s">
        <v>2537</v>
      </c>
      <c r="C93" s="132" t="s">
        <v>2336</v>
      </c>
      <c r="D93" s="128" t="s">
        <v>2540</v>
      </c>
      <c r="E93" s="129">
        <v>7</v>
      </c>
      <c r="F93" s="128" t="s">
        <v>2464</v>
      </c>
      <c r="G93" s="128" t="s">
        <v>2535</v>
      </c>
      <c r="H93" s="128" t="s">
        <v>2541</v>
      </c>
      <c r="I93" s="129">
        <v>-0.862931</v>
      </c>
      <c r="J93" s="129">
        <v>36.804001999999997</v>
      </c>
      <c r="K93" s="129">
        <v>10220373</v>
      </c>
      <c r="L93" s="130" t="s">
        <v>1513</v>
      </c>
      <c r="M93" s="130" t="s">
        <v>2331</v>
      </c>
      <c r="N93" s="130" t="s">
        <v>1496</v>
      </c>
      <c r="O93" s="130">
        <v>2.5</v>
      </c>
      <c r="P93" s="6" t="s">
        <v>133</v>
      </c>
      <c r="Q93" s="6" t="s">
        <v>133</v>
      </c>
      <c r="R93" s="130">
        <v>0</v>
      </c>
      <c r="S93" s="130" t="s">
        <v>1513</v>
      </c>
      <c r="T93" s="130" t="s">
        <v>116</v>
      </c>
      <c r="U93" s="130" t="s">
        <v>110</v>
      </c>
      <c r="V93" s="162">
        <v>0</v>
      </c>
      <c r="W93" s="6">
        <v>0</v>
      </c>
      <c r="X93" s="6">
        <v>0</v>
      </c>
      <c r="Y93" s="130">
        <v>0</v>
      </c>
      <c r="Z93" s="130">
        <v>2</v>
      </c>
      <c r="AA93" s="130">
        <v>0</v>
      </c>
      <c r="AB93" s="130">
        <v>12</v>
      </c>
      <c r="AC93" s="130">
        <v>4</v>
      </c>
      <c r="AD93" s="130">
        <v>3</v>
      </c>
      <c r="AE93" s="133">
        <f t="shared" si="8"/>
        <v>1</v>
      </c>
      <c r="AF93" s="130">
        <v>15</v>
      </c>
      <c r="AG93" s="6">
        <f t="shared" si="9"/>
        <v>60</v>
      </c>
      <c r="AH93" s="6">
        <f t="shared" si="10"/>
        <v>45</v>
      </c>
      <c r="AI93" s="6">
        <f t="shared" si="11"/>
        <v>15</v>
      </c>
      <c r="AJ93" s="130" t="s">
        <v>1501</v>
      </c>
      <c r="AK93" s="130" t="s">
        <v>2569</v>
      </c>
      <c r="AL93" s="130" t="s">
        <v>133</v>
      </c>
      <c r="AM93" s="130" t="s">
        <v>133</v>
      </c>
      <c r="AN93" s="130" t="s">
        <v>133</v>
      </c>
      <c r="AO93" s="130" t="s">
        <v>133</v>
      </c>
      <c r="AP93" s="130" t="s">
        <v>133</v>
      </c>
      <c r="AQ93" s="130" t="s">
        <v>116</v>
      </c>
      <c r="AR93" s="131"/>
      <c r="AS93" s="147"/>
    </row>
    <row r="94" spans="1:45" ht="23.5" customHeight="1">
      <c r="A94" s="127">
        <v>93</v>
      </c>
      <c r="B94" s="128" t="s">
        <v>2542</v>
      </c>
      <c r="C94" s="132" t="s">
        <v>2336</v>
      </c>
      <c r="D94" s="128" t="s">
        <v>2543</v>
      </c>
      <c r="E94" s="129">
        <v>5</v>
      </c>
      <c r="F94" s="128" t="s">
        <v>2464</v>
      </c>
      <c r="G94" s="128" t="s">
        <v>2535</v>
      </c>
      <c r="H94" s="128" t="s">
        <v>2544</v>
      </c>
      <c r="I94" s="129">
        <v>-0.97945499999999996</v>
      </c>
      <c r="J94" s="129">
        <v>36.900087999999997</v>
      </c>
      <c r="K94" s="129">
        <v>10220125</v>
      </c>
      <c r="L94" s="130" t="s">
        <v>1513</v>
      </c>
      <c r="M94" s="130" t="s">
        <v>1495</v>
      </c>
      <c r="N94" s="130" t="s">
        <v>1496</v>
      </c>
      <c r="O94" s="130">
        <v>3.5</v>
      </c>
      <c r="P94" s="6" t="s">
        <v>133</v>
      </c>
      <c r="Q94" s="6" t="s">
        <v>133</v>
      </c>
      <c r="R94" s="130">
        <v>0</v>
      </c>
      <c r="S94" s="130" t="s">
        <v>1513</v>
      </c>
      <c r="T94" s="130" t="s">
        <v>116</v>
      </c>
      <c r="U94" s="130" t="s">
        <v>110</v>
      </c>
      <c r="V94" s="162">
        <v>0</v>
      </c>
      <c r="W94" s="6">
        <v>0</v>
      </c>
      <c r="X94" s="6">
        <v>0</v>
      </c>
      <c r="Y94" s="130">
        <v>0</v>
      </c>
      <c r="Z94" s="130">
        <v>4</v>
      </c>
      <c r="AA94" s="130">
        <v>0</v>
      </c>
      <c r="AB94" s="130">
        <v>12</v>
      </c>
      <c r="AC94" s="130">
        <v>3</v>
      </c>
      <c r="AD94" s="130">
        <v>3</v>
      </c>
      <c r="AE94" s="133">
        <f t="shared" si="8"/>
        <v>0</v>
      </c>
      <c r="AF94" s="130">
        <v>20</v>
      </c>
      <c r="AG94" s="6">
        <f t="shared" si="9"/>
        <v>60</v>
      </c>
      <c r="AH94" s="6">
        <f t="shared" si="10"/>
        <v>60</v>
      </c>
      <c r="AI94" s="6">
        <f t="shared" si="11"/>
        <v>0</v>
      </c>
      <c r="AJ94" s="130" t="s">
        <v>2296</v>
      </c>
      <c r="AK94" s="130" t="s">
        <v>2569</v>
      </c>
      <c r="AL94" s="130" t="s">
        <v>133</v>
      </c>
      <c r="AM94" s="130" t="s">
        <v>133</v>
      </c>
      <c r="AN94" s="130" t="s">
        <v>133</v>
      </c>
      <c r="AO94" s="130" t="s">
        <v>133</v>
      </c>
      <c r="AP94" s="130" t="s">
        <v>133</v>
      </c>
      <c r="AQ94" s="130" t="s">
        <v>116</v>
      </c>
      <c r="AR94" s="131" t="s">
        <v>2325</v>
      </c>
      <c r="AS94" s="147"/>
    </row>
    <row r="95" spans="1:45" ht="23.5" customHeight="1">
      <c r="A95" s="127">
        <v>94</v>
      </c>
      <c r="B95" s="128" t="s">
        <v>2542</v>
      </c>
      <c r="C95" s="132" t="s">
        <v>2336</v>
      </c>
      <c r="D95" s="128" t="s">
        <v>2545</v>
      </c>
      <c r="E95" s="129">
        <v>6</v>
      </c>
      <c r="F95" s="128" t="s">
        <v>2464</v>
      </c>
      <c r="G95" s="128" t="s">
        <v>2546</v>
      </c>
      <c r="H95" s="128" t="s">
        <v>2547</v>
      </c>
      <c r="I95" s="129">
        <v>-0.97945499999999996</v>
      </c>
      <c r="J95" s="129">
        <v>36.900087999999997</v>
      </c>
      <c r="K95" s="129">
        <v>10231799</v>
      </c>
      <c r="L95" s="130" t="s">
        <v>1513</v>
      </c>
      <c r="M95" s="130" t="s">
        <v>1495</v>
      </c>
      <c r="N95" s="130" t="s">
        <v>1496</v>
      </c>
      <c r="O95" s="130">
        <v>2</v>
      </c>
      <c r="P95" s="6" t="s">
        <v>133</v>
      </c>
      <c r="Q95" s="6" t="s">
        <v>133</v>
      </c>
      <c r="R95" s="130">
        <v>0</v>
      </c>
      <c r="S95" s="130" t="s">
        <v>1513</v>
      </c>
      <c r="T95" s="130" t="s">
        <v>2308</v>
      </c>
      <c r="U95" s="130" t="s">
        <v>110</v>
      </c>
      <c r="V95" s="162">
        <v>0</v>
      </c>
      <c r="W95" s="6">
        <v>0</v>
      </c>
      <c r="X95" s="6">
        <v>0</v>
      </c>
      <c r="Y95" s="130">
        <v>0</v>
      </c>
      <c r="Z95" s="130">
        <v>6</v>
      </c>
      <c r="AA95" s="130">
        <v>0</v>
      </c>
      <c r="AB95" s="130">
        <v>12</v>
      </c>
      <c r="AC95" s="130">
        <v>5</v>
      </c>
      <c r="AD95" s="130">
        <v>3</v>
      </c>
      <c r="AE95" s="133">
        <f t="shared" si="8"/>
        <v>2</v>
      </c>
      <c r="AF95" s="130">
        <v>15</v>
      </c>
      <c r="AG95" s="6">
        <f t="shared" si="9"/>
        <v>75</v>
      </c>
      <c r="AH95" s="6">
        <f t="shared" si="10"/>
        <v>45</v>
      </c>
      <c r="AI95" s="6">
        <f t="shared" si="11"/>
        <v>30</v>
      </c>
      <c r="AJ95" s="130" t="s">
        <v>1501</v>
      </c>
      <c r="AK95" s="130" t="s">
        <v>2569</v>
      </c>
      <c r="AL95" s="130" t="s">
        <v>133</v>
      </c>
      <c r="AM95" s="130" t="s">
        <v>133</v>
      </c>
      <c r="AN95" s="130" t="s">
        <v>133</v>
      </c>
      <c r="AO95" s="130" t="s">
        <v>133</v>
      </c>
      <c r="AP95" s="130" t="s">
        <v>133</v>
      </c>
      <c r="AQ95" s="130" t="s">
        <v>116</v>
      </c>
      <c r="AR95" s="131" t="s">
        <v>2332</v>
      </c>
      <c r="AS95" s="147"/>
    </row>
    <row r="96" spans="1:45" ht="23.5" customHeight="1">
      <c r="A96" s="127">
        <v>95</v>
      </c>
      <c r="B96" s="128" t="s">
        <v>2542</v>
      </c>
      <c r="C96" s="132" t="s">
        <v>2336</v>
      </c>
      <c r="D96" s="178" t="s">
        <v>2548</v>
      </c>
      <c r="E96" s="129">
        <v>4</v>
      </c>
      <c r="F96" s="128" t="s">
        <v>2464</v>
      </c>
      <c r="G96" s="128" t="s">
        <v>2535</v>
      </c>
      <c r="H96" s="128" t="s">
        <v>2549</v>
      </c>
      <c r="I96" s="129">
        <v>1.03555</v>
      </c>
      <c r="J96" s="129">
        <v>36.935476000000001</v>
      </c>
      <c r="K96" s="129">
        <v>10220434</v>
      </c>
      <c r="L96" s="130" t="s">
        <v>1513</v>
      </c>
      <c r="M96" s="130" t="s">
        <v>1495</v>
      </c>
      <c r="N96" s="130" t="s">
        <v>1517</v>
      </c>
      <c r="O96" s="130">
        <v>2</v>
      </c>
      <c r="P96" s="6" t="s">
        <v>133</v>
      </c>
      <c r="Q96" s="6" t="s">
        <v>133</v>
      </c>
      <c r="R96" s="130">
        <v>0</v>
      </c>
      <c r="S96" s="130" t="s">
        <v>1513</v>
      </c>
      <c r="T96" s="130" t="s">
        <v>2308</v>
      </c>
      <c r="U96" s="130" t="s">
        <v>110</v>
      </c>
      <c r="V96" s="162">
        <v>0</v>
      </c>
      <c r="W96" s="6">
        <v>0</v>
      </c>
      <c r="X96" s="6">
        <v>0</v>
      </c>
      <c r="Y96" s="130">
        <v>0</v>
      </c>
      <c r="Z96" s="130">
        <v>2</v>
      </c>
      <c r="AA96" s="130">
        <v>0</v>
      </c>
      <c r="AB96" s="130">
        <v>12</v>
      </c>
      <c r="AC96" s="130">
        <v>3</v>
      </c>
      <c r="AD96" s="130">
        <v>3</v>
      </c>
      <c r="AE96" s="133">
        <f t="shared" si="8"/>
        <v>0</v>
      </c>
      <c r="AF96" s="130">
        <v>20</v>
      </c>
      <c r="AG96" s="6">
        <f t="shared" si="9"/>
        <v>60</v>
      </c>
      <c r="AH96" s="6">
        <f t="shared" si="10"/>
        <v>60</v>
      </c>
      <c r="AI96" s="6">
        <f t="shared" si="11"/>
        <v>0</v>
      </c>
      <c r="AJ96" s="130" t="s">
        <v>2296</v>
      </c>
      <c r="AK96" s="130" t="s">
        <v>2569</v>
      </c>
      <c r="AL96" s="130" t="s">
        <v>133</v>
      </c>
      <c r="AM96" s="130" t="s">
        <v>133</v>
      </c>
      <c r="AN96" s="130" t="s">
        <v>133</v>
      </c>
      <c r="AO96" s="130" t="s">
        <v>133</v>
      </c>
      <c r="AP96" s="130" t="s">
        <v>133</v>
      </c>
      <c r="AQ96" s="130" t="s">
        <v>116</v>
      </c>
      <c r="AR96" s="131"/>
      <c r="AS96" s="147"/>
    </row>
    <row r="97" spans="1:45" ht="23.5" customHeight="1">
      <c r="A97" s="127">
        <v>96</v>
      </c>
      <c r="B97" s="128" t="s">
        <v>2542</v>
      </c>
      <c r="C97" s="132" t="s">
        <v>2336</v>
      </c>
      <c r="D97" s="128" t="s">
        <v>2550</v>
      </c>
      <c r="E97" s="129">
        <v>4</v>
      </c>
      <c r="F97" s="128" t="s">
        <v>2464</v>
      </c>
      <c r="G97" s="128" t="s">
        <v>2551</v>
      </c>
      <c r="H97" s="128" t="s">
        <v>2552</v>
      </c>
      <c r="I97" s="129">
        <v>-1.0566169999999999</v>
      </c>
      <c r="J97" s="129">
        <v>36.775385800000002</v>
      </c>
      <c r="K97" s="129">
        <v>10220044</v>
      </c>
      <c r="L97" s="130" t="s">
        <v>1513</v>
      </c>
      <c r="M97" s="130" t="s">
        <v>1495</v>
      </c>
      <c r="N97" s="130" t="s">
        <v>1496</v>
      </c>
      <c r="O97" s="130">
        <v>2</v>
      </c>
      <c r="P97" s="6" t="s">
        <v>133</v>
      </c>
      <c r="Q97" s="6" t="s">
        <v>133</v>
      </c>
      <c r="R97" s="130">
        <v>0</v>
      </c>
      <c r="S97" s="130" t="s">
        <v>133</v>
      </c>
      <c r="T97" s="130" t="s">
        <v>116</v>
      </c>
      <c r="U97" s="130" t="s">
        <v>110</v>
      </c>
      <c r="V97" s="162">
        <v>0</v>
      </c>
      <c r="W97" s="6">
        <v>0</v>
      </c>
      <c r="X97" s="6">
        <v>0</v>
      </c>
      <c r="Y97" s="130">
        <v>0</v>
      </c>
      <c r="Z97" s="130">
        <v>3</v>
      </c>
      <c r="AA97" s="130">
        <v>0</v>
      </c>
      <c r="AB97" s="130">
        <v>12</v>
      </c>
      <c r="AC97" s="130">
        <v>4</v>
      </c>
      <c r="AD97" s="130">
        <v>3</v>
      </c>
      <c r="AE97" s="133">
        <f t="shared" si="8"/>
        <v>1</v>
      </c>
      <c r="AF97" s="130">
        <v>15</v>
      </c>
      <c r="AG97" s="6">
        <f t="shared" si="9"/>
        <v>60</v>
      </c>
      <c r="AH97" s="6">
        <f t="shared" si="10"/>
        <v>45</v>
      </c>
      <c r="AI97" s="6">
        <f t="shared" si="11"/>
        <v>15</v>
      </c>
      <c r="AJ97" s="130" t="s">
        <v>1501</v>
      </c>
      <c r="AK97" s="130" t="s">
        <v>2569</v>
      </c>
      <c r="AL97" s="130" t="s">
        <v>133</v>
      </c>
      <c r="AM97" s="130" t="s">
        <v>133</v>
      </c>
      <c r="AN97" s="130" t="s">
        <v>133</v>
      </c>
      <c r="AO97" s="130" t="s">
        <v>133</v>
      </c>
      <c r="AP97" s="130" t="s">
        <v>133</v>
      </c>
      <c r="AQ97" s="130" t="s">
        <v>116</v>
      </c>
      <c r="AR97" s="131" t="s">
        <v>2325</v>
      </c>
      <c r="AS97" s="147"/>
    </row>
    <row r="98" spans="1:45" ht="23.5" customHeight="1">
      <c r="A98" s="127">
        <v>97</v>
      </c>
      <c r="B98" s="128" t="s">
        <v>2503</v>
      </c>
      <c r="C98" s="132" t="s">
        <v>2336</v>
      </c>
      <c r="D98" s="128" t="s">
        <v>2553</v>
      </c>
      <c r="E98" s="129">
        <v>4</v>
      </c>
      <c r="F98" s="128" t="s">
        <v>108</v>
      </c>
      <c r="G98" s="128" t="s">
        <v>2554</v>
      </c>
      <c r="H98" s="128" t="s">
        <v>2555</v>
      </c>
      <c r="I98" s="129">
        <v>-2.66588</v>
      </c>
      <c r="J98" s="129">
        <v>38.128936000000003</v>
      </c>
      <c r="K98" s="129">
        <v>10230666</v>
      </c>
      <c r="L98" s="130" t="s">
        <v>133</v>
      </c>
      <c r="M98" s="130" t="s">
        <v>1495</v>
      </c>
      <c r="N98" s="130" t="s">
        <v>1496</v>
      </c>
      <c r="O98" s="130">
        <v>3.5</v>
      </c>
      <c r="P98" s="6" t="s">
        <v>133</v>
      </c>
      <c r="Q98" s="6" t="s">
        <v>133</v>
      </c>
      <c r="R98" s="130">
        <v>0</v>
      </c>
      <c r="S98" s="130" t="s">
        <v>133</v>
      </c>
      <c r="T98" s="130" t="s">
        <v>116</v>
      </c>
      <c r="U98" s="130" t="s">
        <v>110</v>
      </c>
      <c r="V98" s="162">
        <v>0</v>
      </c>
      <c r="W98" s="6">
        <v>0</v>
      </c>
      <c r="X98" s="6">
        <v>0</v>
      </c>
      <c r="Y98" s="130">
        <v>0</v>
      </c>
      <c r="Z98" s="130">
        <v>4</v>
      </c>
      <c r="AA98" s="130">
        <v>0</v>
      </c>
      <c r="AB98" s="130">
        <v>12</v>
      </c>
      <c r="AC98" s="130">
        <v>5</v>
      </c>
      <c r="AD98" s="130">
        <v>3</v>
      </c>
      <c r="AE98" s="133">
        <f t="shared" ref="AE98:AE103" si="12">AC98-AD98</f>
        <v>2</v>
      </c>
      <c r="AF98" s="130">
        <v>20</v>
      </c>
      <c r="AG98" s="6">
        <f t="shared" ref="AG98:AG103" si="13">AC98*AF98</f>
        <v>100</v>
      </c>
      <c r="AH98" s="6">
        <f t="shared" ref="AH98:AH103" si="14">AF98*AD98</f>
        <v>60</v>
      </c>
      <c r="AI98" s="6">
        <f t="shared" ref="AI98:AI103" si="15">AF98*AE98</f>
        <v>40</v>
      </c>
      <c r="AJ98" s="130" t="s">
        <v>1501</v>
      </c>
      <c r="AK98" s="130" t="s">
        <v>2569</v>
      </c>
      <c r="AL98" s="130" t="s">
        <v>133</v>
      </c>
      <c r="AM98" s="130" t="s">
        <v>133</v>
      </c>
      <c r="AN98" s="130" t="s">
        <v>133</v>
      </c>
      <c r="AO98" s="130" t="s">
        <v>133</v>
      </c>
      <c r="AP98" s="130" t="s">
        <v>133</v>
      </c>
      <c r="AQ98" s="130" t="s">
        <v>116</v>
      </c>
      <c r="AR98" s="131" t="s">
        <v>2322</v>
      </c>
      <c r="AS98" s="147"/>
    </row>
    <row r="99" spans="1:45" ht="23.5" customHeight="1">
      <c r="A99" s="127">
        <v>98</v>
      </c>
      <c r="B99" s="128" t="s">
        <v>2556</v>
      </c>
      <c r="C99" s="132" t="s">
        <v>2406</v>
      </c>
      <c r="D99" s="177" t="s">
        <v>2557</v>
      </c>
      <c r="E99" s="129">
        <v>4</v>
      </c>
      <c r="F99" s="177" t="s">
        <v>108</v>
      </c>
      <c r="G99" s="177" t="s">
        <v>111</v>
      </c>
      <c r="H99" s="177" t="s">
        <v>2558</v>
      </c>
      <c r="I99" s="129">
        <v>-0.98179000000000005</v>
      </c>
      <c r="J99" s="129">
        <v>36.71904</v>
      </c>
      <c r="K99" s="129">
        <v>10231199</v>
      </c>
      <c r="L99" s="130" t="s">
        <v>133</v>
      </c>
      <c r="M99" s="130" t="s">
        <v>1495</v>
      </c>
      <c r="N99" s="130" t="s">
        <v>1496</v>
      </c>
      <c r="O99" s="130">
        <v>4</v>
      </c>
      <c r="P99" s="6" t="s">
        <v>133</v>
      </c>
      <c r="Q99" s="6" t="s">
        <v>133</v>
      </c>
      <c r="R99" s="130">
        <v>0</v>
      </c>
      <c r="S99" s="130" t="s">
        <v>133</v>
      </c>
      <c r="T99" s="130" t="s">
        <v>116</v>
      </c>
      <c r="U99" s="130" t="s">
        <v>110</v>
      </c>
      <c r="V99" s="162">
        <v>0</v>
      </c>
      <c r="W99" s="6">
        <v>0</v>
      </c>
      <c r="X99" s="6">
        <v>0</v>
      </c>
      <c r="Y99" s="130">
        <v>0</v>
      </c>
      <c r="Z99" s="130">
        <v>4</v>
      </c>
      <c r="AA99" s="130">
        <v>0</v>
      </c>
      <c r="AB99" s="130">
        <v>12</v>
      </c>
      <c r="AC99" s="130">
        <v>3</v>
      </c>
      <c r="AD99" s="130">
        <v>3</v>
      </c>
      <c r="AE99" s="133">
        <f t="shared" si="12"/>
        <v>0</v>
      </c>
      <c r="AF99" s="130">
        <v>20</v>
      </c>
      <c r="AG99" s="6">
        <f t="shared" si="13"/>
        <v>60</v>
      </c>
      <c r="AH99" s="6">
        <f t="shared" si="14"/>
        <v>60</v>
      </c>
      <c r="AI99" s="6">
        <f t="shared" si="15"/>
        <v>0</v>
      </c>
      <c r="AJ99" s="130" t="s">
        <v>2296</v>
      </c>
      <c r="AK99" s="130" t="s">
        <v>2569</v>
      </c>
      <c r="AL99" s="130" t="s">
        <v>133</v>
      </c>
      <c r="AM99" s="130" t="s">
        <v>133</v>
      </c>
      <c r="AN99" s="130" t="s">
        <v>133</v>
      </c>
      <c r="AO99" s="130" t="s">
        <v>133</v>
      </c>
      <c r="AP99" s="130" t="s">
        <v>133</v>
      </c>
      <c r="AQ99" s="130" t="s">
        <v>116</v>
      </c>
      <c r="AR99" s="131" t="s">
        <v>2322</v>
      </c>
      <c r="AS99" s="147"/>
    </row>
    <row r="100" spans="1:45" ht="23.5" customHeight="1">
      <c r="A100" s="127">
        <v>99</v>
      </c>
      <c r="B100" s="128"/>
      <c r="C100" s="132" t="s">
        <v>2406</v>
      </c>
      <c r="D100" s="177" t="s">
        <v>2559</v>
      </c>
      <c r="E100" s="129">
        <v>3</v>
      </c>
      <c r="F100" s="177" t="s">
        <v>108</v>
      </c>
      <c r="G100" s="177" t="s">
        <v>111</v>
      </c>
      <c r="H100" s="177" t="s">
        <v>2560</v>
      </c>
      <c r="I100" s="129">
        <v>-1.0346109999999999</v>
      </c>
      <c r="J100" s="129">
        <v>36.753082999999997</v>
      </c>
      <c r="K100" s="129">
        <v>10230801</v>
      </c>
      <c r="L100" s="130" t="s">
        <v>133</v>
      </c>
      <c r="M100" s="130" t="s">
        <v>1495</v>
      </c>
      <c r="N100" s="130" t="s">
        <v>1496</v>
      </c>
      <c r="O100" s="130">
        <v>3</v>
      </c>
      <c r="P100" s="6" t="s">
        <v>133</v>
      </c>
      <c r="Q100" s="6" t="s">
        <v>133</v>
      </c>
      <c r="R100" s="130">
        <v>0</v>
      </c>
      <c r="S100" s="130" t="s">
        <v>133</v>
      </c>
      <c r="T100" s="130" t="s">
        <v>116</v>
      </c>
      <c r="U100" s="130" t="s">
        <v>110</v>
      </c>
      <c r="V100" s="162">
        <v>0</v>
      </c>
      <c r="W100" s="6">
        <v>0</v>
      </c>
      <c r="X100" s="6">
        <v>0</v>
      </c>
      <c r="Y100" s="130">
        <v>0</v>
      </c>
      <c r="Z100" s="130">
        <v>6</v>
      </c>
      <c r="AA100" s="130">
        <v>0</v>
      </c>
      <c r="AB100" s="130">
        <v>12</v>
      </c>
      <c r="AC100" s="130">
        <v>5</v>
      </c>
      <c r="AD100" s="130">
        <v>3</v>
      </c>
      <c r="AE100" s="133">
        <f t="shared" si="12"/>
        <v>2</v>
      </c>
      <c r="AF100" s="130">
        <v>15</v>
      </c>
      <c r="AG100" s="6">
        <f t="shared" si="13"/>
        <v>75</v>
      </c>
      <c r="AH100" s="6">
        <f t="shared" si="14"/>
        <v>45</v>
      </c>
      <c r="AI100" s="6">
        <f t="shared" si="15"/>
        <v>30</v>
      </c>
      <c r="AJ100" s="130" t="s">
        <v>1501</v>
      </c>
      <c r="AK100" s="130" t="s">
        <v>2569</v>
      </c>
      <c r="AL100" s="130" t="s">
        <v>133</v>
      </c>
      <c r="AM100" s="130" t="s">
        <v>133</v>
      </c>
      <c r="AN100" s="130" t="s">
        <v>133</v>
      </c>
      <c r="AO100" s="130" t="s">
        <v>133</v>
      </c>
      <c r="AP100" s="130" t="s">
        <v>133</v>
      </c>
      <c r="AQ100" s="130" t="s">
        <v>116</v>
      </c>
      <c r="AR100" s="131" t="s">
        <v>2333</v>
      </c>
      <c r="AS100" s="147"/>
    </row>
    <row r="101" spans="1:45" ht="23.5" customHeight="1">
      <c r="A101" s="127">
        <v>100</v>
      </c>
      <c r="B101" s="128"/>
      <c r="C101" s="132" t="s">
        <v>2406</v>
      </c>
      <c r="D101" s="177" t="s">
        <v>2561</v>
      </c>
      <c r="E101" s="129">
        <v>3</v>
      </c>
      <c r="F101" s="177" t="s">
        <v>108</v>
      </c>
      <c r="G101" s="177" t="s">
        <v>108</v>
      </c>
      <c r="H101" s="177" t="s">
        <v>2562</v>
      </c>
      <c r="I101" s="129">
        <v>-1.5221551</v>
      </c>
      <c r="J101" s="129">
        <v>37.103830700000003</v>
      </c>
      <c r="K101" s="129">
        <v>10230075</v>
      </c>
      <c r="L101" s="130" t="s">
        <v>133</v>
      </c>
      <c r="M101" s="130" t="s">
        <v>1495</v>
      </c>
      <c r="N101" s="130" t="s">
        <v>1496</v>
      </c>
      <c r="O101" s="130">
        <v>3</v>
      </c>
      <c r="P101" s="6" t="s">
        <v>133</v>
      </c>
      <c r="Q101" s="6" t="s">
        <v>133</v>
      </c>
      <c r="R101" s="130">
        <v>0</v>
      </c>
      <c r="S101" s="130" t="s">
        <v>133</v>
      </c>
      <c r="T101" s="130" t="s">
        <v>116</v>
      </c>
      <c r="U101" s="130" t="s">
        <v>110</v>
      </c>
      <c r="V101" s="162">
        <v>0</v>
      </c>
      <c r="W101" s="6">
        <v>0</v>
      </c>
      <c r="X101" s="6">
        <v>0</v>
      </c>
      <c r="Y101" s="130">
        <v>0</v>
      </c>
      <c r="Z101" s="130">
        <v>2</v>
      </c>
      <c r="AA101" s="130">
        <v>0</v>
      </c>
      <c r="AB101" s="130">
        <v>12</v>
      </c>
      <c r="AC101" s="130">
        <v>3</v>
      </c>
      <c r="AD101" s="130">
        <v>3</v>
      </c>
      <c r="AE101" s="133">
        <f t="shared" si="12"/>
        <v>0</v>
      </c>
      <c r="AF101" s="130">
        <v>20</v>
      </c>
      <c r="AG101" s="6">
        <f t="shared" si="13"/>
        <v>60</v>
      </c>
      <c r="AH101" s="6">
        <f t="shared" si="14"/>
        <v>60</v>
      </c>
      <c r="AI101" s="6">
        <f t="shared" si="15"/>
        <v>0</v>
      </c>
      <c r="AJ101" s="130" t="s">
        <v>2296</v>
      </c>
      <c r="AK101" s="130" t="s">
        <v>2569</v>
      </c>
      <c r="AL101" s="130" t="s">
        <v>133</v>
      </c>
      <c r="AM101" s="130" t="s">
        <v>133</v>
      </c>
      <c r="AN101" s="130" t="s">
        <v>133</v>
      </c>
      <c r="AO101" s="130" t="s">
        <v>133</v>
      </c>
      <c r="AP101" s="130" t="s">
        <v>133</v>
      </c>
      <c r="AQ101" s="130" t="s">
        <v>116</v>
      </c>
      <c r="AR101" s="131" t="s">
        <v>2322</v>
      </c>
      <c r="AS101" s="147"/>
    </row>
    <row r="102" spans="1:45" ht="23.5" customHeight="1">
      <c r="A102" s="127">
        <v>101</v>
      </c>
      <c r="B102" s="128"/>
      <c r="C102" s="132" t="s">
        <v>2406</v>
      </c>
      <c r="D102" s="128" t="s">
        <v>2563</v>
      </c>
      <c r="E102" s="129">
        <v>3</v>
      </c>
      <c r="F102" s="177" t="s">
        <v>108</v>
      </c>
      <c r="G102" s="128" t="s">
        <v>108</v>
      </c>
      <c r="H102" s="177" t="s">
        <v>2564</v>
      </c>
      <c r="I102" s="129">
        <v>-1.1966000000000001</v>
      </c>
      <c r="J102" s="129">
        <v>36.9101</v>
      </c>
      <c r="K102" s="179" t="s">
        <v>2565</v>
      </c>
      <c r="L102" s="130" t="s">
        <v>133</v>
      </c>
      <c r="M102" s="130" t="s">
        <v>1495</v>
      </c>
      <c r="N102" s="130" t="s">
        <v>1496</v>
      </c>
      <c r="O102" s="130">
        <v>3.5</v>
      </c>
      <c r="P102" s="6" t="s">
        <v>133</v>
      </c>
      <c r="Q102" s="6" t="s">
        <v>133</v>
      </c>
      <c r="R102" s="130">
        <v>0</v>
      </c>
      <c r="S102" s="130" t="s">
        <v>133</v>
      </c>
      <c r="T102" s="130" t="s">
        <v>116</v>
      </c>
      <c r="U102" s="130" t="s">
        <v>110</v>
      </c>
      <c r="V102" s="162">
        <v>0</v>
      </c>
      <c r="W102" s="6">
        <v>0</v>
      </c>
      <c r="X102" s="6">
        <v>0</v>
      </c>
      <c r="Y102" s="130">
        <v>0</v>
      </c>
      <c r="Z102" s="130">
        <v>3</v>
      </c>
      <c r="AA102" s="130">
        <v>0</v>
      </c>
      <c r="AB102" s="130">
        <v>12</v>
      </c>
      <c r="AC102" s="130">
        <v>4</v>
      </c>
      <c r="AD102" s="130">
        <v>2</v>
      </c>
      <c r="AE102" s="133">
        <f t="shared" si="12"/>
        <v>2</v>
      </c>
      <c r="AF102" s="130">
        <v>15</v>
      </c>
      <c r="AG102" s="6">
        <f t="shared" si="13"/>
        <v>60</v>
      </c>
      <c r="AH102" s="6">
        <f t="shared" si="14"/>
        <v>30</v>
      </c>
      <c r="AI102" s="6">
        <f t="shared" si="15"/>
        <v>30</v>
      </c>
      <c r="AJ102" s="130" t="s">
        <v>1501</v>
      </c>
      <c r="AK102" s="130" t="s">
        <v>2569</v>
      </c>
      <c r="AL102" s="130" t="s">
        <v>133</v>
      </c>
      <c r="AM102" s="130" t="s">
        <v>133</v>
      </c>
      <c r="AN102" s="130" t="s">
        <v>133</v>
      </c>
      <c r="AO102" s="130" t="s">
        <v>133</v>
      </c>
      <c r="AP102" s="130" t="s">
        <v>133</v>
      </c>
      <c r="AQ102" s="130" t="s">
        <v>116</v>
      </c>
      <c r="AR102" s="131"/>
      <c r="AS102" s="147"/>
    </row>
    <row r="103" spans="1:45" ht="23.5" customHeight="1">
      <c r="A103" s="127">
        <v>102</v>
      </c>
      <c r="B103" s="128"/>
      <c r="C103" s="132">
        <v>45618</v>
      </c>
      <c r="D103" s="177" t="s">
        <v>2566</v>
      </c>
      <c r="E103" s="129">
        <v>4</v>
      </c>
      <c r="F103" s="177" t="s">
        <v>108</v>
      </c>
      <c r="G103" s="177" t="s">
        <v>226</v>
      </c>
      <c r="H103" s="177" t="s">
        <v>2567</v>
      </c>
      <c r="I103" s="129">
        <v>-1.1253850000000001</v>
      </c>
      <c r="J103" s="129">
        <v>36.738928999999999</v>
      </c>
      <c r="K103" s="129">
        <v>10220398</v>
      </c>
      <c r="L103" s="130" t="s">
        <v>133</v>
      </c>
      <c r="M103" s="130" t="s">
        <v>1495</v>
      </c>
      <c r="N103" s="130" t="s">
        <v>1496</v>
      </c>
      <c r="O103" s="130">
        <v>2</v>
      </c>
      <c r="P103" s="180" t="s">
        <v>133</v>
      </c>
      <c r="Q103" s="180" t="s">
        <v>133</v>
      </c>
      <c r="R103" s="130" t="s">
        <v>2313</v>
      </c>
      <c r="S103" s="130" t="s">
        <v>133</v>
      </c>
      <c r="T103" s="130" t="s">
        <v>116</v>
      </c>
      <c r="U103" s="130" t="s">
        <v>110</v>
      </c>
      <c r="V103" s="162">
        <v>0</v>
      </c>
      <c r="W103" s="6">
        <v>0</v>
      </c>
      <c r="X103" s="6">
        <v>0</v>
      </c>
      <c r="Y103" s="130">
        <v>0</v>
      </c>
      <c r="Z103" s="130">
        <v>4</v>
      </c>
      <c r="AA103" s="130">
        <v>0</v>
      </c>
      <c r="AB103" s="130">
        <v>12</v>
      </c>
      <c r="AC103" s="130">
        <v>4</v>
      </c>
      <c r="AD103" s="130">
        <v>3</v>
      </c>
      <c r="AE103" s="133">
        <f t="shared" si="12"/>
        <v>1</v>
      </c>
      <c r="AF103" s="130">
        <v>15</v>
      </c>
      <c r="AG103" s="6">
        <f t="shared" si="13"/>
        <v>60</v>
      </c>
      <c r="AH103" s="180">
        <f t="shared" si="14"/>
        <v>45</v>
      </c>
      <c r="AI103" s="180">
        <f t="shared" si="15"/>
        <v>15</v>
      </c>
      <c r="AJ103" s="130" t="s">
        <v>1501</v>
      </c>
      <c r="AK103" s="130" t="s">
        <v>2569</v>
      </c>
      <c r="AL103" s="130" t="s">
        <v>133</v>
      </c>
      <c r="AM103" s="130" t="s">
        <v>133</v>
      </c>
      <c r="AN103" s="130" t="s">
        <v>133</v>
      </c>
      <c r="AO103" s="130" t="s">
        <v>133</v>
      </c>
      <c r="AP103" s="130" t="s">
        <v>133</v>
      </c>
      <c r="AQ103" s="130" t="s">
        <v>116</v>
      </c>
      <c r="AR103" s="131" t="s">
        <v>2334</v>
      </c>
      <c r="AS103" s="147"/>
    </row>
    <row r="104" spans="1:45" ht="23.5" customHeight="1">
      <c r="A104" s="105"/>
      <c r="B104" s="105"/>
      <c r="C104" s="139"/>
      <c r="D104" s="140"/>
      <c r="P104" s="146"/>
      <c r="Q104" s="146"/>
      <c r="W104">
        <v>0</v>
      </c>
      <c r="AA104" s="138">
        <v>0</v>
      </c>
      <c r="AH104" s="145"/>
      <c r="AI104" s="146"/>
      <c r="AS104" s="147"/>
    </row>
    <row r="105" spans="1:45" ht="23.5" customHeight="1">
      <c r="A105" s="105"/>
      <c r="B105" s="105"/>
      <c r="C105" s="139"/>
      <c r="D105" s="140"/>
      <c r="K105" s="106" t="s">
        <v>1405</v>
      </c>
      <c r="L105" s="106">
        <f>COUNTIF(L2:L103,"No")</f>
        <v>0</v>
      </c>
      <c r="M105" s="104"/>
      <c r="N105" s="39"/>
      <c r="O105" s="108">
        <f>AVERAGE(O2:O103)</f>
        <v>2.9264705882352939</v>
      </c>
      <c r="R105" s="104"/>
      <c r="S105" s="104"/>
      <c r="T105" s="170">
        <f>COUNTIF(T2:T103,"Yes")</f>
        <v>11</v>
      </c>
      <c r="U105" s="39">
        <f>COUNTIF(U2:U103,"Firewood")</f>
        <v>11</v>
      </c>
      <c r="V105" s="107">
        <f t="shared" ref="V105:AC105" si="16">AVERAGE(V2:V103)</f>
        <v>9.8039215686274508E-3</v>
      </c>
      <c r="W105" s="108">
        <f t="shared" si="16"/>
        <v>0</v>
      </c>
      <c r="X105" s="108">
        <f t="shared" si="16"/>
        <v>0.18656862745098041</v>
      </c>
      <c r="Y105" s="109">
        <f t="shared" si="16"/>
        <v>6.8627450980392156E-3</v>
      </c>
      <c r="Z105" s="164">
        <f t="shared" si="16"/>
        <v>3.4901960784313726</v>
      </c>
      <c r="AA105" s="164">
        <f t="shared" si="16"/>
        <v>0.29411764705882354</v>
      </c>
      <c r="AB105" s="108">
        <f t="shared" si="16"/>
        <v>12</v>
      </c>
      <c r="AC105" s="108">
        <f t="shared" si="16"/>
        <v>3.3529411764705883</v>
      </c>
      <c r="AD105" s="143"/>
      <c r="AE105" s="104"/>
      <c r="AF105" s="104"/>
      <c r="AG105" s="104">
        <f>AVERAGE(AG2:AG103)</f>
        <v>59.362745098039213</v>
      </c>
      <c r="AH105" s="104">
        <f>AVERAGE(AH2:AH103)</f>
        <v>47.843137254901961</v>
      </c>
      <c r="AI105" s="104">
        <f>AVERAGE(AI2:AI103)</f>
        <v>11.519607843137255</v>
      </c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47"/>
    </row>
    <row r="106" spans="1:45" ht="23.5" customHeight="1">
      <c r="A106" s="105"/>
      <c r="B106" s="105"/>
      <c r="C106" s="139"/>
      <c r="D106" s="140"/>
      <c r="K106" s="106" t="s">
        <v>1406</v>
      </c>
      <c r="L106" s="47">
        <f>L105/110</f>
        <v>0</v>
      </c>
      <c r="M106" s="104"/>
      <c r="N106" s="39"/>
      <c r="O106" s="104"/>
      <c r="R106" s="104"/>
      <c r="S106" s="104"/>
      <c r="T106" s="171">
        <f>T105/102</f>
        <v>0.10784313725490197</v>
      </c>
      <c r="U106" s="110">
        <f>U105/102</f>
        <v>0.10784313725490197</v>
      </c>
      <c r="V106" s="107">
        <f>V105*365</f>
        <v>3.5784313725490198</v>
      </c>
      <c r="W106" s="39">
        <f>W105*365</f>
        <v>0</v>
      </c>
      <c r="X106" s="109">
        <f>X105*365</f>
        <v>68.097549019607854</v>
      </c>
      <c r="Y106" s="39">
        <f>Y105*365</f>
        <v>2.5049019607843137</v>
      </c>
      <c r="Z106" s="39"/>
      <c r="AA106" s="39"/>
      <c r="AB106" s="46"/>
      <c r="AC106" s="46"/>
      <c r="AD106" s="143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47"/>
    </row>
    <row r="107" spans="1:45" ht="23.5" customHeight="1">
      <c r="A107" s="105"/>
      <c r="B107" s="105"/>
      <c r="C107" s="139"/>
      <c r="D107" s="140"/>
      <c r="K107" s="106" t="s">
        <v>1407</v>
      </c>
      <c r="L107" s="48">
        <f>1-L106</f>
        <v>1</v>
      </c>
      <c r="M107" s="104"/>
      <c r="N107" s="39"/>
      <c r="O107" s="104"/>
      <c r="R107" s="104"/>
      <c r="S107" s="104"/>
      <c r="T107" s="104"/>
      <c r="U107" s="39"/>
      <c r="V107" s="39"/>
      <c r="W107" s="39"/>
      <c r="X107" s="172">
        <f>X112/102</f>
        <v>0.18656862745098041</v>
      </c>
      <c r="Y107" s="172">
        <f>11/102</f>
        <v>0.10784313725490197</v>
      </c>
      <c r="Z107" s="39"/>
      <c r="AA107" s="172">
        <f>2/102</f>
        <v>1.9607843137254902E-2</v>
      </c>
      <c r="AB107" s="46"/>
      <c r="AC107" s="46"/>
      <c r="AD107" s="188"/>
      <c r="AE107" s="104"/>
      <c r="AF107" s="104"/>
      <c r="AG107" s="104"/>
      <c r="AH107" s="120">
        <f>AH105/AG105</f>
        <v>0.80594549958711814</v>
      </c>
      <c r="AI107" s="120">
        <f>AI105/AG105</f>
        <v>0.19405450041288191</v>
      </c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47"/>
    </row>
    <row r="108" spans="1:45" ht="23.5" customHeight="1">
      <c r="A108" s="105"/>
      <c r="B108" s="105"/>
      <c r="C108" s="139"/>
      <c r="D108" s="140"/>
      <c r="K108" s="105"/>
      <c r="L108" s="104"/>
      <c r="M108" s="104"/>
      <c r="N108" s="39"/>
      <c r="O108" s="104"/>
      <c r="P108" s="104"/>
      <c r="Q108" s="104"/>
      <c r="R108" s="104"/>
      <c r="S108" s="104"/>
      <c r="T108" s="104"/>
      <c r="U108" s="39"/>
      <c r="V108" s="39"/>
      <c r="W108" s="39"/>
      <c r="X108" s="39"/>
      <c r="Y108" s="39"/>
      <c r="Z108" s="39"/>
      <c r="AA108" s="39"/>
      <c r="AB108" s="46"/>
      <c r="AC108" s="46"/>
      <c r="AD108" s="143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</row>
    <row r="109" spans="1:45" ht="23.5" customHeight="1">
      <c r="A109" s="105"/>
      <c r="B109" s="105"/>
      <c r="C109" s="139"/>
      <c r="D109" s="140"/>
      <c r="K109" s="105"/>
      <c r="L109" s="104"/>
      <c r="M109" s="104"/>
      <c r="N109" s="39"/>
      <c r="O109" s="39"/>
      <c r="P109" s="104"/>
      <c r="Q109" s="104"/>
      <c r="R109" s="104"/>
      <c r="S109" s="104"/>
      <c r="T109" s="104"/>
      <c r="U109" s="39"/>
      <c r="V109" s="39"/>
      <c r="W109" s="39"/>
      <c r="X109" s="39"/>
      <c r="Y109" s="39"/>
      <c r="Z109" s="39"/>
      <c r="AA109" s="39"/>
      <c r="AB109" s="46"/>
      <c r="AC109" s="46"/>
      <c r="AD109" s="143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</row>
    <row r="110" spans="1:45" ht="10.25" customHeight="1">
      <c r="A110" s="105"/>
      <c r="B110" s="105"/>
      <c r="C110" s="139"/>
      <c r="D110" s="140"/>
      <c r="K110" s="105"/>
      <c r="L110" s="104"/>
      <c r="M110" s="104"/>
      <c r="N110" s="39"/>
      <c r="O110" s="39"/>
      <c r="P110" s="104"/>
      <c r="Q110" s="104"/>
      <c r="R110" s="104"/>
      <c r="S110" s="104"/>
      <c r="T110" s="104"/>
      <c r="U110" s="39"/>
      <c r="V110" s="39"/>
      <c r="W110" s="39"/>
      <c r="X110" s="39"/>
      <c r="Y110" s="39"/>
      <c r="Z110" s="39"/>
      <c r="AA110" s="39"/>
      <c r="AB110" s="46"/>
      <c r="AC110" s="46"/>
      <c r="AD110" s="143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</row>
    <row r="111" spans="1:45" ht="72.5" customHeight="1">
      <c r="A111" s="105"/>
      <c r="B111" s="105"/>
      <c r="C111" s="139"/>
      <c r="D111" s="140"/>
      <c r="K111" s="105"/>
      <c r="L111" s="126" t="s">
        <v>94</v>
      </c>
      <c r="M111" s="104"/>
      <c r="N111" s="39"/>
      <c r="O111" s="126" t="s">
        <v>112</v>
      </c>
      <c r="P111" s="104"/>
      <c r="Q111" s="104"/>
      <c r="R111" s="104"/>
      <c r="S111" s="104"/>
      <c r="T111" s="126" t="s">
        <v>1602</v>
      </c>
      <c r="U111" s="39"/>
      <c r="V111" s="126" t="s">
        <v>1600</v>
      </c>
      <c r="W111" s="126" t="s">
        <v>2</v>
      </c>
      <c r="X111" s="126" t="s">
        <v>2578</v>
      </c>
      <c r="Y111" s="126" t="s">
        <v>1491</v>
      </c>
      <c r="Z111" s="126" t="s">
        <v>117</v>
      </c>
      <c r="AA111" s="126" t="s">
        <v>2568</v>
      </c>
      <c r="AB111" s="126" t="s">
        <v>1492</v>
      </c>
      <c r="AC111" s="126" t="s">
        <v>113</v>
      </c>
      <c r="AD111" s="141" t="s">
        <v>136</v>
      </c>
      <c r="AE111" s="126" t="s">
        <v>99</v>
      </c>
      <c r="AF111" s="104"/>
      <c r="AG111" s="124" t="s">
        <v>138</v>
      </c>
      <c r="AH111" s="124" t="s">
        <v>134</v>
      </c>
      <c r="AI111" s="124" t="s">
        <v>135</v>
      </c>
      <c r="AJ111" s="104"/>
      <c r="AK111" s="126" t="s">
        <v>101</v>
      </c>
      <c r="AL111" s="126" t="s">
        <v>102</v>
      </c>
      <c r="AM111" s="126" t="s">
        <v>103</v>
      </c>
      <c r="AN111" s="126" t="s">
        <v>104</v>
      </c>
      <c r="AO111" s="126" t="s">
        <v>105</v>
      </c>
      <c r="AP111" s="126" t="s">
        <v>106</v>
      </c>
      <c r="AQ111" s="104"/>
      <c r="AR111" s="104"/>
    </row>
    <row r="112" spans="1:45" ht="23.5" customHeight="1">
      <c r="K112" s="33" t="s">
        <v>1473</v>
      </c>
      <c r="L112" s="111">
        <f>COUNTIF(L2:L103,"Yes")/102</f>
        <v>1</v>
      </c>
      <c r="M112" s="104"/>
      <c r="N112" s="33" t="s">
        <v>25</v>
      </c>
      <c r="O112" s="103">
        <f>SUM(O2:O103)</f>
        <v>298.5</v>
      </c>
      <c r="P112" s="104"/>
      <c r="Q112" s="104"/>
      <c r="R112" s="104"/>
      <c r="S112" s="33" t="s">
        <v>1473</v>
      </c>
      <c r="T112" s="111">
        <f>COUNTIF(T2:T103,"Yes")/102</f>
        <v>0.10784313725490197</v>
      </c>
      <c r="U112" s="33" t="s">
        <v>25</v>
      </c>
      <c r="V112" s="103">
        <f>SUM(V2:V103)</f>
        <v>1</v>
      </c>
      <c r="W112" s="103">
        <f>SUM(W2:W103)</f>
        <v>0</v>
      </c>
      <c r="X112" s="103">
        <f>SUM(X2:X103)</f>
        <v>19.03</v>
      </c>
      <c r="Y112" s="103">
        <f>SUM(Y2:Y103)</f>
        <v>0.7</v>
      </c>
      <c r="Z112" s="103">
        <f t="shared" ref="Z112:AD112" si="17">SUM(Z2:Z103)</f>
        <v>356</v>
      </c>
      <c r="AA112" s="103">
        <f>SUM(AA2:AA103)</f>
        <v>30</v>
      </c>
      <c r="AB112" s="103">
        <f>SUM(AB2:AB103)</f>
        <v>1224</v>
      </c>
      <c r="AC112" s="103">
        <f>SUM(AC2:AC103)</f>
        <v>342</v>
      </c>
      <c r="AD112" s="103">
        <f t="shared" si="17"/>
        <v>272</v>
      </c>
      <c r="AE112" s="103">
        <f>SUM(AE2:AE103)</f>
        <v>70</v>
      </c>
      <c r="AF112" s="104"/>
      <c r="AG112" s="103">
        <f>SUM(AG2:AG103)</f>
        <v>6055</v>
      </c>
      <c r="AH112" s="103">
        <f>SUM(AH2:AH103)</f>
        <v>4880</v>
      </c>
      <c r="AI112" s="103">
        <f>SUM(AI2:AI103)</f>
        <v>1175</v>
      </c>
      <c r="AJ112" s="33" t="s">
        <v>1473</v>
      </c>
      <c r="AK112" s="111">
        <f>COUNTIF(AK2:AK103,"Applied to agricultural field")/102</f>
        <v>1</v>
      </c>
      <c r="AL112" s="111">
        <f>COUNTIF(AL2:AL103,"Yes")/$A$103</f>
        <v>1</v>
      </c>
      <c r="AM112" s="111">
        <f>COUNTIF(AM2:AM103,"Yes")/$A$103</f>
        <v>1</v>
      </c>
      <c r="AN112" s="111">
        <f>COUNTIF(AN2:AN103,"Yes")/$A$103</f>
        <v>1</v>
      </c>
      <c r="AO112" s="111">
        <f>COUNTIF(AO2:AO103,"Yes")/$A$103</f>
        <v>1</v>
      </c>
      <c r="AP112" s="111">
        <f>COUNTIF(AP2:AP103,"Yes")/$A$103</f>
        <v>1</v>
      </c>
      <c r="AQ112" s="104"/>
      <c r="AR112" s="104"/>
    </row>
    <row r="113" spans="11:44" ht="23.5" customHeight="1">
      <c r="K113" s="33" t="s">
        <v>1474</v>
      </c>
      <c r="L113" s="111">
        <f>1-L112</f>
        <v>0</v>
      </c>
      <c r="M113" s="104"/>
      <c r="N113" s="33" t="s">
        <v>1482</v>
      </c>
      <c r="O113" s="112">
        <f>AVERAGE(O2:O103)</f>
        <v>2.9264705882352939</v>
      </c>
      <c r="P113" s="104"/>
      <c r="Q113" s="104"/>
      <c r="R113" s="104"/>
      <c r="S113" s="33" t="s">
        <v>1474</v>
      </c>
      <c r="T113" s="111">
        <f>1-T112</f>
        <v>0.89215686274509798</v>
      </c>
      <c r="U113" s="33" t="s">
        <v>1482</v>
      </c>
      <c r="V113" s="113">
        <f>AVERAGE(V2:V103)</f>
        <v>9.8039215686274508E-3</v>
      </c>
      <c r="W113" s="113">
        <f t="shared" ref="W113:AE113" si="18">AVERAGE(W2:W103)</f>
        <v>0</v>
      </c>
      <c r="X113" s="113">
        <f>AVERAGE(X2:X103)</f>
        <v>0.18656862745098041</v>
      </c>
      <c r="Y113" s="113">
        <f t="shared" si="18"/>
        <v>6.8627450980392156E-3</v>
      </c>
      <c r="Z113" s="113">
        <f t="shared" si="18"/>
        <v>3.4901960784313726</v>
      </c>
      <c r="AA113" s="113">
        <f>AVERAGE(AA2:AA103)</f>
        <v>0.29411764705882354</v>
      </c>
      <c r="AB113" s="113">
        <f>AVERAGE(AB2:AB103)</f>
        <v>12</v>
      </c>
      <c r="AC113" s="113">
        <f>AVERAGE(AC2:AC103)</f>
        <v>3.3529411764705883</v>
      </c>
      <c r="AD113" s="113">
        <f t="shared" si="18"/>
        <v>2.6666666666666665</v>
      </c>
      <c r="AE113" s="113">
        <f t="shared" si="18"/>
        <v>0.68627450980392157</v>
      </c>
      <c r="AF113" s="104"/>
      <c r="AG113" s="113">
        <f>AVERAGE(AG2:AG103)</f>
        <v>59.362745098039213</v>
      </c>
      <c r="AH113" s="113">
        <f>AVERAGE(AH2:AH103)</f>
        <v>47.843137254901961</v>
      </c>
      <c r="AI113" s="113">
        <f>AVERAGE(AI2:AI103)</f>
        <v>11.519607843137255</v>
      </c>
      <c r="AJ113" s="33" t="s">
        <v>1474</v>
      </c>
      <c r="AK113" s="111">
        <f t="shared" ref="AK113:AP113" si="19">1-AK112</f>
        <v>0</v>
      </c>
      <c r="AL113" s="111">
        <f t="shared" si="19"/>
        <v>0</v>
      </c>
      <c r="AM113" s="111">
        <f t="shared" si="19"/>
        <v>0</v>
      </c>
      <c r="AN113" s="111">
        <f t="shared" si="19"/>
        <v>0</v>
      </c>
      <c r="AO113" s="111">
        <f t="shared" si="19"/>
        <v>0</v>
      </c>
      <c r="AP113" s="111">
        <f t="shared" si="19"/>
        <v>0</v>
      </c>
      <c r="AQ113" s="104"/>
      <c r="AR113" s="104"/>
    </row>
    <row r="114" spans="11:44" ht="23.5" customHeight="1">
      <c r="K114" s="33" t="s">
        <v>1475</v>
      </c>
      <c r="L114" s="114">
        <v>102</v>
      </c>
      <c r="M114" s="104"/>
      <c r="N114" s="33" t="s">
        <v>1483</v>
      </c>
      <c r="O114" s="113">
        <f>STDEV(O2:O103)</f>
        <v>0.80036210500396865</v>
      </c>
      <c r="P114" s="104"/>
      <c r="Q114" s="104"/>
      <c r="R114" s="104"/>
      <c r="S114" s="33" t="s">
        <v>1475</v>
      </c>
      <c r="T114" s="114">
        <v>102</v>
      </c>
      <c r="U114" s="33" t="s">
        <v>1483</v>
      </c>
      <c r="V114" s="113">
        <f>STDEV(V2:V103)</f>
        <v>9.9014754297667429E-2</v>
      </c>
      <c r="W114" s="113">
        <f t="shared" ref="W114:AE114" si="20">STDEV(W2:W103)</f>
        <v>0</v>
      </c>
      <c r="X114" s="113">
        <f>STDEV(X2:X103)</f>
        <v>0.69810279690431143</v>
      </c>
      <c r="Y114" s="113">
        <f t="shared" si="20"/>
        <v>2.216958108542285E-2</v>
      </c>
      <c r="Z114" s="113">
        <f t="shared" si="20"/>
        <v>2.0859981016253273</v>
      </c>
      <c r="AA114" s="113">
        <f t="shared" si="20"/>
        <v>2.2052513172336492</v>
      </c>
      <c r="AB114" s="113">
        <f t="shared" si="20"/>
        <v>0</v>
      </c>
      <c r="AC114" s="113">
        <f t="shared" si="20"/>
        <v>1.506731160023161</v>
      </c>
      <c r="AD114" s="113">
        <f t="shared" si="20"/>
        <v>0.47373245850820067</v>
      </c>
      <c r="AE114" s="113">
        <f t="shared" si="20"/>
        <v>1.3348370476205147</v>
      </c>
      <c r="AF114" s="104"/>
      <c r="AG114" s="113">
        <f>STDEV(AG2:AG103)</f>
        <v>25.394623745236004</v>
      </c>
      <c r="AH114" s="113">
        <f>STDEV(AH2:AH103)</f>
        <v>9.2680063948742522</v>
      </c>
      <c r="AI114" s="113">
        <f>STDEV(AI2:AI103)</f>
        <v>22.905198680154765</v>
      </c>
      <c r="AJ114" s="33" t="s">
        <v>1475</v>
      </c>
      <c r="AK114" s="114">
        <f>A103</f>
        <v>102</v>
      </c>
      <c r="AL114" s="114">
        <v>102</v>
      </c>
      <c r="AM114" s="114">
        <v>102</v>
      </c>
      <c r="AN114" s="114">
        <v>102</v>
      </c>
      <c r="AO114" s="114">
        <v>102</v>
      </c>
      <c r="AP114" s="114">
        <v>102</v>
      </c>
      <c r="AQ114" s="104"/>
      <c r="AR114" s="104"/>
    </row>
    <row r="115" spans="11:44" ht="23.5" customHeight="1">
      <c r="K115" s="33" t="s">
        <v>1476</v>
      </c>
      <c r="L115" s="114">
        <v>3176</v>
      </c>
      <c r="M115" s="104"/>
      <c r="N115" s="33" t="s">
        <v>1484</v>
      </c>
      <c r="O115" s="115">
        <v>1.645</v>
      </c>
      <c r="P115" s="104"/>
      <c r="Q115" s="104"/>
      <c r="R115" s="104"/>
      <c r="S115" s="33" t="s">
        <v>1476</v>
      </c>
      <c r="T115" s="114">
        <v>3176</v>
      </c>
      <c r="U115" s="33" t="s">
        <v>1484</v>
      </c>
      <c r="V115" s="115">
        <v>1.645</v>
      </c>
      <c r="W115" s="115">
        <v>1.645</v>
      </c>
      <c r="X115" s="115">
        <v>1.645</v>
      </c>
      <c r="Y115" s="115">
        <v>1.645</v>
      </c>
      <c r="Z115" s="115">
        <v>1.645</v>
      </c>
      <c r="AA115" s="115">
        <v>1.645</v>
      </c>
      <c r="AB115" s="115">
        <v>1.645</v>
      </c>
      <c r="AC115" s="115">
        <v>1.645</v>
      </c>
      <c r="AD115" s="113">
        <v>1.645</v>
      </c>
      <c r="AE115" s="115">
        <v>1.645</v>
      </c>
      <c r="AF115" s="104"/>
      <c r="AG115" s="115">
        <v>1.645</v>
      </c>
      <c r="AH115" s="115">
        <v>1.645</v>
      </c>
      <c r="AI115" s="115">
        <v>1.645</v>
      </c>
      <c r="AJ115" s="33" t="s">
        <v>1476</v>
      </c>
      <c r="AK115" s="114">
        <v>3176</v>
      </c>
      <c r="AL115" s="114">
        <v>3176</v>
      </c>
      <c r="AM115" s="114">
        <v>3176</v>
      </c>
      <c r="AN115" s="114">
        <v>3176</v>
      </c>
      <c r="AO115" s="114">
        <v>3176</v>
      </c>
      <c r="AP115" s="114">
        <v>3176</v>
      </c>
      <c r="AQ115" s="104"/>
      <c r="AR115" s="104"/>
    </row>
    <row r="116" spans="11:44" ht="23.5" customHeight="1">
      <c r="K116" s="33" t="s">
        <v>1477</v>
      </c>
      <c r="L116" s="116">
        <f>L114/L115</f>
        <v>3.2115869017632241E-2</v>
      </c>
      <c r="M116" s="104"/>
      <c r="N116" s="33" t="s">
        <v>1485</v>
      </c>
      <c r="O116" s="113">
        <f>(O114/O113)^2</f>
        <v>7.4797091082558498E-2</v>
      </c>
      <c r="P116" s="104"/>
      <c r="Q116" s="104"/>
      <c r="R116" s="104"/>
      <c r="S116" s="33" t="s">
        <v>1477</v>
      </c>
      <c r="T116" s="116">
        <f>T114/T115</f>
        <v>3.2115869017632241E-2</v>
      </c>
      <c r="U116" s="33" t="s">
        <v>1485</v>
      </c>
      <c r="V116" s="113">
        <f>(V114/V113)^2</f>
        <v>101.99999999999999</v>
      </c>
      <c r="W116" s="113" t="e">
        <f>(W114/W113)^2</f>
        <v>#DIV/0!</v>
      </c>
      <c r="X116" s="113">
        <f>(X114/X113)^2</f>
        <v>14.001079542616296</v>
      </c>
      <c r="Y116" s="113">
        <f>(Y114/Y113)^2</f>
        <v>10.435643564356436</v>
      </c>
      <c r="Z116" s="113">
        <f t="shared" ref="Z116:AE116" si="21">(Z114/Z113)^2</f>
        <v>0.35721374813911133</v>
      </c>
      <c r="AA116" s="113">
        <f t="shared" si="21"/>
        <v>56.217821782178206</v>
      </c>
      <c r="AB116" s="113">
        <f t="shared" si="21"/>
        <v>0</v>
      </c>
      <c r="AC116" s="113">
        <f t="shared" si="21"/>
        <v>0.20193875343212989</v>
      </c>
      <c r="AD116" s="113">
        <f t="shared" si="21"/>
        <v>3.1559405940594018E-2</v>
      </c>
      <c r="AE116" s="113">
        <f t="shared" si="21"/>
        <v>3.7832127702566165</v>
      </c>
      <c r="AF116" s="104"/>
      <c r="AG116" s="113">
        <f>(AG114/AG113)^2</f>
        <v>0.18300190628968924</v>
      </c>
      <c r="AH116" s="113">
        <f>(AH114/AH113)^2</f>
        <v>3.7526092874001195E-2</v>
      </c>
      <c r="AI116" s="113">
        <f>(AI114/AI113)^2</f>
        <v>3.9536000788852084</v>
      </c>
      <c r="AJ116" s="33" t="s">
        <v>1477</v>
      </c>
      <c r="AK116" s="116">
        <f t="shared" ref="AK116:AP116" si="22">AK114/AK115</f>
        <v>3.2115869017632241E-2</v>
      </c>
      <c r="AL116" s="116">
        <f t="shared" si="22"/>
        <v>3.2115869017632241E-2</v>
      </c>
      <c r="AM116" s="116">
        <f t="shared" si="22"/>
        <v>3.2115869017632241E-2</v>
      </c>
      <c r="AN116" s="116">
        <f t="shared" si="22"/>
        <v>3.2115869017632241E-2</v>
      </c>
      <c r="AO116" s="116">
        <f t="shared" si="22"/>
        <v>3.2115869017632241E-2</v>
      </c>
      <c r="AP116" s="116">
        <f t="shared" si="22"/>
        <v>3.2115869017632241E-2</v>
      </c>
      <c r="AQ116" s="104"/>
      <c r="AR116" s="104"/>
    </row>
    <row r="117" spans="11:44" ht="23.5" customHeight="1">
      <c r="K117" s="33" t="s">
        <v>1478</v>
      </c>
      <c r="L117" s="117">
        <f>SQRT((1-L116)*L112*L113/L114)</f>
        <v>0</v>
      </c>
      <c r="M117" s="104"/>
      <c r="N117" s="33" t="s">
        <v>1476</v>
      </c>
      <c r="O117" s="115">
        <f>COUNT(O2:O103)</f>
        <v>102</v>
      </c>
      <c r="P117" s="104"/>
      <c r="Q117" s="104"/>
      <c r="R117" s="104"/>
      <c r="S117" s="33" t="s">
        <v>1478</v>
      </c>
      <c r="T117" s="117">
        <f>SQRT((1-T116)*T112*T113/T114)</f>
        <v>3.0215408200324229E-2</v>
      </c>
      <c r="U117" s="33" t="s">
        <v>1476</v>
      </c>
      <c r="V117" s="115">
        <f t="shared" ref="V117:AE117" si="23">COUNT(V2:V103)</f>
        <v>102</v>
      </c>
      <c r="W117" s="115">
        <f t="shared" si="23"/>
        <v>102</v>
      </c>
      <c r="X117" s="115">
        <f>COUNT(X2:X103)</f>
        <v>102</v>
      </c>
      <c r="Y117" s="115">
        <f>COUNT(Y2:Y103)</f>
        <v>102</v>
      </c>
      <c r="Z117" s="115">
        <f t="shared" si="23"/>
        <v>102</v>
      </c>
      <c r="AA117" s="115">
        <f t="shared" si="23"/>
        <v>102</v>
      </c>
      <c r="AB117" s="115">
        <f t="shared" si="23"/>
        <v>102</v>
      </c>
      <c r="AC117" s="115">
        <f t="shared" si="23"/>
        <v>102</v>
      </c>
      <c r="AD117" s="113">
        <f t="shared" si="23"/>
        <v>102</v>
      </c>
      <c r="AE117" s="115">
        <f t="shared" si="23"/>
        <v>102</v>
      </c>
      <c r="AF117" s="104"/>
      <c r="AG117" s="115">
        <f>COUNT(AG2:AG103)</f>
        <v>102</v>
      </c>
      <c r="AH117" s="115">
        <f>COUNT(AH2:AH103)</f>
        <v>102</v>
      </c>
      <c r="AI117" s="115">
        <f>COUNT(AI2:AI103)</f>
        <v>102</v>
      </c>
      <c r="AJ117" s="33" t="s">
        <v>1478</v>
      </c>
      <c r="AK117" s="117">
        <f t="shared" ref="AK117:AP117" si="24">SQRT((1-AK116)*AK112*AK113/AK114)</f>
        <v>0</v>
      </c>
      <c r="AL117" s="117">
        <f t="shared" si="24"/>
        <v>0</v>
      </c>
      <c r="AM117" s="117">
        <f t="shared" si="24"/>
        <v>0</v>
      </c>
      <c r="AN117" s="117">
        <f t="shared" si="24"/>
        <v>0</v>
      </c>
      <c r="AO117" s="117">
        <f t="shared" si="24"/>
        <v>0</v>
      </c>
      <c r="AP117" s="117">
        <f t="shared" si="24"/>
        <v>0</v>
      </c>
      <c r="AQ117" s="104"/>
      <c r="AR117" s="104"/>
    </row>
    <row r="118" spans="11:44" ht="23.5" customHeight="1">
      <c r="K118" s="33" t="s">
        <v>1479</v>
      </c>
      <c r="L118" s="114">
        <v>1.6449</v>
      </c>
      <c r="M118" s="104"/>
      <c r="N118" s="33" t="s">
        <v>1486</v>
      </c>
      <c r="O118" s="118">
        <f>SQRT(O115^2*O116/O117)</f>
        <v>4.4545944380513118E-2</v>
      </c>
      <c r="P118" s="104"/>
      <c r="Q118" s="104"/>
      <c r="R118" s="104"/>
      <c r="S118" s="33" t="s">
        <v>1479</v>
      </c>
      <c r="T118" s="114">
        <v>1.6449</v>
      </c>
      <c r="U118" s="33" t="s">
        <v>1486</v>
      </c>
      <c r="V118" s="118">
        <f>SQRT(V115^2*V116/V117)</f>
        <v>1.6449999999999998</v>
      </c>
      <c r="W118" s="118" t="e">
        <f>SQRT(W115^2*W116/W117)</f>
        <v>#DIV/0!</v>
      </c>
      <c r="X118" s="118">
        <f>SQRT(X115^2*X116/X117)</f>
        <v>0.6094619233172901</v>
      </c>
      <c r="Y118" s="118">
        <f>SQRT(Y115^2*Y116/Y117)</f>
        <v>0.52616921508606951</v>
      </c>
      <c r="Z118" s="118">
        <f t="shared" ref="Z118:AE118" si="25">SQRT(Z115^2*Z116/Z117)</f>
        <v>9.7348642336632887E-2</v>
      </c>
      <c r="AA118" s="118">
        <f t="shared" si="25"/>
        <v>1.221245070185401</v>
      </c>
      <c r="AB118" s="118">
        <f>SQRT(AB115^2*AB116/AB117)</f>
        <v>0</v>
      </c>
      <c r="AC118" s="118">
        <f t="shared" si="25"/>
        <v>7.3194028689811133E-2</v>
      </c>
      <c r="AD118" s="144">
        <f t="shared" si="25"/>
        <v>2.8935449027033235E-2</v>
      </c>
      <c r="AE118" s="118">
        <f t="shared" si="25"/>
        <v>0.31680804382727301</v>
      </c>
      <c r="AF118" s="104"/>
      <c r="AG118" s="118">
        <f>SQRT(AG115^2*AG116/AG117)</f>
        <v>6.9677670591759097E-2</v>
      </c>
      <c r="AH118" s="118">
        <f>SQRT(AH115^2*AH116/AH117)</f>
        <v>3.1552406680739199E-2</v>
      </c>
      <c r="AI118" s="118">
        <f>SQRT(AI115^2*AI116/AI117)</f>
        <v>0.32386363405814261</v>
      </c>
      <c r="AJ118" s="33" t="s">
        <v>1479</v>
      </c>
      <c r="AK118" s="114">
        <v>1.6449</v>
      </c>
      <c r="AL118" s="114">
        <v>1.6449</v>
      </c>
      <c r="AM118" s="114">
        <v>1.6449</v>
      </c>
      <c r="AN118" s="114">
        <v>1.6449</v>
      </c>
      <c r="AO118" s="114">
        <v>1.6449</v>
      </c>
      <c r="AP118" s="114">
        <v>1.6449</v>
      </c>
      <c r="AQ118" s="104"/>
      <c r="AR118" s="104"/>
    </row>
    <row r="119" spans="11:44" ht="23.5" customHeight="1">
      <c r="K119" s="33" t="s">
        <v>1480</v>
      </c>
      <c r="L119" s="114">
        <f>L117*L118</f>
        <v>0</v>
      </c>
      <c r="M119" s="104"/>
      <c r="N119" s="104"/>
      <c r="O119" s="104"/>
      <c r="P119" s="104"/>
      <c r="Q119" s="104"/>
      <c r="R119" s="104"/>
      <c r="S119" s="33" t="s">
        <v>1480</v>
      </c>
      <c r="T119" s="111">
        <f>T117*T118</f>
        <v>4.9701324948713321E-2</v>
      </c>
      <c r="U119" s="39"/>
      <c r="V119" s="39"/>
      <c r="W119" s="39"/>
      <c r="X119" s="39"/>
      <c r="Y119" s="39"/>
      <c r="Z119" s="39"/>
      <c r="AA119" s="104"/>
      <c r="AB119" s="104"/>
      <c r="AC119" s="104"/>
      <c r="AD119" s="143"/>
      <c r="AE119" s="104"/>
      <c r="AF119" s="104"/>
      <c r="AG119" s="104"/>
      <c r="AH119" s="104"/>
      <c r="AI119" s="104"/>
      <c r="AJ119" s="33" t="s">
        <v>1480</v>
      </c>
      <c r="AK119" s="114">
        <f t="shared" ref="AK119:AP119" si="26">AK117*AK118</f>
        <v>0</v>
      </c>
      <c r="AL119" s="114">
        <f t="shared" si="26"/>
        <v>0</v>
      </c>
      <c r="AM119" s="114">
        <f t="shared" si="26"/>
        <v>0</v>
      </c>
      <c r="AN119" s="114">
        <f t="shared" si="26"/>
        <v>0</v>
      </c>
      <c r="AO119" s="114">
        <f t="shared" si="26"/>
        <v>0</v>
      </c>
      <c r="AP119" s="114">
        <f t="shared" si="26"/>
        <v>0</v>
      </c>
      <c r="AQ119" s="104"/>
      <c r="AR119" s="104"/>
    </row>
    <row r="120" spans="11:44" ht="23.5" customHeight="1">
      <c r="K120" s="33" t="s">
        <v>1481</v>
      </c>
      <c r="L120" s="119">
        <f>L119/L112</f>
        <v>0</v>
      </c>
      <c r="M120" s="104"/>
      <c r="N120" s="104"/>
      <c r="O120" s="104"/>
      <c r="P120" s="104"/>
      <c r="Q120" s="104"/>
      <c r="R120" s="104"/>
      <c r="S120" s="33" t="s">
        <v>1481</v>
      </c>
      <c r="T120" s="119">
        <f>T119/T112</f>
        <v>0.46086683134261441</v>
      </c>
      <c r="U120" s="39"/>
      <c r="V120" s="39"/>
      <c r="W120" s="39"/>
      <c r="X120" s="39"/>
      <c r="Y120" s="39"/>
      <c r="Z120" s="39"/>
      <c r="AA120" s="39"/>
      <c r="AB120" s="46"/>
      <c r="AC120" s="46"/>
      <c r="AD120" s="143"/>
      <c r="AE120" s="104"/>
      <c r="AF120" s="104"/>
      <c r="AG120" s="104"/>
      <c r="AH120" s="104"/>
      <c r="AI120" s="104"/>
      <c r="AJ120" s="33" t="s">
        <v>1481</v>
      </c>
      <c r="AK120" s="119">
        <f t="shared" ref="AK120:AP120" si="27">AK119/AK112</f>
        <v>0</v>
      </c>
      <c r="AL120" s="119">
        <f t="shared" si="27"/>
        <v>0</v>
      </c>
      <c r="AM120" s="119">
        <f t="shared" si="27"/>
        <v>0</v>
      </c>
      <c r="AN120" s="119">
        <f t="shared" si="27"/>
        <v>0</v>
      </c>
      <c r="AO120" s="119">
        <f t="shared" si="27"/>
        <v>0</v>
      </c>
      <c r="AP120" s="119">
        <f t="shared" si="27"/>
        <v>0</v>
      </c>
      <c r="AQ120" s="104"/>
      <c r="AR120" s="104"/>
    </row>
    <row r="121" spans="11:44" ht="23.5" customHeight="1">
      <c r="K121" s="105"/>
      <c r="L121" s="104"/>
      <c r="M121" s="104"/>
      <c r="N121" s="104"/>
      <c r="O121" s="104"/>
      <c r="P121" s="104"/>
      <c r="Q121" s="104"/>
      <c r="R121" s="104"/>
      <c r="S121" s="104"/>
      <c r="T121" s="104"/>
      <c r="U121" s="39"/>
      <c r="V121" s="39"/>
      <c r="W121" s="39"/>
      <c r="X121" s="39"/>
      <c r="Y121" s="39"/>
      <c r="Z121" s="39"/>
      <c r="AA121" s="39"/>
      <c r="AB121" s="46"/>
      <c r="AC121" s="46"/>
      <c r="AD121" s="143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</row>
    <row r="122" spans="11:44" ht="23.5" customHeight="1">
      <c r="K122" s="105"/>
      <c r="L122" s="104"/>
      <c r="M122" s="104"/>
      <c r="N122" s="104"/>
      <c r="O122" s="104"/>
      <c r="P122" s="104"/>
      <c r="Q122" s="104"/>
      <c r="R122" s="104"/>
      <c r="S122" s="104"/>
      <c r="T122" s="104"/>
      <c r="U122" s="39"/>
      <c r="V122" s="39"/>
      <c r="W122" s="39"/>
      <c r="X122" s="39"/>
      <c r="Y122" s="39"/>
      <c r="Z122" s="39"/>
      <c r="AA122" s="39"/>
      <c r="AB122" s="46"/>
      <c r="AC122" s="46"/>
      <c r="AD122" s="143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</row>
    <row r="123" spans="11:44" ht="23.5" customHeight="1">
      <c r="K123" s="105"/>
      <c r="L123" s="104"/>
      <c r="M123" s="104"/>
      <c r="N123" s="104"/>
      <c r="O123" s="104"/>
      <c r="P123" s="104"/>
      <c r="Q123" s="104"/>
      <c r="R123" s="104"/>
      <c r="S123" s="104"/>
      <c r="T123" s="104"/>
      <c r="U123" s="39"/>
      <c r="V123" s="39"/>
      <c r="W123" s="39"/>
      <c r="X123" s="39"/>
      <c r="Y123" s="39"/>
      <c r="Z123" s="39"/>
      <c r="AA123" s="39"/>
      <c r="AB123" s="46"/>
      <c r="AC123" s="46"/>
      <c r="AD123" s="143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</row>
  </sheetData>
  <autoFilter ref="A1:AS107" xr:uid="{C30697DA-7949-4CC7-9F12-856619C3DEEC}">
    <sortState xmlns:xlrd2="http://schemas.microsoft.com/office/spreadsheetml/2017/richdata2" ref="A2:AS107">
      <sortCondition ref="A1:A107"/>
    </sortState>
  </autoFilter>
  <phoneticPr fontId="28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BC8E-34C9-0F4D-BCA9-05E9F28A92C4}">
  <sheetPr codeName="Sheet3"/>
  <dimension ref="B2:N38"/>
  <sheetViews>
    <sheetView topLeftCell="A18" zoomScale="116" workbookViewId="0">
      <selection activeCell="D37" sqref="D37:E37"/>
    </sheetView>
  </sheetViews>
  <sheetFormatPr baseColWidth="10" defaultColWidth="8.83203125" defaultRowHeight="15"/>
  <cols>
    <col min="2" max="2" width="29.5" customWidth="1"/>
    <col min="3" max="3" width="13.6640625" customWidth="1"/>
    <col min="4" max="5" width="15" customWidth="1"/>
    <col min="6" max="6" width="14.5" customWidth="1"/>
    <col min="7" max="7" width="53.6640625" customWidth="1"/>
    <col min="9" max="9" width="19.5" customWidth="1"/>
    <col min="11" max="11" width="24.1640625" customWidth="1"/>
    <col min="14" max="14" width="22.33203125" customWidth="1"/>
  </cols>
  <sheetData>
    <row r="2" spans="2:14">
      <c r="B2" s="2" t="s">
        <v>74</v>
      </c>
      <c r="K2" s="2" t="s">
        <v>28</v>
      </c>
    </row>
    <row r="3" spans="2:14">
      <c r="B3" s="12" t="s">
        <v>12</v>
      </c>
      <c r="C3" s="12" t="s">
        <v>3</v>
      </c>
      <c r="D3" s="12" t="s">
        <v>0</v>
      </c>
      <c r="E3" s="12" t="s">
        <v>47</v>
      </c>
      <c r="F3" s="12" t="s">
        <v>1420</v>
      </c>
      <c r="G3" s="12" t="s">
        <v>6</v>
      </c>
      <c r="K3" s="13"/>
      <c r="L3" s="14" t="s">
        <v>4</v>
      </c>
      <c r="M3" s="14" t="s">
        <v>5</v>
      </c>
      <c r="N3" s="15" t="s">
        <v>6</v>
      </c>
    </row>
    <row r="4" spans="2:14">
      <c r="B4" s="196" t="s">
        <v>32</v>
      </c>
      <c r="C4" s="6" t="s">
        <v>15</v>
      </c>
      <c r="D4" s="42">
        <v>8.4628363715277804E-3</v>
      </c>
      <c r="E4" s="42">
        <v>2.4473251028806586E-3</v>
      </c>
      <c r="F4" s="65">
        <v>5.4806697108066974E-5</v>
      </c>
      <c r="G4" s="24" t="s">
        <v>1</v>
      </c>
      <c r="K4" s="5" t="s">
        <v>76</v>
      </c>
      <c r="L4" s="3">
        <v>5</v>
      </c>
      <c r="M4" s="3">
        <v>0.1</v>
      </c>
      <c r="N4" s="4"/>
    </row>
    <row r="5" spans="2:14">
      <c r="B5" s="197"/>
      <c r="C5" s="6" t="s">
        <v>6953</v>
      </c>
      <c r="D5" s="183">
        <f>D4*365</f>
        <v>3.08893527560764</v>
      </c>
      <c r="E5" s="183">
        <f t="shared" ref="E5:F5" si="0">E4*365</f>
        <v>0.89327366255144036</v>
      </c>
      <c r="F5" s="183">
        <f t="shared" si="0"/>
        <v>2.0004444444444446E-2</v>
      </c>
      <c r="G5" t="s">
        <v>10</v>
      </c>
      <c r="K5" s="5" t="s">
        <v>45</v>
      </c>
      <c r="L5" s="3">
        <v>28</v>
      </c>
      <c r="M5" s="3">
        <v>265</v>
      </c>
      <c r="N5" s="4"/>
    </row>
    <row r="6" spans="2:14">
      <c r="B6" s="17" t="s">
        <v>34</v>
      </c>
      <c r="C6" s="6" t="s">
        <v>18</v>
      </c>
      <c r="D6" s="26">
        <f>15.6/1000</f>
        <v>1.5599999999999999E-2</v>
      </c>
      <c r="E6" s="26">
        <f>29.5/1000</f>
        <v>2.9499999999999998E-2</v>
      </c>
      <c r="F6" s="26">
        <f>47.3/1000</f>
        <v>4.7299999999999995E-2</v>
      </c>
      <c r="G6" s="24" t="s">
        <v>7</v>
      </c>
      <c r="K6" s="1"/>
      <c r="L6" s="3"/>
      <c r="M6" s="3"/>
      <c r="N6" s="4"/>
    </row>
    <row r="7" spans="2:14">
      <c r="B7" s="6" t="s">
        <v>40</v>
      </c>
      <c r="C7" s="6" t="s">
        <v>41</v>
      </c>
      <c r="D7" s="6">
        <v>112</v>
      </c>
      <c r="E7" s="6">
        <v>165.22</v>
      </c>
      <c r="F7" s="6">
        <f>63000/1000</f>
        <v>63</v>
      </c>
      <c r="G7" s="6" t="s">
        <v>1421</v>
      </c>
      <c r="K7" s="5" t="s">
        <v>17</v>
      </c>
      <c r="L7" s="67">
        <f>L4*L5/1000</f>
        <v>0.14000000000000001</v>
      </c>
      <c r="M7" s="67">
        <f>M4*M5/1000</f>
        <v>2.6499999999999999E-2</v>
      </c>
      <c r="N7" s="4" t="s">
        <v>10</v>
      </c>
    </row>
    <row r="8" spans="2:14">
      <c r="B8" s="6" t="s">
        <v>42</v>
      </c>
      <c r="C8" s="6" t="s">
        <v>41</v>
      </c>
      <c r="D8" s="6">
        <v>9.4600000000000009</v>
      </c>
      <c r="E8" s="6">
        <v>44.83</v>
      </c>
      <c r="F8" s="66">
        <f>L7+M7</f>
        <v>0.16650000000000001</v>
      </c>
      <c r="G8" s="6" t="s">
        <v>1422</v>
      </c>
      <c r="K8" s="5"/>
    </row>
    <row r="9" spans="2:14">
      <c r="B9" s="1" t="s">
        <v>31</v>
      </c>
      <c r="C9" s="6" t="s">
        <v>13</v>
      </c>
      <c r="D9" s="26">
        <v>1</v>
      </c>
      <c r="E9" s="26">
        <v>1</v>
      </c>
      <c r="F9" s="26">
        <f>D9</f>
        <v>1</v>
      </c>
      <c r="G9" s="24" t="s">
        <v>14</v>
      </c>
      <c r="K9" s="1"/>
      <c r="L9" s="3"/>
      <c r="M9" s="3"/>
      <c r="N9" s="4"/>
    </row>
    <row r="10" spans="2:14">
      <c r="B10" s="1" t="s">
        <v>37</v>
      </c>
      <c r="C10" s="6" t="s">
        <v>44</v>
      </c>
      <c r="D10" s="31">
        <f>'Emission Reduction'!C13</f>
        <v>0.9</v>
      </c>
      <c r="E10" s="31">
        <f>D10</f>
        <v>0.9</v>
      </c>
      <c r="F10" s="31">
        <f>D10</f>
        <v>0.9</v>
      </c>
      <c r="G10" s="24" t="s">
        <v>1487</v>
      </c>
    </row>
    <row r="11" spans="2:14">
      <c r="B11" s="16" t="s">
        <v>33</v>
      </c>
      <c r="C11" s="6" t="s">
        <v>16</v>
      </c>
      <c r="D11" s="42">
        <v>0.82489999999999997</v>
      </c>
      <c r="E11" s="42">
        <f>D11</f>
        <v>0.82489999999999997</v>
      </c>
      <c r="F11" s="25"/>
      <c r="G11" s="24" t="s">
        <v>1471</v>
      </c>
    </row>
    <row r="12" spans="2:14">
      <c r="B12" s="16" t="s">
        <v>38</v>
      </c>
      <c r="C12" s="6" t="s">
        <v>43</v>
      </c>
      <c r="D12" s="25">
        <f>D4*D6*D7</f>
        <v>1.4786267708333337E-2</v>
      </c>
      <c r="E12" s="25">
        <f>E4*E6*E7</f>
        <v>1.1928238078189301E-2</v>
      </c>
      <c r="F12" s="25">
        <f>F4*F6*F7</f>
        <v>1.6331847671232873E-4</v>
      </c>
      <c r="G12" s="24" t="s">
        <v>63</v>
      </c>
    </row>
    <row r="13" spans="2:14">
      <c r="B13" s="16" t="s">
        <v>39</v>
      </c>
      <c r="C13" s="6" t="s">
        <v>43</v>
      </c>
      <c r="D13" s="25">
        <f>D4*D6*D8</f>
        <v>1.2489115403645837E-3</v>
      </c>
      <c r="E13" s="25">
        <f>E4*E6*E8</f>
        <v>3.2365507386831276E-3</v>
      </c>
      <c r="F13" s="25">
        <f>F4*F6*F8</f>
        <v>4.31627402739726E-7</v>
      </c>
      <c r="G13" s="24" t="s">
        <v>63</v>
      </c>
    </row>
    <row r="14" spans="2:14">
      <c r="B14" s="6"/>
      <c r="C14" s="6"/>
      <c r="D14" s="21"/>
      <c r="E14" s="21"/>
      <c r="F14" s="21"/>
      <c r="G14" s="24"/>
    </row>
    <row r="15" spans="2:14">
      <c r="B15" s="7" t="s">
        <v>8</v>
      </c>
      <c r="C15" s="10" t="s">
        <v>1415</v>
      </c>
      <c r="D15" s="19">
        <f>D9*D10*(D11*D12+D13)</f>
        <v>1.2101493395671877E-2</v>
      </c>
      <c r="E15" s="19">
        <f>E9*E10*(E11*E12+E13)</f>
        <v>1.1768538896443333E-2</v>
      </c>
      <c r="F15" s="19">
        <f>F9*F10*(F12+F13)</f>
        <v>1.4737509370356161E-4</v>
      </c>
      <c r="G15" s="99"/>
    </row>
    <row r="16" spans="2:14">
      <c r="B16" s="7" t="s">
        <v>75</v>
      </c>
      <c r="C16" s="10"/>
      <c r="D16" s="41">
        <v>0.844444444444444</v>
      </c>
      <c r="E16" s="41">
        <v>3.11111111111111E-2</v>
      </c>
      <c r="F16" s="19"/>
      <c r="G16" s="99"/>
    </row>
    <row r="17" spans="2:11">
      <c r="B17" s="7" t="s">
        <v>26</v>
      </c>
      <c r="C17" s="10" t="s">
        <v>1415</v>
      </c>
      <c r="D17" s="198">
        <f>D15*D16+E15*E16+F15</f>
        <v>1.073254628238249E-2</v>
      </c>
      <c r="E17" s="199"/>
      <c r="F17" s="200"/>
      <c r="G17" s="99"/>
    </row>
    <row r="19" spans="2:11">
      <c r="B19" s="2" t="s">
        <v>27</v>
      </c>
    </row>
    <row r="20" spans="2:11">
      <c r="B20" s="12" t="s">
        <v>12</v>
      </c>
      <c r="C20" s="12" t="s">
        <v>3</v>
      </c>
      <c r="D20" s="12" t="s">
        <v>19</v>
      </c>
      <c r="E20" s="12" t="s">
        <v>60</v>
      </c>
      <c r="F20" s="12"/>
      <c r="G20" s="12" t="s">
        <v>6</v>
      </c>
    </row>
    <row r="21" spans="2:11">
      <c r="B21" s="6" t="s">
        <v>49</v>
      </c>
      <c r="C21" s="6" t="s">
        <v>13</v>
      </c>
      <c r="D21" s="6">
        <v>1</v>
      </c>
      <c r="E21" s="6">
        <v>1</v>
      </c>
      <c r="F21" s="27"/>
      <c r="G21" s="24" t="s">
        <v>61</v>
      </c>
    </row>
    <row r="22" spans="2:11" ht="15" customHeight="1">
      <c r="B22" s="6" t="s">
        <v>50</v>
      </c>
      <c r="C22" s="6" t="s">
        <v>11</v>
      </c>
      <c r="D22" s="6">
        <v>0.94</v>
      </c>
      <c r="E22" s="6">
        <v>0.94</v>
      </c>
      <c r="F22" s="21"/>
      <c r="G22" s="24" t="s">
        <v>21</v>
      </c>
      <c r="I22" s="39"/>
      <c r="J22" s="39"/>
      <c r="K22" s="39"/>
    </row>
    <row r="23" spans="2:11">
      <c r="B23" s="6" t="s">
        <v>51</v>
      </c>
      <c r="C23" s="6" t="s">
        <v>11</v>
      </c>
      <c r="D23" s="18">
        <f>D10</f>
        <v>0.9</v>
      </c>
      <c r="E23" s="18">
        <f>D23</f>
        <v>0.9</v>
      </c>
      <c r="F23" s="20"/>
      <c r="G23" s="24" t="s">
        <v>61</v>
      </c>
      <c r="H23" s="38"/>
      <c r="I23" s="39"/>
      <c r="J23" s="39"/>
      <c r="K23" s="39"/>
    </row>
    <row r="24" spans="2:11">
      <c r="B24" s="6" t="s">
        <v>52</v>
      </c>
      <c r="C24" s="24" t="s">
        <v>23</v>
      </c>
      <c r="D24" s="6">
        <v>28</v>
      </c>
      <c r="E24" s="6">
        <v>28</v>
      </c>
      <c r="F24" s="20"/>
      <c r="G24" s="35" t="s">
        <v>59</v>
      </c>
      <c r="H24" s="38"/>
      <c r="I24" s="39"/>
      <c r="J24" s="39"/>
      <c r="K24" s="39"/>
    </row>
    <row r="25" spans="2:11">
      <c r="B25" s="6" t="s">
        <v>53</v>
      </c>
      <c r="C25" s="6" t="s">
        <v>20</v>
      </c>
      <c r="D25" s="6">
        <v>6.7000000000000002E-4</v>
      </c>
      <c r="E25" s="6">
        <v>6.7000000000000002E-4</v>
      </c>
      <c r="F25" s="20"/>
      <c r="G25" s="36" t="s">
        <v>21</v>
      </c>
      <c r="H25" s="38"/>
      <c r="I25" s="39"/>
      <c r="J25" s="39"/>
      <c r="K25" s="39"/>
    </row>
    <row r="26" spans="2:11">
      <c r="B26" s="6" t="s">
        <v>54</v>
      </c>
      <c r="C26" s="6" t="s">
        <v>55</v>
      </c>
      <c r="D26" s="6">
        <v>0.13</v>
      </c>
      <c r="E26" s="6">
        <v>0.28999999999999998</v>
      </c>
      <c r="F26" s="20"/>
      <c r="G26" s="24" t="s">
        <v>1424</v>
      </c>
      <c r="H26" s="201" t="s">
        <v>1427</v>
      </c>
      <c r="I26" s="202"/>
      <c r="J26" s="202"/>
    </row>
    <row r="27" spans="2:11">
      <c r="B27" s="24" t="s">
        <v>1425</v>
      </c>
      <c r="C27" s="24" t="s">
        <v>11</v>
      </c>
      <c r="D27" s="20">
        <v>0.62</v>
      </c>
      <c r="E27" s="20">
        <v>0.62</v>
      </c>
      <c r="F27" s="30"/>
      <c r="G27" s="24" t="s">
        <v>1426</v>
      </c>
      <c r="H27" s="201"/>
      <c r="I27" s="202"/>
      <c r="J27" s="202"/>
    </row>
    <row r="28" spans="2:11">
      <c r="B28" s="24" t="s">
        <v>1428</v>
      </c>
      <c r="C28" s="24" t="s">
        <v>11</v>
      </c>
      <c r="D28" s="20">
        <v>0.01</v>
      </c>
      <c r="E28" s="20">
        <v>0.01</v>
      </c>
      <c r="F28" s="30"/>
      <c r="G28" s="24" t="s">
        <v>1426</v>
      </c>
    </row>
    <row r="29" spans="2:11">
      <c r="B29" s="24" t="s">
        <v>1429</v>
      </c>
      <c r="C29" s="24" t="s">
        <v>11</v>
      </c>
      <c r="D29" s="34">
        <v>0.99111111111111116</v>
      </c>
      <c r="E29" s="34">
        <v>0.99109999999999998</v>
      </c>
      <c r="F29" s="25"/>
      <c r="G29" s="24" t="s">
        <v>62</v>
      </c>
    </row>
    <row r="30" spans="2:11">
      <c r="B30" s="24" t="s">
        <v>1430</v>
      </c>
      <c r="C30" s="24" t="s">
        <v>11</v>
      </c>
      <c r="D30" s="34">
        <v>8.8888888888888889E-3</v>
      </c>
      <c r="E30" s="34">
        <v>8.8999999999999999E-3</v>
      </c>
      <c r="F30" s="28"/>
      <c r="G30" s="24" t="s">
        <v>1</v>
      </c>
    </row>
    <row r="31" spans="2:11" ht="15" customHeight="1">
      <c r="B31" s="6" t="s">
        <v>56</v>
      </c>
      <c r="C31" s="6" t="s">
        <v>24</v>
      </c>
      <c r="D31" s="69">
        <f>'Project Survey MP3'!Z113</f>
        <v>3.4901960784313726</v>
      </c>
      <c r="E31" s="69">
        <f>'Project Survey MP3'!AA113</f>
        <v>0.29411764705882354</v>
      </c>
      <c r="F31" s="33"/>
      <c r="G31" s="114" t="s">
        <v>1599</v>
      </c>
    </row>
    <row r="32" spans="2:11" ht="48">
      <c r="B32" s="53" t="s">
        <v>1418</v>
      </c>
      <c r="C32" s="6" t="s">
        <v>1431</v>
      </c>
      <c r="D32" s="44">
        <v>15.2</v>
      </c>
      <c r="E32" s="44">
        <v>8.6999999999999993</v>
      </c>
      <c r="F32" s="33"/>
      <c r="G32" s="184" t="s">
        <v>1411</v>
      </c>
    </row>
    <row r="33" spans="2:7">
      <c r="B33" s="53" t="s">
        <v>1416</v>
      </c>
      <c r="C33" s="24" t="s">
        <v>137</v>
      </c>
      <c r="D33" s="6">
        <v>260</v>
      </c>
      <c r="E33" s="6">
        <v>49</v>
      </c>
      <c r="F33" s="33"/>
      <c r="G33" s="184"/>
    </row>
    <row r="34" spans="2:7">
      <c r="B34" s="53" t="s">
        <v>1417</v>
      </c>
      <c r="C34" s="24" t="s">
        <v>1432</v>
      </c>
      <c r="D34" s="6">
        <v>1</v>
      </c>
      <c r="E34" s="6">
        <v>1</v>
      </c>
      <c r="F34" s="33"/>
      <c r="G34" s="185"/>
    </row>
    <row r="35" spans="2:7">
      <c r="B35" s="6" t="s">
        <v>57</v>
      </c>
      <c r="C35" s="6" t="s">
        <v>58</v>
      </c>
      <c r="D35" s="6">
        <f>D32*(D33/1000)*D34</f>
        <v>3.952</v>
      </c>
      <c r="E35" s="6">
        <f>E32*(E33/1000)*E34</f>
        <v>0.42629999999999996</v>
      </c>
      <c r="F35" s="6"/>
      <c r="G35" s="186"/>
    </row>
    <row r="36" spans="2:7" ht="17.25" customHeight="1">
      <c r="B36" s="6" t="s">
        <v>48</v>
      </c>
      <c r="C36" s="6" t="s">
        <v>1423</v>
      </c>
      <c r="D36" s="68">
        <f>(D21)*D24*D25*D22*D23*D31*D26*D35*(D27*D29+D28*D30)</f>
        <v>1.7490014288417333E-2</v>
      </c>
      <c r="E36" s="68">
        <f>(E21)*E24*E25*E22*E23*E31*E26*E35*(E27*E29+E28*E30)</f>
        <v>3.5465792904883713E-4</v>
      </c>
      <c r="F36" s="29"/>
      <c r="G36" s="166"/>
    </row>
    <row r="37" spans="2:7">
      <c r="B37" s="6" t="s">
        <v>25</v>
      </c>
      <c r="C37" s="6" t="s">
        <v>1423</v>
      </c>
      <c r="D37" s="203">
        <f>SUM(D36:E36)</f>
        <v>1.7844672217466169E-2</v>
      </c>
      <c r="E37" s="204"/>
      <c r="F37" s="6"/>
      <c r="G37" s="166"/>
    </row>
    <row r="38" spans="2:7" ht="16" thickBot="1">
      <c r="D38" s="173"/>
      <c r="E38" s="174"/>
    </row>
  </sheetData>
  <mergeCells count="4">
    <mergeCell ref="B4:B5"/>
    <mergeCell ref="D17:F17"/>
    <mergeCell ref="H26:J27"/>
    <mergeCell ref="D37:E37"/>
  </mergeCells>
  <hyperlinks>
    <hyperlink ref="G24" r:id="rId1" xr:uid="{78D642B6-4350-A044-877F-CE59638623C9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M51"/>
  <sheetViews>
    <sheetView zoomScale="88" zoomScaleNormal="85" workbookViewId="0">
      <selection activeCell="D58" sqref="D58"/>
    </sheetView>
  </sheetViews>
  <sheetFormatPr baseColWidth="10" defaultColWidth="8.83203125" defaultRowHeight="15"/>
  <cols>
    <col min="2" max="2" width="45.33203125" customWidth="1"/>
    <col min="3" max="3" width="18.5" customWidth="1"/>
    <col min="4" max="4" width="15" customWidth="1"/>
    <col min="5" max="5" width="11" customWidth="1"/>
    <col min="6" max="6" width="11.5" customWidth="1"/>
    <col min="7" max="7" width="59.5" customWidth="1"/>
    <col min="8" max="8" width="21.1640625" customWidth="1"/>
    <col min="9" max="9" width="17.1640625" customWidth="1"/>
    <col min="10" max="10" width="16.83203125" customWidth="1"/>
    <col min="11" max="11" width="24.1640625" customWidth="1"/>
    <col min="14" max="14" width="22.33203125" customWidth="1"/>
  </cols>
  <sheetData>
    <row r="1" spans="2:11">
      <c r="G1" s="23"/>
    </row>
    <row r="2" spans="2:11">
      <c r="B2" s="2" t="s">
        <v>72</v>
      </c>
    </row>
    <row r="3" spans="2:11">
      <c r="B3" s="12" t="s">
        <v>12</v>
      </c>
      <c r="C3" s="12" t="s">
        <v>3</v>
      </c>
      <c r="D3" s="12" t="s">
        <v>0</v>
      </c>
      <c r="E3" s="12" t="s">
        <v>47</v>
      </c>
      <c r="F3" s="12" t="s">
        <v>2</v>
      </c>
      <c r="G3" s="12" t="s">
        <v>6</v>
      </c>
    </row>
    <row r="4" spans="2:11">
      <c r="B4" s="205" t="s">
        <v>77</v>
      </c>
      <c r="C4" s="6" t="s">
        <v>15</v>
      </c>
      <c r="D4" s="165">
        <f>'Project Survey MP3'!X113/1000</f>
        <v>1.8656862745098041E-4</v>
      </c>
      <c r="E4" s="165">
        <f>'Project Survey MP3'!V113/1000</f>
        <v>9.8039215686274513E-6</v>
      </c>
      <c r="F4" s="165">
        <f>'Project Survey MP3'!W113/1000</f>
        <v>0</v>
      </c>
      <c r="G4" s="24" t="s">
        <v>1434</v>
      </c>
    </row>
    <row r="5" spans="2:11">
      <c r="B5" s="205"/>
      <c r="C5" s="6" t="s">
        <v>6953</v>
      </c>
      <c r="D5" s="174">
        <f>D4*365</f>
        <v>6.809754901960785E-2</v>
      </c>
      <c r="E5" s="174">
        <f t="shared" ref="E5:F5" si="0">E4*365</f>
        <v>3.5784313725490198E-3</v>
      </c>
      <c r="F5" s="183">
        <f t="shared" si="0"/>
        <v>0</v>
      </c>
      <c r="G5" t="s">
        <v>10</v>
      </c>
      <c r="H5" s="43"/>
    </row>
    <row r="6" spans="2:11">
      <c r="B6" s="17" t="s">
        <v>78</v>
      </c>
      <c r="C6" s="6" t="s">
        <v>18</v>
      </c>
      <c r="D6" s="26">
        <f>15.6/1000</f>
        <v>1.5599999999999999E-2</v>
      </c>
      <c r="E6" s="26">
        <f>29.5/1000</f>
        <v>2.9499999999999998E-2</v>
      </c>
      <c r="F6" s="26">
        <f>47.3/1000</f>
        <v>4.7299999999999995E-2</v>
      </c>
      <c r="G6" s="50" t="s">
        <v>1413</v>
      </c>
    </row>
    <row r="7" spans="2:11">
      <c r="B7" s="6" t="s">
        <v>79</v>
      </c>
      <c r="C7" s="6" t="s">
        <v>41</v>
      </c>
      <c r="D7" s="6">
        <v>112</v>
      </c>
      <c r="E7" s="60">
        <v>165.22</v>
      </c>
      <c r="F7" s="6">
        <f>63000/1000</f>
        <v>63</v>
      </c>
      <c r="G7" s="35" t="s">
        <v>1412</v>
      </c>
      <c r="I7" s="209" t="s">
        <v>1435</v>
      </c>
      <c r="J7" s="209"/>
    </row>
    <row r="8" spans="2:11" s="52" customFormat="1" ht="17" customHeight="1">
      <c r="B8" s="6" t="s">
        <v>80</v>
      </c>
      <c r="C8" s="6" t="s">
        <v>41</v>
      </c>
      <c r="D8" s="44">
        <f>'Baseline Emission'!D8</f>
        <v>9.4600000000000009</v>
      </c>
      <c r="E8" s="44">
        <f>'Baseline Emission'!E8</f>
        <v>44.83</v>
      </c>
      <c r="F8" s="44">
        <f>'Baseline Emission'!F8</f>
        <v>0.16650000000000001</v>
      </c>
      <c r="G8" s="51" t="s">
        <v>1414</v>
      </c>
      <c r="I8" s="57" t="s">
        <v>84</v>
      </c>
      <c r="J8" s="58" t="s">
        <v>85</v>
      </c>
    </row>
    <row r="9" spans="2:11">
      <c r="B9" s="54" t="s">
        <v>83</v>
      </c>
      <c r="C9" s="53" t="s">
        <v>13</v>
      </c>
      <c r="D9" s="55">
        <v>1</v>
      </c>
      <c r="E9" s="55">
        <f>D9</f>
        <v>1</v>
      </c>
      <c r="F9" s="55">
        <f>D9</f>
        <v>1</v>
      </c>
      <c r="G9" s="56" t="s">
        <v>14</v>
      </c>
      <c r="I9" s="44">
        <f>'Baseline Emission'!D4-'Project Emission'!D4</f>
        <v>8.2762677440768005E-3</v>
      </c>
      <c r="J9" s="44">
        <f>('Baseline Emission'!E4-'Project Emission'!E4)*6</f>
        <v>1.4625127087872187E-2</v>
      </c>
    </row>
    <row r="10" spans="2:11">
      <c r="B10" s="16" t="s">
        <v>37</v>
      </c>
      <c r="C10" s="6" t="s">
        <v>44</v>
      </c>
      <c r="D10" s="31">
        <f>'Baseline Emission'!D10</f>
        <v>0.9</v>
      </c>
      <c r="E10" s="31">
        <f>D10</f>
        <v>0.9</v>
      </c>
      <c r="F10" s="31">
        <f>E10</f>
        <v>0.9</v>
      </c>
      <c r="G10" s="24" t="s">
        <v>1487</v>
      </c>
      <c r="I10" s="72">
        <f>I9*'Emission Reduction'!C11</f>
        <v>7882.9298432718069</v>
      </c>
      <c r="J10" s="72">
        <f>J9*'Emission Reduction'!C11</f>
        <v>13930.053297893974</v>
      </c>
    </row>
    <row r="11" spans="2:11">
      <c r="B11" s="16" t="s">
        <v>33</v>
      </c>
      <c r="C11" s="6" t="s">
        <v>16</v>
      </c>
      <c r="D11" s="42">
        <f>'Baseline Emission'!D11</f>
        <v>0.82489999999999997</v>
      </c>
      <c r="E11" s="42">
        <f>D11</f>
        <v>0.82489999999999997</v>
      </c>
      <c r="F11" s="25"/>
      <c r="G11" s="24" t="s">
        <v>46</v>
      </c>
      <c r="I11" s="72">
        <f>I10*D11</f>
        <v>6502.6288277149133</v>
      </c>
      <c r="J11" s="72">
        <f>J10*E11</f>
        <v>11490.900965432738</v>
      </c>
    </row>
    <row r="12" spans="2:11">
      <c r="B12" s="16" t="s">
        <v>70</v>
      </c>
      <c r="C12" s="6" t="s">
        <v>43</v>
      </c>
      <c r="D12" s="42">
        <f>D4*D6*D7</f>
        <v>3.2597270588235295E-4</v>
      </c>
      <c r="E12" s="42">
        <f>E4*E6*E7</f>
        <v>4.7784215686274507E-5</v>
      </c>
      <c r="F12" s="42">
        <f>F4*F6*F7</f>
        <v>0</v>
      </c>
      <c r="G12" s="24" t="s">
        <v>63</v>
      </c>
      <c r="I12" s="6"/>
      <c r="J12" s="6"/>
    </row>
    <row r="13" spans="2:11">
      <c r="B13" s="16" t="s">
        <v>71</v>
      </c>
      <c r="C13" s="6" t="s">
        <v>43</v>
      </c>
      <c r="D13" s="42">
        <f>D4*D6*D8</f>
        <v>2.7533051764705887E-5</v>
      </c>
      <c r="E13" s="42">
        <f>E4*E6*E8</f>
        <v>1.2965539215686274E-5</v>
      </c>
      <c r="F13" s="42">
        <f>F4*F6*F8</f>
        <v>0</v>
      </c>
      <c r="G13" s="24" t="s">
        <v>63</v>
      </c>
      <c r="I13" s="18">
        <f>'Baseline Emission'!D16</f>
        <v>0.844444444444444</v>
      </c>
      <c r="J13" s="18">
        <f>'Baseline Emission'!E16</f>
        <v>3.11111111111111E-2</v>
      </c>
    </row>
    <row r="14" spans="2:11" ht="14.5" customHeight="1">
      <c r="B14" s="6"/>
      <c r="C14" s="6"/>
      <c r="D14" s="21"/>
      <c r="E14" s="21"/>
      <c r="F14" s="21"/>
      <c r="G14" s="24"/>
      <c r="I14" s="211">
        <f>I11*I13+J11*J13</f>
        <v>5848.6034845504973</v>
      </c>
      <c r="J14" s="212"/>
    </row>
    <row r="15" spans="2:11">
      <c r="B15" s="7" t="s">
        <v>81</v>
      </c>
      <c r="C15" s="10" t="s">
        <v>1415</v>
      </c>
      <c r="D15" s="59">
        <f>D9*D10*(D11*D12+D13)</f>
        <v>2.6678514316235297E-4</v>
      </c>
      <c r="E15" s="59">
        <f>E9*E10*(E11*E12+E13)</f>
        <v>4.7144464861764704E-5</v>
      </c>
      <c r="F15" s="59">
        <f>F9*F10*(F12+F13)</f>
        <v>0</v>
      </c>
      <c r="G15" s="99"/>
      <c r="I15" s="210"/>
      <c r="J15" s="210"/>
    </row>
    <row r="16" spans="2:11">
      <c r="B16" s="7" t="s">
        <v>82</v>
      </c>
      <c r="C16" s="10" t="s">
        <v>1415</v>
      </c>
      <c r="D16" s="214">
        <f>D15+F15+E15</f>
        <v>3.1392960802411766E-4</v>
      </c>
      <c r="E16" s="215"/>
      <c r="F16" s="216"/>
      <c r="G16" s="99"/>
      <c r="K16" s="40"/>
    </row>
    <row r="17" spans="2:13">
      <c r="D17" s="23"/>
    </row>
    <row r="18" spans="2:13">
      <c r="B18" s="2" t="s">
        <v>29</v>
      </c>
      <c r="K18" s="40"/>
    </row>
    <row r="19" spans="2:13">
      <c r="B19" s="12" t="s">
        <v>12</v>
      </c>
      <c r="C19" s="12" t="s">
        <v>3</v>
      </c>
      <c r="D19" s="12" t="s">
        <v>19</v>
      </c>
      <c r="E19" s="12" t="s">
        <v>64</v>
      </c>
      <c r="F19" s="12"/>
      <c r="G19" s="12" t="s">
        <v>6</v>
      </c>
    </row>
    <row r="20" spans="2:13">
      <c r="B20" s="6" t="s">
        <v>49</v>
      </c>
      <c r="C20" s="6" t="s">
        <v>13</v>
      </c>
      <c r="D20" s="6">
        <v>1</v>
      </c>
      <c r="E20" s="6">
        <v>1</v>
      </c>
      <c r="F20" s="10"/>
      <c r="G20" s="6" t="s">
        <v>14</v>
      </c>
    </row>
    <row r="21" spans="2:13">
      <c r="B21" s="6" t="s">
        <v>37</v>
      </c>
      <c r="C21" s="6" t="s">
        <v>11</v>
      </c>
      <c r="D21" s="18">
        <f>'Baseline Emission'!D10</f>
        <v>0.9</v>
      </c>
      <c r="E21" s="18">
        <f>D21</f>
        <v>0.9</v>
      </c>
      <c r="F21" s="10"/>
      <c r="G21" s="6" t="s">
        <v>1434</v>
      </c>
    </row>
    <row r="22" spans="2:13">
      <c r="B22" s="6" t="s">
        <v>22</v>
      </c>
      <c r="C22" s="6" t="s">
        <v>23</v>
      </c>
      <c r="D22" s="9">
        <f>'Baseline Emission'!D24</f>
        <v>28</v>
      </c>
      <c r="E22" s="9">
        <f>'Baseline Emission'!E24</f>
        <v>28</v>
      </c>
      <c r="F22" s="9"/>
      <c r="G22" s="50" t="s">
        <v>59</v>
      </c>
    </row>
    <row r="23" spans="2:13">
      <c r="B23" s="6" t="s">
        <v>69</v>
      </c>
      <c r="C23" s="6" t="str">
        <f>'Baseline Emission'!C25</f>
        <v>t/m3</v>
      </c>
      <c r="D23" s="6">
        <f>'Baseline Emission'!D25</f>
        <v>6.7000000000000002E-4</v>
      </c>
      <c r="E23" s="6">
        <f>'Baseline Emission'!E25</f>
        <v>6.7000000000000002E-4</v>
      </c>
      <c r="F23" s="6"/>
      <c r="G23" s="6" t="str">
        <f>'Baseline Emission'!G25</f>
        <v>Methodology</v>
      </c>
    </row>
    <row r="24" spans="2:13">
      <c r="B24" s="6" t="s">
        <v>65</v>
      </c>
      <c r="C24" s="6" t="s">
        <v>9</v>
      </c>
      <c r="D24" s="63">
        <f>'Baseline Emission'!D26</f>
        <v>0.13</v>
      </c>
      <c r="E24" s="63">
        <f>'Baseline Emission'!E26</f>
        <v>0.28999999999999998</v>
      </c>
      <c r="F24" s="8"/>
      <c r="G24" s="50" t="s">
        <v>1411</v>
      </c>
    </row>
    <row r="25" spans="2:13">
      <c r="B25" s="37" t="s">
        <v>68</v>
      </c>
      <c r="C25" s="37" t="s">
        <v>24</v>
      </c>
      <c r="D25" s="44">
        <f>'Baseline Emission'!D31</f>
        <v>3.4901960784313726</v>
      </c>
      <c r="E25" s="44">
        <f>'Baseline Emission'!E31</f>
        <v>0.29411764705882354</v>
      </c>
      <c r="F25" s="44"/>
      <c r="G25" s="6" t="s">
        <v>1434</v>
      </c>
    </row>
    <row r="26" spans="2:13">
      <c r="B26" s="6" t="s">
        <v>66</v>
      </c>
      <c r="C26" s="6" t="s">
        <v>73</v>
      </c>
      <c r="D26" s="64">
        <f>'Baseline Emission'!D35</f>
        <v>3.952</v>
      </c>
      <c r="E26" s="64">
        <f>'Baseline Emission'!E35</f>
        <v>0.42629999999999996</v>
      </c>
      <c r="F26" s="64"/>
      <c r="G26" s="70" t="str">
        <f>'Baseline Emission'!G32</f>
        <v>https://www.ipcc-nggip.iges.or.jp/public/2019rf/pdf/4_Volume4/19R_V4_Ch10_Livestock.pdf</v>
      </c>
    </row>
    <row r="27" spans="2:13" ht="15" customHeight="1">
      <c r="B27" s="37" t="s">
        <v>67</v>
      </c>
      <c r="C27" s="37" t="s">
        <v>11</v>
      </c>
      <c r="D27" s="18">
        <f>'Project Survey MP3'!AH107</f>
        <v>0.80594549958711814</v>
      </c>
      <c r="E27" s="18">
        <f>D27</f>
        <v>0.80594549958711814</v>
      </c>
      <c r="F27" s="6"/>
      <c r="G27" s="6" t="s">
        <v>1434</v>
      </c>
      <c r="H27" s="213"/>
      <c r="I27" s="213"/>
      <c r="J27" s="213"/>
      <c r="K27" s="213"/>
      <c r="L27" s="213"/>
      <c r="M27" s="213"/>
    </row>
    <row r="28" spans="2:13">
      <c r="B28" s="10" t="s">
        <v>35</v>
      </c>
      <c r="C28" s="6" t="s">
        <v>1415</v>
      </c>
      <c r="D28" s="22">
        <f>0.1*D20*D21*D22*D23*D24*D25*D26*D27</f>
        <v>2.4400073380863659E-3</v>
      </c>
      <c r="E28" s="22">
        <f>0.1*E20*E21*E22*E23*E24*E25*E26*E27</f>
        <v>4.9478375420605237E-5</v>
      </c>
      <c r="F28" s="11"/>
      <c r="G28" s="187"/>
      <c r="H28" s="213"/>
      <c r="I28" s="213"/>
      <c r="J28" s="213"/>
      <c r="K28" s="213"/>
      <c r="L28" s="213"/>
      <c r="M28" s="213"/>
    </row>
    <row r="29" spans="2:13">
      <c r="B29" s="10" t="s">
        <v>36</v>
      </c>
      <c r="C29" s="6" t="s">
        <v>1415</v>
      </c>
      <c r="D29" s="167">
        <f>D28+E28+F28</f>
        <v>2.489485713506971E-3</v>
      </c>
      <c r="E29" s="167"/>
      <c r="F29" s="167"/>
      <c r="G29" s="187"/>
    </row>
    <row r="30" spans="2:13">
      <c r="D30" s="61"/>
    </row>
    <row r="33" spans="2:7">
      <c r="B33" s="2" t="s">
        <v>1472</v>
      </c>
    </row>
    <row r="34" spans="2:7">
      <c r="B34" s="12" t="s">
        <v>12</v>
      </c>
      <c r="C34" s="12" t="s">
        <v>3</v>
      </c>
      <c r="D34" s="12" t="s">
        <v>19</v>
      </c>
      <c r="E34" s="12" t="s">
        <v>60</v>
      </c>
      <c r="F34" s="12"/>
      <c r="G34" s="12" t="s">
        <v>6</v>
      </c>
    </row>
    <row r="35" spans="2:7">
      <c r="B35" s="6" t="s">
        <v>49</v>
      </c>
      <c r="C35" s="6" t="s">
        <v>13</v>
      </c>
      <c r="D35" s="6">
        <v>1</v>
      </c>
      <c r="E35" s="6">
        <v>1</v>
      </c>
      <c r="F35" s="27"/>
      <c r="G35" s="24" t="s">
        <v>61</v>
      </c>
    </row>
    <row r="36" spans="2:7">
      <c r="B36" s="6" t="s">
        <v>50</v>
      </c>
      <c r="C36" s="6" t="s">
        <v>11</v>
      </c>
      <c r="D36" s="6">
        <v>0.94</v>
      </c>
      <c r="E36" s="6">
        <v>0.94</v>
      </c>
      <c r="F36" s="21"/>
      <c r="G36" s="24" t="s">
        <v>21</v>
      </c>
    </row>
    <row r="37" spans="2:7">
      <c r="B37" s="6" t="s">
        <v>51</v>
      </c>
      <c r="C37" s="6" t="s">
        <v>11</v>
      </c>
      <c r="D37" s="18">
        <f>'Baseline Emission'!D10</f>
        <v>0.9</v>
      </c>
      <c r="E37" s="18">
        <f>D37</f>
        <v>0.9</v>
      </c>
      <c r="F37" s="20"/>
      <c r="G37" s="24" t="s">
        <v>61</v>
      </c>
    </row>
    <row r="38" spans="2:7">
      <c r="B38" s="6" t="s">
        <v>52</v>
      </c>
      <c r="C38" s="24" t="s">
        <v>23</v>
      </c>
      <c r="D38" s="6">
        <v>28</v>
      </c>
      <c r="E38" s="6">
        <v>28</v>
      </c>
      <c r="F38" s="20"/>
      <c r="G38" s="50" t="s">
        <v>59</v>
      </c>
    </row>
    <row r="39" spans="2:7">
      <c r="B39" s="6" t="s">
        <v>53</v>
      </c>
      <c r="C39" s="6" t="s">
        <v>20</v>
      </c>
      <c r="D39" s="6">
        <v>6.7000000000000002E-4</v>
      </c>
      <c r="E39" s="6">
        <v>6.7000000000000002E-4</v>
      </c>
      <c r="F39" s="20"/>
      <c r="G39" s="24" t="s">
        <v>21</v>
      </c>
    </row>
    <row r="40" spans="2:7">
      <c r="B40" s="6" t="s">
        <v>54</v>
      </c>
      <c r="C40" s="6" t="s">
        <v>55</v>
      </c>
      <c r="D40" s="6">
        <v>0.13</v>
      </c>
      <c r="E40" s="6">
        <v>0.28999999999999998</v>
      </c>
      <c r="F40" s="20"/>
      <c r="G40" s="24" t="s">
        <v>1424</v>
      </c>
    </row>
    <row r="41" spans="2:7">
      <c r="B41" s="24" t="s">
        <v>1425</v>
      </c>
      <c r="C41" s="24" t="s">
        <v>11</v>
      </c>
      <c r="D41" s="20">
        <v>0.62</v>
      </c>
      <c r="E41" s="20">
        <v>0.62</v>
      </c>
      <c r="F41" s="30"/>
      <c r="G41" s="24" t="s">
        <v>1426</v>
      </c>
    </row>
    <row r="42" spans="2:7">
      <c r="B42" s="24" t="s">
        <v>1428</v>
      </c>
      <c r="C42" s="24" t="s">
        <v>11</v>
      </c>
      <c r="D42" s="20">
        <v>0.01</v>
      </c>
      <c r="E42" s="20">
        <v>0.01</v>
      </c>
      <c r="F42" s="30"/>
      <c r="G42" s="24" t="s">
        <v>1426</v>
      </c>
    </row>
    <row r="43" spans="2:7">
      <c r="B43" s="24" t="s">
        <v>1429</v>
      </c>
      <c r="C43" s="24" t="s">
        <v>11</v>
      </c>
      <c r="D43" s="34">
        <f>'Baseline Emission'!D29*'Project Survey MP3'!AI107</f>
        <v>0.19232957152032298</v>
      </c>
      <c r="E43" s="34">
        <f>D43</f>
        <v>0.19232957152032298</v>
      </c>
      <c r="F43" s="25"/>
      <c r="G43" s="24" t="s">
        <v>62</v>
      </c>
    </row>
    <row r="44" spans="2:7">
      <c r="B44" s="24" t="s">
        <v>1430</v>
      </c>
      <c r="C44" s="24" t="s">
        <v>11</v>
      </c>
      <c r="D44" s="34">
        <f>'Baseline Emission'!D30*'Project Survey MP3'!AI107</f>
        <v>1.7249288925589503E-3</v>
      </c>
      <c r="E44" s="34">
        <f>D44</f>
        <v>1.7249288925589503E-3</v>
      </c>
      <c r="F44" s="28"/>
      <c r="G44" s="24" t="s">
        <v>1</v>
      </c>
    </row>
    <row r="45" spans="2:7" ht="16">
      <c r="B45" s="6" t="s">
        <v>56</v>
      </c>
      <c r="C45" s="6" t="s">
        <v>24</v>
      </c>
      <c r="D45" s="69">
        <f>'Baseline Emission'!D31</f>
        <v>3.4901960784313726</v>
      </c>
      <c r="E45" s="69">
        <f>'Baseline Emission'!E31</f>
        <v>0.29411764705882354</v>
      </c>
      <c r="F45" s="33"/>
      <c r="G45" s="114" t="s">
        <v>62</v>
      </c>
    </row>
    <row r="46" spans="2:7">
      <c r="B46" s="53" t="s">
        <v>1418</v>
      </c>
      <c r="C46" s="6" t="s">
        <v>1431</v>
      </c>
      <c r="D46" s="44">
        <v>15.2</v>
      </c>
      <c r="E46" s="44">
        <v>8.6999999999999993</v>
      </c>
      <c r="F46" s="33"/>
      <c r="G46" s="206" t="s">
        <v>1411</v>
      </c>
    </row>
    <row r="47" spans="2:7">
      <c r="B47" s="53" t="s">
        <v>1416</v>
      </c>
      <c r="C47" s="24" t="s">
        <v>137</v>
      </c>
      <c r="D47" s="6">
        <v>260</v>
      </c>
      <c r="E47" s="6">
        <v>49</v>
      </c>
      <c r="F47" s="33"/>
      <c r="G47" s="206"/>
    </row>
    <row r="48" spans="2:7">
      <c r="B48" s="53" t="s">
        <v>1417</v>
      </c>
      <c r="C48" s="24" t="s">
        <v>1432</v>
      </c>
      <c r="D48" s="6">
        <v>1</v>
      </c>
      <c r="E48" s="6">
        <v>1</v>
      </c>
      <c r="F48" s="33"/>
      <c r="G48" s="185"/>
    </row>
    <row r="49" spans="2:7">
      <c r="B49" s="6" t="s">
        <v>57</v>
      </c>
      <c r="C49" s="6" t="s">
        <v>58</v>
      </c>
      <c r="D49" s="6">
        <f>D46*(D47/1000)*D48</f>
        <v>3.952</v>
      </c>
      <c r="E49" s="6">
        <f>E46*(E47/1000)*E48</f>
        <v>0.42629999999999996</v>
      </c>
      <c r="F49" s="6"/>
      <c r="G49" s="186"/>
    </row>
    <row r="50" spans="2:7">
      <c r="B50" s="6" t="s">
        <v>1433</v>
      </c>
      <c r="C50" s="6" t="s">
        <v>1423</v>
      </c>
      <c r="D50" s="68">
        <f>(D35)*D38*D39*D36*D37*D45*D40*D49*(D41*D43+D42*D44)</f>
        <v>3.3940159849529918E-3</v>
      </c>
      <c r="E50" s="68">
        <f>(E35)*E38*E39*E36*E37*E45*E40*E49*(E41*E43+E42*E44)</f>
        <v>6.8823726251062355E-5</v>
      </c>
      <c r="F50" s="29"/>
      <c r="G50" s="207"/>
    </row>
    <row r="51" spans="2:7">
      <c r="B51" s="6" t="s">
        <v>25</v>
      </c>
      <c r="C51" s="6" t="s">
        <v>1423</v>
      </c>
      <c r="D51" s="208">
        <f>SUM(D50:E50)</f>
        <v>3.4628397112040541E-3</v>
      </c>
      <c r="E51" s="208"/>
      <c r="F51" s="6"/>
      <c r="G51" s="207"/>
    </row>
  </sheetData>
  <mergeCells count="9">
    <mergeCell ref="B4:B5"/>
    <mergeCell ref="G46:G47"/>
    <mergeCell ref="G50:G51"/>
    <mergeCell ref="D51:E51"/>
    <mergeCell ref="I7:J7"/>
    <mergeCell ref="I15:J15"/>
    <mergeCell ref="I14:J14"/>
    <mergeCell ref="H27:M28"/>
    <mergeCell ref="D16:F16"/>
  </mergeCells>
  <hyperlinks>
    <hyperlink ref="G22" r:id="rId1" xr:uid="{D20499B3-3718-427B-87B7-98CD32232698}"/>
    <hyperlink ref="G6" r:id="rId2" xr:uid="{80B6671E-F5D1-4FC6-9346-DC98E228BBDE}"/>
    <hyperlink ref="G24" r:id="rId3" xr:uid="{A155FA3F-3693-4772-B1AD-26DD6C17FB97}"/>
    <hyperlink ref="G38" r:id="rId4" xr:uid="{E1430761-8BEA-4A43-8C56-84A0D37DD3A7}"/>
    <hyperlink ref="G7" r:id="rId5" xr:uid="{40CD753D-5B57-44B5-887D-0778359C6C3F}"/>
  </hyperlinks>
  <pageMargins left="0.7" right="0.7" top="0.75" bottom="0.75" header="0.3" footer="0.3"/>
  <pageSetup orientation="portrait" r:id="rId6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E99-501F-413E-9898-014E42E0434D}">
  <dimension ref="A2:AE19"/>
  <sheetViews>
    <sheetView topLeftCell="K1" workbookViewId="0">
      <selection activeCell="V19" sqref="V19"/>
    </sheetView>
  </sheetViews>
  <sheetFormatPr baseColWidth="10" defaultColWidth="8.83203125" defaultRowHeight="15.5" customHeight="1"/>
  <cols>
    <col min="1" max="1" width="3.5" bestFit="1" customWidth="1"/>
    <col min="2" max="2" width="16.1640625" bestFit="1" customWidth="1"/>
    <col min="3" max="3" width="18.83203125" bestFit="1" customWidth="1"/>
    <col min="4" max="4" width="12.33203125" bestFit="1" customWidth="1"/>
    <col min="5" max="5" width="10.33203125" bestFit="1" customWidth="1"/>
    <col min="6" max="6" width="12.5" customWidth="1"/>
    <col min="7" max="7" width="10.33203125" bestFit="1" customWidth="1"/>
    <col min="8" max="8" width="15.83203125" customWidth="1"/>
    <col min="9" max="9" width="13.83203125" customWidth="1"/>
    <col min="10" max="10" width="17" customWidth="1"/>
    <col min="11" max="11" width="10.33203125" bestFit="1" customWidth="1"/>
    <col min="12" max="12" width="13.5" customWidth="1"/>
    <col min="13" max="13" width="14.83203125" customWidth="1"/>
    <col min="14" max="14" width="16.83203125" customWidth="1"/>
    <col min="15" max="15" width="10.33203125" bestFit="1" customWidth="1"/>
    <col min="16" max="16" width="13.83203125" customWidth="1"/>
    <col min="17" max="17" width="17.83203125" customWidth="1"/>
    <col min="18" max="18" width="18" customWidth="1"/>
    <col min="19" max="19" width="17.1640625" customWidth="1"/>
    <col min="20" max="20" width="14.6640625" customWidth="1"/>
    <col min="21" max="21" width="22.83203125" bestFit="1" customWidth="1"/>
    <col min="22" max="22" width="19.5" bestFit="1" customWidth="1"/>
    <col min="23" max="23" width="20.83203125" bestFit="1" customWidth="1"/>
    <col min="24" max="24" width="4.83203125" bestFit="1" customWidth="1"/>
    <col min="25" max="25" width="22.83203125" bestFit="1" customWidth="1"/>
    <col min="26" max="26" width="29" bestFit="1" customWidth="1"/>
    <col min="27" max="27" width="26.1640625" bestFit="1" customWidth="1"/>
    <col min="28" max="28" width="4.83203125" bestFit="1" customWidth="1"/>
    <col min="29" max="29" width="22.83203125" bestFit="1" customWidth="1"/>
    <col min="30" max="30" width="26.1640625" bestFit="1" customWidth="1"/>
    <col min="31" max="31" width="174.1640625" bestFit="1" customWidth="1"/>
  </cols>
  <sheetData>
    <row r="2" spans="1:31" ht="15.5" customHeight="1">
      <c r="A2" s="220" t="s">
        <v>116</v>
      </c>
      <c r="B2" s="222" t="s">
        <v>2570</v>
      </c>
      <c r="C2" s="220" t="s">
        <v>118</v>
      </c>
      <c r="D2" s="220" t="s">
        <v>92</v>
      </c>
      <c r="E2" s="155" t="s">
        <v>119</v>
      </c>
      <c r="F2" s="156"/>
      <c r="G2" s="224" t="s">
        <v>120</v>
      </c>
      <c r="H2" s="225"/>
      <c r="I2" s="225"/>
      <c r="J2" s="226"/>
      <c r="K2" s="227" t="s">
        <v>121</v>
      </c>
      <c r="L2" s="228"/>
      <c r="M2" s="228"/>
      <c r="N2" s="229"/>
      <c r="O2" s="224" t="s">
        <v>122</v>
      </c>
      <c r="P2" s="225"/>
      <c r="Q2" s="226"/>
      <c r="R2" s="217" t="s">
        <v>1398</v>
      </c>
      <c r="S2" s="218"/>
      <c r="T2" s="218"/>
      <c r="U2" s="219"/>
    </row>
    <row r="3" spans="1:31" s="161" customFormat="1" ht="37.75" customHeight="1">
      <c r="A3" s="221"/>
      <c r="B3" s="223"/>
      <c r="C3" s="221"/>
      <c r="D3" s="221"/>
      <c r="E3" s="159" t="s">
        <v>123</v>
      </c>
      <c r="F3" s="159" t="s">
        <v>124</v>
      </c>
      <c r="G3" s="160" t="s">
        <v>125</v>
      </c>
      <c r="H3" s="160" t="s">
        <v>126</v>
      </c>
      <c r="I3" s="160" t="s">
        <v>127</v>
      </c>
      <c r="J3" s="160" t="s">
        <v>128</v>
      </c>
      <c r="K3" s="159" t="s">
        <v>125</v>
      </c>
      <c r="L3" s="159" t="s">
        <v>129</v>
      </c>
      <c r="M3" s="159" t="s">
        <v>127</v>
      </c>
      <c r="N3" s="159" t="s">
        <v>130</v>
      </c>
      <c r="O3" s="160" t="s">
        <v>125</v>
      </c>
      <c r="P3" s="160" t="s">
        <v>129</v>
      </c>
      <c r="Q3" s="160" t="s">
        <v>131</v>
      </c>
      <c r="R3" s="159" t="s">
        <v>119</v>
      </c>
      <c r="S3" s="159" t="s">
        <v>120</v>
      </c>
      <c r="T3" s="159" t="s">
        <v>121</v>
      </c>
      <c r="U3" s="159" t="s">
        <v>132</v>
      </c>
    </row>
    <row r="4" spans="1:31" ht="15.5" customHeight="1">
      <c r="A4" s="6">
        <v>4</v>
      </c>
      <c r="B4" s="148" t="s">
        <v>2571</v>
      </c>
      <c r="C4" s="149" t="s">
        <v>2364</v>
      </c>
      <c r="D4" s="149" t="s">
        <v>2573</v>
      </c>
      <c r="E4" s="150">
        <v>45629</v>
      </c>
      <c r="F4" s="151">
        <v>35</v>
      </c>
      <c r="G4" s="152">
        <v>45630</v>
      </c>
      <c r="H4" s="153">
        <v>33</v>
      </c>
      <c r="I4" s="153">
        <v>0</v>
      </c>
      <c r="J4" s="153">
        <v>7</v>
      </c>
      <c r="K4" s="150">
        <v>45631</v>
      </c>
      <c r="L4" s="151">
        <v>33</v>
      </c>
      <c r="M4" s="151">
        <v>0</v>
      </c>
      <c r="N4" s="151">
        <v>7</v>
      </c>
      <c r="O4" s="152">
        <v>45632</v>
      </c>
      <c r="P4" s="153">
        <v>33</v>
      </c>
      <c r="Q4" s="153">
        <v>7</v>
      </c>
      <c r="R4" s="45">
        <f t="shared" ref="R4:R14" si="0">F4-H4</f>
        <v>2</v>
      </c>
      <c r="S4" s="45">
        <f t="shared" ref="S4:S14" si="1">(H4+I4)-L4</f>
        <v>0</v>
      </c>
      <c r="T4" s="45">
        <f t="shared" ref="T4:T14" si="2">(L4+M4)-P4</f>
        <v>0</v>
      </c>
      <c r="U4" s="158">
        <f t="shared" ref="U4:U14" si="3">AVERAGE(R4:T4)</f>
        <v>0.66666666666666663</v>
      </c>
    </row>
    <row r="5" spans="1:31" ht="15.5" customHeight="1">
      <c r="A5" s="6">
        <v>11</v>
      </c>
      <c r="B5" s="148" t="s">
        <v>2575</v>
      </c>
      <c r="C5" s="149" t="s">
        <v>2383</v>
      </c>
      <c r="D5" s="149" t="s">
        <v>2577</v>
      </c>
      <c r="E5" s="150">
        <v>45629</v>
      </c>
      <c r="F5" s="151">
        <v>12</v>
      </c>
      <c r="G5" s="152">
        <v>45630</v>
      </c>
      <c r="H5" s="153">
        <v>5.23</v>
      </c>
      <c r="I5" s="153">
        <v>10.64</v>
      </c>
      <c r="J5" s="153">
        <v>5</v>
      </c>
      <c r="K5" s="150">
        <v>45631</v>
      </c>
      <c r="L5" s="151">
        <v>9.39</v>
      </c>
      <c r="M5" s="151">
        <v>0</v>
      </c>
      <c r="N5" s="151">
        <v>3</v>
      </c>
      <c r="O5" s="152">
        <v>45632</v>
      </c>
      <c r="P5" s="153">
        <v>9.34</v>
      </c>
      <c r="Q5" s="153">
        <v>3</v>
      </c>
      <c r="R5" s="45">
        <f t="shared" si="0"/>
        <v>6.77</v>
      </c>
      <c r="S5" s="45">
        <f t="shared" si="1"/>
        <v>6.48</v>
      </c>
      <c r="T5" s="45">
        <f t="shared" si="2"/>
        <v>5.0000000000000711E-2</v>
      </c>
      <c r="U5" s="158">
        <f t="shared" si="3"/>
        <v>4.4333333333333336</v>
      </c>
    </row>
    <row r="6" spans="1:31" ht="15.5" customHeight="1">
      <c r="A6" s="6">
        <v>7</v>
      </c>
      <c r="B6" s="148" t="s">
        <v>2571</v>
      </c>
      <c r="C6" s="149" t="s">
        <v>2362</v>
      </c>
      <c r="D6" s="149" t="s">
        <v>2363</v>
      </c>
      <c r="E6" s="150">
        <v>45629</v>
      </c>
      <c r="F6" s="151">
        <v>19.59</v>
      </c>
      <c r="G6" s="152">
        <v>45630</v>
      </c>
      <c r="H6" s="153">
        <v>18.03</v>
      </c>
      <c r="I6" s="153">
        <v>0</v>
      </c>
      <c r="J6" s="153">
        <v>6</v>
      </c>
      <c r="K6" s="150">
        <v>45631</v>
      </c>
      <c r="L6" s="151">
        <v>16</v>
      </c>
      <c r="M6" s="151">
        <v>0</v>
      </c>
      <c r="N6" s="151">
        <v>6</v>
      </c>
      <c r="O6" s="152">
        <v>45632</v>
      </c>
      <c r="P6" s="153">
        <v>16</v>
      </c>
      <c r="Q6" s="153">
        <v>6</v>
      </c>
      <c r="R6" s="45">
        <f t="shared" si="0"/>
        <v>1.5599999999999987</v>
      </c>
      <c r="S6" s="45">
        <f t="shared" si="1"/>
        <v>2.0300000000000011</v>
      </c>
      <c r="T6" s="45">
        <f t="shared" si="2"/>
        <v>0</v>
      </c>
      <c r="U6" s="158">
        <f t="shared" si="3"/>
        <v>1.1966666666666665</v>
      </c>
    </row>
    <row r="7" spans="1:31" ht="15.5" customHeight="1">
      <c r="A7" s="6">
        <v>5</v>
      </c>
      <c r="B7" s="148" t="s">
        <v>2571</v>
      </c>
      <c r="C7" s="149" t="s">
        <v>2360</v>
      </c>
      <c r="D7" s="149" t="s">
        <v>2361</v>
      </c>
      <c r="E7" s="150">
        <v>45629</v>
      </c>
      <c r="F7" s="151">
        <v>13.36</v>
      </c>
      <c r="G7" s="152">
        <v>45630</v>
      </c>
      <c r="H7" s="153">
        <v>9.5</v>
      </c>
      <c r="I7" s="153">
        <v>0</v>
      </c>
      <c r="J7" s="153">
        <v>4</v>
      </c>
      <c r="K7" s="150">
        <v>45631</v>
      </c>
      <c r="L7" s="151">
        <v>7</v>
      </c>
      <c r="M7" s="151">
        <v>0</v>
      </c>
      <c r="N7" s="151">
        <v>4</v>
      </c>
      <c r="O7" s="152">
        <v>45632</v>
      </c>
      <c r="P7" s="153">
        <v>7</v>
      </c>
      <c r="Q7" s="153">
        <v>4</v>
      </c>
      <c r="R7" s="45">
        <f t="shared" si="0"/>
        <v>3.8599999999999994</v>
      </c>
      <c r="S7" s="45">
        <f t="shared" si="1"/>
        <v>2.5</v>
      </c>
      <c r="T7" s="45">
        <f t="shared" si="2"/>
        <v>0</v>
      </c>
      <c r="U7" s="158">
        <f t="shared" si="3"/>
        <v>2.1199999999999997</v>
      </c>
    </row>
    <row r="8" spans="1:31" ht="15.5" customHeight="1">
      <c r="A8" s="6">
        <v>3</v>
      </c>
      <c r="B8" s="148" t="s">
        <v>2571</v>
      </c>
      <c r="C8" s="149" t="s">
        <v>2366</v>
      </c>
      <c r="D8" s="149" t="s">
        <v>2367</v>
      </c>
      <c r="E8" s="150">
        <v>45629</v>
      </c>
      <c r="F8" s="151">
        <v>25</v>
      </c>
      <c r="G8" s="152">
        <v>45630</v>
      </c>
      <c r="H8" s="153">
        <v>22</v>
      </c>
      <c r="I8" s="153">
        <v>0</v>
      </c>
      <c r="J8" s="153">
        <v>4</v>
      </c>
      <c r="K8" s="150">
        <v>45631</v>
      </c>
      <c r="L8" s="151">
        <v>20</v>
      </c>
      <c r="M8" s="151">
        <v>0</v>
      </c>
      <c r="N8" s="151">
        <v>4</v>
      </c>
      <c r="O8" s="152">
        <v>45632</v>
      </c>
      <c r="P8" s="153">
        <v>20</v>
      </c>
      <c r="Q8" s="153">
        <v>4</v>
      </c>
      <c r="R8" s="45">
        <f>F8-H8</f>
        <v>3</v>
      </c>
      <c r="S8" s="45">
        <f t="shared" si="1"/>
        <v>2</v>
      </c>
      <c r="T8" s="45">
        <f t="shared" si="2"/>
        <v>0</v>
      </c>
      <c r="U8" s="158">
        <f t="shared" si="3"/>
        <v>1.6666666666666667</v>
      </c>
    </row>
    <row r="9" spans="1:31" ht="15.5" customHeight="1">
      <c r="A9" s="6">
        <v>1</v>
      </c>
      <c r="B9" s="148" t="s">
        <v>2571</v>
      </c>
      <c r="C9" s="149" t="s">
        <v>2447</v>
      </c>
      <c r="D9" s="149" t="s">
        <v>2448</v>
      </c>
      <c r="E9" s="150">
        <v>45629</v>
      </c>
      <c r="F9" s="151">
        <v>11.6</v>
      </c>
      <c r="G9" s="152">
        <v>45630</v>
      </c>
      <c r="H9" s="153">
        <v>11.6</v>
      </c>
      <c r="I9" s="153">
        <v>0</v>
      </c>
      <c r="J9" s="153">
        <v>5</v>
      </c>
      <c r="K9" s="150">
        <v>45631</v>
      </c>
      <c r="L9" s="151">
        <v>11.6</v>
      </c>
      <c r="M9" s="151">
        <v>0</v>
      </c>
      <c r="N9" s="151">
        <v>5</v>
      </c>
      <c r="O9" s="152">
        <v>45632</v>
      </c>
      <c r="P9" s="153">
        <v>11.6</v>
      </c>
      <c r="Q9" s="153">
        <v>5</v>
      </c>
      <c r="R9" s="45">
        <f>F9-H9</f>
        <v>0</v>
      </c>
      <c r="S9" s="45">
        <f t="shared" si="1"/>
        <v>0</v>
      </c>
      <c r="T9" s="45">
        <f t="shared" si="2"/>
        <v>0</v>
      </c>
      <c r="U9" s="158">
        <f>AVERAGE(R9:T9)</f>
        <v>0</v>
      </c>
    </row>
    <row r="10" spans="1:31" ht="15.5" customHeight="1">
      <c r="A10" s="6">
        <v>9</v>
      </c>
      <c r="B10" s="148" t="s">
        <v>2575</v>
      </c>
      <c r="C10" s="149" t="s">
        <v>2576</v>
      </c>
      <c r="D10" s="149" t="s">
        <v>2382</v>
      </c>
      <c r="E10" s="150">
        <v>45629</v>
      </c>
      <c r="F10" s="151">
        <v>10.5</v>
      </c>
      <c r="G10" s="152">
        <v>45630</v>
      </c>
      <c r="H10" s="153">
        <v>5.53</v>
      </c>
      <c r="I10" s="153">
        <v>5.1050000000000004</v>
      </c>
      <c r="J10" s="153">
        <v>6</v>
      </c>
      <c r="K10" s="150">
        <v>45631</v>
      </c>
      <c r="L10" s="151">
        <v>3</v>
      </c>
      <c r="M10" s="151">
        <v>0</v>
      </c>
      <c r="N10" s="151">
        <v>6</v>
      </c>
      <c r="O10" s="152">
        <v>45632</v>
      </c>
      <c r="P10" s="153">
        <v>3</v>
      </c>
      <c r="Q10" s="153">
        <v>6</v>
      </c>
      <c r="R10" s="45">
        <f t="shared" si="0"/>
        <v>4.97</v>
      </c>
      <c r="S10" s="45">
        <f t="shared" si="1"/>
        <v>7.6350000000000016</v>
      </c>
      <c r="T10" s="45">
        <f t="shared" si="2"/>
        <v>0</v>
      </c>
      <c r="U10" s="158">
        <f t="shared" si="3"/>
        <v>4.2016666666666671</v>
      </c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</row>
    <row r="11" spans="1:31" ht="15.5" customHeight="1">
      <c r="A11" s="6">
        <v>10</v>
      </c>
      <c r="B11" s="148" t="s">
        <v>2575</v>
      </c>
      <c r="C11" s="149" t="s">
        <v>2390</v>
      </c>
      <c r="D11" s="149" t="s">
        <v>2391</v>
      </c>
      <c r="E11" s="150">
        <v>45629</v>
      </c>
      <c r="F11" s="151">
        <v>11.5</v>
      </c>
      <c r="G11" s="152">
        <v>45630</v>
      </c>
      <c r="H11" s="153">
        <v>8.19</v>
      </c>
      <c r="I11" s="153">
        <v>0</v>
      </c>
      <c r="J11" s="153">
        <v>2</v>
      </c>
      <c r="K11" s="150">
        <v>45631</v>
      </c>
      <c r="L11" s="151">
        <v>7.78</v>
      </c>
      <c r="M11" s="151">
        <v>0</v>
      </c>
      <c r="N11" s="151">
        <v>2</v>
      </c>
      <c r="O11" s="152">
        <v>45632</v>
      </c>
      <c r="P11" s="153">
        <v>7.78</v>
      </c>
      <c r="Q11" s="153">
        <v>2</v>
      </c>
      <c r="R11" s="45">
        <f t="shared" si="0"/>
        <v>3.3100000000000005</v>
      </c>
      <c r="S11" s="45">
        <f t="shared" si="1"/>
        <v>0.40999999999999925</v>
      </c>
      <c r="T11" s="45">
        <f t="shared" si="2"/>
        <v>0</v>
      </c>
      <c r="U11" s="158">
        <f t="shared" si="3"/>
        <v>1.24</v>
      </c>
    </row>
    <row r="12" spans="1:31" s="157" customFormat="1" ht="15.5" customHeight="1">
      <c r="A12" s="6">
        <v>8</v>
      </c>
      <c r="B12" s="148" t="s">
        <v>2571</v>
      </c>
      <c r="C12" s="149" t="s">
        <v>2478</v>
      </c>
      <c r="D12" s="149" t="s">
        <v>2479</v>
      </c>
      <c r="E12" s="150">
        <v>45629</v>
      </c>
      <c r="F12" s="151">
        <v>10.5</v>
      </c>
      <c r="G12" s="152">
        <v>45630</v>
      </c>
      <c r="H12" s="153">
        <v>8</v>
      </c>
      <c r="I12" s="153">
        <v>0</v>
      </c>
      <c r="J12" s="153">
        <v>5</v>
      </c>
      <c r="K12" s="150">
        <v>45631</v>
      </c>
      <c r="L12" s="151">
        <v>5</v>
      </c>
      <c r="M12" s="151">
        <v>0</v>
      </c>
      <c r="N12" s="151">
        <v>5</v>
      </c>
      <c r="O12" s="152">
        <v>45632</v>
      </c>
      <c r="P12" s="153">
        <v>5</v>
      </c>
      <c r="Q12" s="153">
        <v>5</v>
      </c>
      <c r="R12" s="45">
        <f t="shared" si="0"/>
        <v>2.5</v>
      </c>
      <c r="S12" s="45">
        <f t="shared" si="1"/>
        <v>3</v>
      </c>
      <c r="T12" s="45">
        <f t="shared" si="2"/>
        <v>0</v>
      </c>
      <c r="U12" s="158">
        <f t="shared" si="3"/>
        <v>1.8333333333333333</v>
      </c>
      <c r="V12"/>
      <c r="W12"/>
      <c r="X12"/>
      <c r="Y12"/>
      <c r="Z12"/>
      <c r="AA12"/>
      <c r="AB12"/>
      <c r="AC12"/>
      <c r="AD12"/>
      <c r="AE12"/>
    </row>
    <row r="13" spans="1:31" ht="15.5" customHeight="1">
      <c r="A13" s="6">
        <v>2</v>
      </c>
      <c r="B13" s="148" t="s">
        <v>2571</v>
      </c>
      <c r="C13" s="149" t="s">
        <v>2572</v>
      </c>
      <c r="D13" s="149" t="s">
        <v>2477</v>
      </c>
      <c r="E13" s="150">
        <v>45629</v>
      </c>
      <c r="F13" s="151">
        <v>20</v>
      </c>
      <c r="G13" s="152">
        <v>45630</v>
      </c>
      <c r="H13" s="153">
        <v>18</v>
      </c>
      <c r="I13" s="153">
        <v>0</v>
      </c>
      <c r="J13" s="153">
        <v>2</v>
      </c>
      <c r="K13" s="150">
        <v>45631</v>
      </c>
      <c r="L13" s="151">
        <v>18</v>
      </c>
      <c r="M13" s="151">
        <v>0</v>
      </c>
      <c r="N13" s="151">
        <v>2</v>
      </c>
      <c r="O13" s="152">
        <v>45632</v>
      </c>
      <c r="P13" s="153">
        <v>18</v>
      </c>
      <c r="Q13" s="153">
        <v>2</v>
      </c>
      <c r="R13" s="45">
        <f t="shared" si="0"/>
        <v>2</v>
      </c>
      <c r="S13" s="45">
        <f t="shared" si="1"/>
        <v>0</v>
      </c>
      <c r="T13" s="45">
        <f t="shared" si="2"/>
        <v>0</v>
      </c>
      <c r="U13" s="158">
        <f t="shared" si="3"/>
        <v>0.66666666666666663</v>
      </c>
    </row>
    <row r="14" spans="1:31" ht="15.5" customHeight="1">
      <c r="A14" s="6">
        <v>6</v>
      </c>
      <c r="B14" s="148" t="s">
        <v>2571</v>
      </c>
      <c r="C14" s="149" t="s">
        <v>2574</v>
      </c>
      <c r="D14" s="149" t="s">
        <v>2469</v>
      </c>
      <c r="E14" s="150">
        <v>45629</v>
      </c>
      <c r="F14" s="151">
        <v>15</v>
      </c>
      <c r="G14" s="152">
        <v>45630</v>
      </c>
      <c r="H14" s="153">
        <v>12</v>
      </c>
      <c r="I14" s="153">
        <v>0</v>
      </c>
      <c r="J14" s="153">
        <v>8</v>
      </c>
      <c r="K14" s="150">
        <v>45631</v>
      </c>
      <c r="L14" s="151">
        <v>12</v>
      </c>
      <c r="M14" s="151">
        <v>0</v>
      </c>
      <c r="N14" s="151">
        <v>8</v>
      </c>
      <c r="O14" s="152">
        <v>45632</v>
      </c>
      <c r="P14" s="153">
        <v>12</v>
      </c>
      <c r="Q14" s="153">
        <v>8</v>
      </c>
      <c r="R14" s="45">
        <f t="shared" si="0"/>
        <v>3</v>
      </c>
      <c r="S14" s="45">
        <f t="shared" si="1"/>
        <v>0</v>
      </c>
      <c r="T14" s="45">
        <f t="shared" si="2"/>
        <v>0</v>
      </c>
      <c r="U14" s="158">
        <f t="shared" si="3"/>
        <v>1</v>
      </c>
    </row>
    <row r="19" s="154" customFormat="1" ht="31.75" customHeight="1"/>
  </sheetData>
  <autoFilter ref="A2:AE2" xr:uid="{9F3FCE99-501F-413E-9898-014E42E0434D}"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7" showButton="0"/>
    <filterColumn colId="18" showButton="0"/>
    <filterColumn colId="19" showButton="0"/>
    <sortState xmlns:xlrd2="http://schemas.microsoft.com/office/spreadsheetml/2017/richdata2" ref="A5:AE14">
      <sortCondition ref="C2"/>
    </sortState>
  </autoFilter>
  <mergeCells count="8">
    <mergeCell ref="R2:U2"/>
    <mergeCell ref="A2:A3"/>
    <mergeCell ref="B2:B3"/>
    <mergeCell ref="C2:C3"/>
    <mergeCell ref="D2:D3"/>
    <mergeCell ref="G2:J2"/>
    <mergeCell ref="K2:N2"/>
    <mergeCell ref="O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B1:F17"/>
  <sheetViews>
    <sheetView tabSelected="1" zoomScale="90" zoomScaleNormal="85" workbookViewId="0">
      <selection activeCell="E18" sqref="E18"/>
    </sheetView>
  </sheetViews>
  <sheetFormatPr baseColWidth="10" defaultColWidth="8.83203125" defaultRowHeight="15"/>
  <cols>
    <col min="2" max="2" width="45" customWidth="1"/>
    <col min="3" max="3" width="21" customWidth="1"/>
    <col min="4" max="4" width="21.6640625" customWidth="1"/>
    <col min="5" max="5" width="16.83203125" customWidth="1"/>
    <col min="6" max="6" width="13.83203125" customWidth="1"/>
    <col min="7" max="7" width="9.5" bestFit="1" customWidth="1"/>
    <col min="10" max="10" width="9.1640625" customWidth="1"/>
    <col min="14" max="14" width="9.1640625" customWidth="1"/>
  </cols>
  <sheetData>
    <row r="1" spans="2:6" s="32" customFormat="1" ht="32">
      <c r="B1" s="88"/>
      <c r="C1" s="88" t="s">
        <v>1408</v>
      </c>
      <c r="D1" s="88" t="s">
        <v>1409</v>
      </c>
      <c r="E1" s="88" t="s">
        <v>1410</v>
      </c>
      <c r="F1" s="89" t="s">
        <v>1601</v>
      </c>
    </row>
    <row r="2" spans="2:6">
      <c r="B2" s="6" t="s">
        <v>30</v>
      </c>
      <c r="C2" s="44">
        <f>'Baseline Emission'!D17</f>
        <v>1.073254628238249E-2</v>
      </c>
      <c r="D2" s="44">
        <f>'Baseline Emission'!D37</f>
        <v>1.7844672217466169E-2</v>
      </c>
      <c r="E2" s="44">
        <f>SUM(C2:D2)</f>
        <v>2.8577218499848657E-2</v>
      </c>
      <c r="F2" s="6">
        <f>ROUNDDOWN(E2*$C$10,0)</f>
        <v>27219</v>
      </c>
    </row>
    <row r="3" spans="2:6">
      <c r="B3" s="6" t="s">
        <v>1399</v>
      </c>
      <c r="C3" s="44">
        <f>'Project Emission'!D16</f>
        <v>3.1392960802411766E-4</v>
      </c>
      <c r="D3" s="44">
        <f>'Project Emission'!D29+'Project Emission'!D51</f>
        <v>5.9523254247110247E-3</v>
      </c>
      <c r="E3" s="44">
        <f>SUM(C3:D3)</f>
        <v>6.2662550327351419E-3</v>
      </c>
      <c r="F3" s="62">
        <f>ROUNDDOWN(E3*$C$10,0)</f>
        <v>5968</v>
      </c>
    </row>
    <row r="4" spans="2:6">
      <c r="B4" s="6" t="s">
        <v>1400</v>
      </c>
      <c r="C4" s="44">
        <v>0</v>
      </c>
      <c r="D4" s="44">
        <v>0</v>
      </c>
      <c r="E4" s="44">
        <v>0</v>
      </c>
      <c r="F4" s="6">
        <f>ROUNDDOWN(E4*$C$10,0)</f>
        <v>0</v>
      </c>
    </row>
    <row r="5" spans="2:6">
      <c r="B5" s="6" t="s">
        <v>1401</v>
      </c>
      <c r="C5" s="44">
        <f>C2-C3-C4</f>
        <v>1.0418616674358372E-2</v>
      </c>
      <c r="D5" s="44">
        <f>D2-D3-D4</f>
        <v>1.1892346792755144E-2</v>
      </c>
      <c r="E5" s="44">
        <f>E2-E3-E4</f>
        <v>2.2310963467113514E-2</v>
      </c>
      <c r="F5" s="71">
        <f>F2-F3-F4</f>
        <v>21251</v>
      </c>
    </row>
    <row r="9" spans="2:6">
      <c r="B9" s="6" t="s">
        <v>1419</v>
      </c>
      <c r="C9" s="6">
        <f>COUNT(Database!A2:A3721)</f>
        <v>3714</v>
      </c>
    </row>
    <row r="10" spans="2:6">
      <c r="B10" s="6" t="s">
        <v>2289</v>
      </c>
      <c r="C10" s="6">
        <f>Database!Q3716</f>
        <v>952474</v>
      </c>
    </row>
    <row r="11" spans="2:6">
      <c r="B11" s="6" t="s">
        <v>1402</v>
      </c>
      <c r="C11" s="6">
        <f>C10</f>
        <v>952474</v>
      </c>
    </row>
    <row r="12" spans="2:6">
      <c r="B12" s="6" t="s">
        <v>1403</v>
      </c>
      <c r="C12" s="34">
        <f>'Project Survey MP3'!L107</f>
        <v>1</v>
      </c>
    </row>
    <row r="13" spans="2:6">
      <c r="B13" s="6" t="s">
        <v>1404</v>
      </c>
      <c r="C13" s="49">
        <f>MIN(90%,C12)</f>
        <v>0.9</v>
      </c>
    </row>
    <row r="15" spans="2:6">
      <c r="C15" s="23"/>
    </row>
    <row r="17" spans="2:2">
      <c r="B17" s="2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AD09-AAC6-2444-A67B-369572957E64}">
  <sheetPr codeName="Sheet7"/>
  <dimension ref="A3:F14"/>
  <sheetViews>
    <sheetView workbookViewId="0">
      <selection activeCell="D7" sqref="D7"/>
    </sheetView>
  </sheetViews>
  <sheetFormatPr baseColWidth="10" defaultColWidth="11.5" defaultRowHeight="15"/>
  <cols>
    <col min="1" max="1" width="41.6640625" customWidth="1"/>
    <col min="2" max="2" width="67.83203125" customWidth="1"/>
    <col min="3" max="4" width="19" customWidth="1"/>
    <col min="5" max="5" width="24.33203125" customWidth="1"/>
    <col min="6" max="6" width="27.6640625" customWidth="1"/>
  </cols>
  <sheetData>
    <row r="3" spans="1:6" ht="29" customHeight="1">
      <c r="A3" s="74" t="s">
        <v>1436</v>
      </c>
      <c r="B3" s="74" t="s">
        <v>1437</v>
      </c>
      <c r="C3" s="74" t="s">
        <v>1456</v>
      </c>
      <c r="D3" s="74" t="s">
        <v>1457</v>
      </c>
      <c r="E3" s="74" t="s">
        <v>1458</v>
      </c>
      <c r="F3" s="74" t="s">
        <v>1438</v>
      </c>
    </row>
    <row r="4" spans="1:6">
      <c r="A4" s="73" t="s">
        <v>1439</v>
      </c>
      <c r="B4" s="75" t="s">
        <v>1440</v>
      </c>
      <c r="C4" s="75">
        <v>0</v>
      </c>
      <c r="D4" s="76">
        <f>'Emission Reduction'!F5</f>
        <v>21251</v>
      </c>
      <c r="E4" s="77">
        <f>D4-C4</f>
        <v>21251</v>
      </c>
      <c r="F4" s="73" t="s">
        <v>1441</v>
      </c>
    </row>
    <row r="5" spans="1:6" ht="30">
      <c r="A5" s="73" t="s">
        <v>1442</v>
      </c>
      <c r="B5" s="75" t="s">
        <v>1443</v>
      </c>
      <c r="C5" s="75">
        <v>0</v>
      </c>
      <c r="D5" s="78">
        <f>'Project Survey MP3'!L107</f>
        <v>1</v>
      </c>
      <c r="E5" s="79">
        <f>D5-C5</f>
        <v>1</v>
      </c>
      <c r="F5" s="73" t="s">
        <v>16</v>
      </c>
    </row>
    <row r="6" spans="1:6">
      <c r="A6" s="73" t="s">
        <v>1444</v>
      </c>
      <c r="B6" s="75" t="s">
        <v>1445</v>
      </c>
      <c r="C6" s="75">
        <v>0</v>
      </c>
      <c r="D6" s="175">
        <f>COUNT(Database!A2:A3721)</f>
        <v>3714</v>
      </c>
      <c r="E6" s="77">
        <f t="shared" ref="E6:E11" si="0">D6-C6</f>
        <v>3714</v>
      </c>
      <c r="F6" s="73" t="s">
        <v>24</v>
      </c>
    </row>
    <row r="7" spans="1:6">
      <c r="A7" s="73" t="s">
        <v>1446</v>
      </c>
      <c r="B7" s="75" t="s">
        <v>1459</v>
      </c>
      <c r="C7" s="81">
        <v>0.876</v>
      </c>
      <c r="D7" s="82">
        <f>'Project Survey MP3'!T106</f>
        <v>0.10784313725490197</v>
      </c>
      <c r="E7" s="83">
        <f>C7-D7</f>
        <v>0.76815686274509809</v>
      </c>
      <c r="F7" s="73" t="s">
        <v>16</v>
      </c>
    </row>
    <row r="8" spans="1:6" ht="30">
      <c r="A8" s="73" t="s">
        <v>1447</v>
      </c>
      <c r="B8" s="75" t="s">
        <v>1448</v>
      </c>
      <c r="C8" s="84">
        <v>6.05</v>
      </c>
      <c r="D8" s="84">
        <f>'Project Survey MP3'!O105+'Project Survey MP3'!Y105</f>
        <v>2.9333333333333331</v>
      </c>
      <c r="E8" s="85">
        <f>C8-D8</f>
        <v>3.1166666666666667</v>
      </c>
      <c r="F8" s="73" t="s">
        <v>1460</v>
      </c>
    </row>
    <row r="9" spans="1:6">
      <c r="A9" s="73" t="s">
        <v>1449</v>
      </c>
      <c r="B9" s="75" t="s">
        <v>1450</v>
      </c>
      <c r="C9" s="75">
        <v>0</v>
      </c>
      <c r="D9" s="75">
        <f>COUNT(Database!A2:A3721)</f>
        <v>3714</v>
      </c>
      <c r="E9" s="77">
        <f t="shared" si="0"/>
        <v>3714</v>
      </c>
      <c r="F9" s="73" t="s">
        <v>24</v>
      </c>
    </row>
    <row r="10" spans="1:6">
      <c r="A10" s="73" t="s">
        <v>1451</v>
      </c>
      <c r="B10" s="75" t="s">
        <v>1452</v>
      </c>
      <c r="C10" s="75">
        <v>0</v>
      </c>
      <c r="D10" s="75">
        <v>64</v>
      </c>
      <c r="E10" s="77">
        <f t="shared" si="0"/>
        <v>64</v>
      </c>
      <c r="F10" s="73" t="s">
        <v>24</v>
      </c>
    </row>
    <row r="11" spans="1:6">
      <c r="A11" s="73" t="s">
        <v>1453</v>
      </c>
      <c r="B11" s="75" t="s">
        <v>1454</v>
      </c>
      <c r="C11" s="75">
        <v>0</v>
      </c>
      <c r="D11" s="86">
        <f>'Project Emission'!I14</f>
        <v>5848.6034845504973</v>
      </c>
      <c r="E11" s="77">
        <f t="shared" si="0"/>
        <v>5848.6034845504973</v>
      </c>
      <c r="F11" s="73" t="s">
        <v>1455</v>
      </c>
    </row>
    <row r="14" spans="1:6">
      <c r="D14" s="14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B2C9-F76D-2C4C-A970-2384DF2D5E5E}">
  <sheetPr codeName="Sheet8"/>
  <dimension ref="A1:G14"/>
  <sheetViews>
    <sheetView zoomScale="95" workbookViewId="0">
      <selection activeCell="B15" sqref="B15"/>
    </sheetView>
  </sheetViews>
  <sheetFormatPr baseColWidth="10" defaultColWidth="11.5" defaultRowHeight="15"/>
  <cols>
    <col min="1" max="1" width="32.5" customWidth="1"/>
    <col min="2" max="2" width="71.1640625" customWidth="1"/>
    <col min="3" max="3" width="20.33203125" customWidth="1"/>
    <col min="4" max="4" width="9.33203125" customWidth="1"/>
    <col min="5" max="5" width="19.33203125" customWidth="1"/>
    <col min="6" max="6" width="12.83203125" customWidth="1"/>
  </cols>
  <sheetData>
    <row r="1" spans="1:7" ht="41" customHeight="1">
      <c r="A1" s="90" t="s">
        <v>1436</v>
      </c>
      <c r="B1" s="90" t="s">
        <v>1461</v>
      </c>
      <c r="C1" s="90" t="s">
        <v>1462</v>
      </c>
      <c r="D1" s="91" t="s">
        <v>1470</v>
      </c>
      <c r="E1" s="91" t="s">
        <v>1469</v>
      </c>
      <c r="F1" s="90" t="s">
        <v>1463</v>
      </c>
    </row>
    <row r="2" spans="1:7">
      <c r="A2" s="100" t="s">
        <v>1439</v>
      </c>
      <c r="B2" s="73" t="s">
        <v>2290</v>
      </c>
      <c r="C2" s="76">
        <v>135687</v>
      </c>
      <c r="D2" s="73">
        <f>Database!V2</f>
        <v>335</v>
      </c>
      <c r="E2" s="102">
        <f>C2*D2/365</f>
        <v>124534.64383561644</v>
      </c>
      <c r="F2" s="100" t="s">
        <v>2294</v>
      </c>
    </row>
    <row r="3" spans="1:7">
      <c r="A3" s="73" t="s">
        <v>1442</v>
      </c>
      <c r="B3" s="73" t="s">
        <v>1443</v>
      </c>
      <c r="C3" s="92">
        <v>1</v>
      </c>
      <c r="D3" s="93"/>
      <c r="E3" s="94">
        <f t="shared" ref="E3:E8" si="0">C3</f>
        <v>1</v>
      </c>
      <c r="F3" s="95" t="s">
        <v>16</v>
      </c>
    </row>
    <row r="4" spans="1:7">
      <c r="A4" s="101" t="s">
        <v>2292</v>
      </c>
      <c r="B4" s="73" t="s">
        <v>2291</v>
      </c>
      <c r="C4" s="76">
        <v>15000</v>
      </c>
      <c r="D4" s="93"/>
      <c r="E4" s="102">
        <f t="shared" si="0"/>
        <v>15000</v>
      </c>
      <c r="F4" s="95" t="s">
        <v>1466</v>
      </c>
    </row>
    <row r="5" spans="1:7">
      <c r="A5" s="73" t="s">
        <v>1446</v>
      </c>
      <c r="B5" s="73" t="s">
        <v>1464</v>
      </c>
      <c r="C5" s="96" t="s">
        <v>1465</v>
      </c>
      <c r="D5" s="93"/>
      <c r="E5" s="95" t="str">
        <f t="shared" si="0"/>
        <v>87.5% (reduction)</v>
      </c>
      <c r="F5" s="95" t="s">
        <v>16</v>
      </c>
    </row>
    <row r="6" spans="1:7">
      <c r="A6" s="73" t="s">
        <v>1467</v>
      </c>
      <c r="B6" s="73" t="s">
        <v>1448</v>
      </c>
      <c r="C6" s="73">
        <v>3.55</v>
      </c>
      <c r="D6" s="93"/>
      <c r="E6" s="95">
        <f t="shared" si="0"/>
        <v>3.55</v>
      </c>
      <c r="F6" s="95" t="s">
        <v>1468</v>
      </c>
    </row>
    <row r="7" spans="1:7">
      <c r="A7" s="123" t="s">
        <v>1449</v>
      </c>
      <c r="B7" s="73" t="s">
        <v>1450</v>
      </c>
      <c r="C7" s="76">
        <v>15000</v>
      </c>
      <c r="D7" s="93"/>
      <c r="E7" s="122">
        <f t="shared" si="0"/>
        <v>15000</v>
      </c>
      <c r="F7" s="121" t="s">
        <v>1466</v>
      </c>
    </row>
    <row r="8" spans="1:7">
      <c r="A8" s="73" t="s">
        <v>1451</v>
      </c>
      <c r="B8" s="73" t="s">
        <v>1452</v>
      </c>
      <c r="C8" s="73">
        <v>60</v>
      </c>
      <c r="D8" s="93"/>
      <c r="E8" s="95">
        <f t="shared" si="0"/>
        <v>60</v>
      </c>
      <c r="F8" s="95" t="s">
        <v>24</v>
      </c>
    </row>
    <row r="9" spans="1:7">
      <c r="A9" s="101" t="s">
        <v>1453</v>
      </c>
      <c r="B9" s="73" t="s">
        <v>20815</v>
      </c>
      <c r="C9" s="97">
        <v>32621.800594552085</v>
      </c>
      <c r="D9" s="80">
        <f>D2</f>
        <v>335</v>
      </c>
      <c r="E9" s="102">
        <f>C9*D9/365</f>
        <v>29940.556710068351</v>
      </c>
      <c r="F9" s="100" t="s">
        <v>2293</v>
      </c>
    </row>
    <row r="14" spans="1:7">
      <c r="G14" s="9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f1a6dc-e113-415e-a7d3-69bf942c2d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E61F64D6F044954CBFA5C86042042B7C" ma:contentTypeVersion="11" ma:contentTypeDescription="צור מסמך חדש." ma:contentTypeScope="" ma:versionID="fecedb153fea12876c26c468e327b2f6">
  <xsd:schema xmlns:xsd="http://www.w3.org/2001/XMLSchema" xmlns:xs="http://www.w3.org/2001/XMLSchema" xmlns:p="http://schemas.microsoft.com/office/2006/metadata/properties" xmlns:ns2="e2f1a6dc-e113-415e-a7d3-69bf942c2dbd" targetNamespace="http://schemas.microsoft.com/office/2006/metadata/properties" ma:root="true" ma:fieldsID="661f606737646747a9b03fa4fd2726cf" ns2:_="">
    <xsd:import namespace="e2f1a6dc-e113-415e-a7d3-69bf942c2d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1a6dc-e113-415e-a7d3-69bf942c2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תגיות תמונה" ma:readOnly="false" ma:fieldId="{5cf76f15-5ced-4ddc-b409-7134ff3c332f}" ma:taxonomyMulti="true" ma:sspId="6103d4b0-e9fe-4f2b-bb48-37e1d30e73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F92F74-289D-406C-A3D7-1A1FC06137F2}">
  <ds:schemaRefs>
    <ds:schemaRef ds:uri="http://schemas.microsoft.com/office/2006/metadata/properties"/>
    <ds:schemaRef ds:uri="b01709d1-219e-4058-b406-d55b7fc0358b"/>
    <ds:schemaRef ds:uri="http://schemas.microsoft.com/office/2006/documentManagement/types"/>
    <ds:schemaRef ds:uri="http://purl.org/dc/elements/1.1/"/>
    <ds:schemaRef ds:uri="http://purl.org/dc/dcmitype/"/>
    <ds:schemaRef ds:uri="b7926aa4-d647-41ac-92b3-095d51305f0a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D1421E-8AAF-46E4-84F3-7EBD793794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F49D7C-5E62-4BF3-8097-91411CA7B6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</vt:lpstr>
      <vt:lpstr>Project Survey MP3</vt:lpstr>
      <vt:lpstr>Baseline Emission</vt:lpstr>
      <vt:lpstr>Project Emission</vt:lpstr>
      <vt:lpstr>KPT</vt:lpstr>
      <vt:lpstr>Emission Reduction</vt:lpstr>
      <vt:lpstr>SDGs</vt:lpstr>
      <vt:lpstr>Ex-ante Estimation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Author</cp:lastModifiedBy>
  <dcterms:created xsi:type="dcterms:W3CDTF">2019-09-19T19:33:57Z</dcterms:created>
  <dcterms:modified xsi:type="dcterms:W3CDTF">2025-01-20T07:53:58Z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4b3411-284d-4d31-bd4f-bc13ef7f1fd6_Enabled">
    <vt:lpwstr>True</vt:lpwstr>
  </property>
  <property fmtid="{D5CDD505-2E9C-101B-9397-08002B2CF9AE}" pid="3" name="MSIP_Label_be4b3411-284d-4d31-bd4f-bc13ef7f1fd6_SiteId">
    <vt:lpwstr>63ce7d59-2f3e-42cd-a8cc-be764cff5eb6</vt:lpwstr>
  </property>
  <property fmtid="{D5CDD505-2E9C-101B-9397-08002B2CF9AE}" pid="4" name="MSIP_Label_be4b3411-284d-4d31-bd4f-bc13ef7f1fd6_Owner">
    <vt:lpwstr>Mathsy_Kutty@ad.Infosys.com</vt:lpwstr>
  </property>
  <property fmtid="{D5CDD505-2E9C-101B-9397-08002B2CF9AE}" pid="5" name="MSIP_Label_be4b3411-284d-4d31-bd4f-bc13ef7f1fd6_SetDate">
    <vt:lpwstr>2019-11-12T09:11:31.4293809Z</vt:lpwstr>
  </property>
  <property fmtid="{D5CDD505-2E9C-101B-9397-08002B2CF9AE}" pid="6" name="MSIP_Label_be4b3411-284d-4d31-bd4f-bc13ef7f1fd6_Name">
    <vt:lpwstr>Internal</vt:lpwstr>
  </property>
  <property fmtid="{D5CDD505-2E9C-101B-9397-08002B2CF9AE}" pid="7" name="MSIP_Label_be4b3411-284d-4d31-bd4f-bc13ef7f1fd6_Application">
    <vt:lpwstr>Microsoft Azure Information Protection</vt:lpwstr>
  </property>
  <property fmtid="{D5CDD505-2E9C-101B-9397-08002B2CF9AE}" pid="8" name="MSIP_Label_be4b3411-284d-4d31-bd4f-bc13ef7f1fd6_ActionId">
    <vt:lpwstr>9422baa2-dd96-4094-8de1-658eb78a6863</vt:lpwstr>
  </property>
  <property fmtid="{D5CDD505-2E9C-101B-9397-08002B2CF9AE}" pid="9" name="MSIP_Label_be4b3411-284d-4d31-bd4f-bc13ef7f1fd6_Extended_MSFT_Method">
    <vt:lpwstr>Automatic</vt:lpwstr>
  </property>
  <property fmtid="{D5CDD505-2E9C-101B-9397-08002B2CF9AE}" pid="10" name="MSIP_Label_a0819fa7-4367-4500-ba88-dd630d977609_Enabled">
    <vt:lpwstr>True</vt:lpwstr>
  </property>
  <property fmtid="{D5CDD505-2E9C-101B-9397-08002B2CF9AE}" pid="11" name="MSIP_Label_a0819fa7-4367-4500-ba88-dd630d977609_SiteId">
    <vt:lpwstr>63ce7d59-2f3e-42cd-a8cc-be764cff5eb6</vt:lpwstr>
  </property>
  <property fmtid="{D5CDD505-2E9C-101B-9397-08002B2CF9AE}" pid="12" name="MSIP_Label_a0819fa7-4367-4500-ba88-dd630d977609_Owner">
    <vt:lpwstr>Mathsy_Kutty@ad.Infosys.com</vt:lpwstr>
  </property>
  <property fmtid="{D5CDD505-2E9C-101B-9397-08002B2CF9AE}" pid="13" name="MSIP_Label_a0819fa7-4367-4500-ba88-dd630d977609_SetDate">
    <vt:lpwstr>2019-11-12T09:11:31.4293809Z</vt:lpwstr>
  </property>
  <property fmtid="{D5CDD505-2E9C-101B-9397-08002B2CF9AE}" pid="14" name="MSIP_Label_a0819fa7-4367-4500-ba88-dd630d977609_Name">
    <vt:lpwstr>Companywide usage</vt:lpwstr>
  </property>
  <property fmtid="{D5CDD505-2E9C-101B-9397-08002B2CF9AE}" pid="15" name="MSIP_Label_a0819fa7-4367-4500-ba88-dd630d977609_Application">
    <vt:lpwstr>Microsoft Azure Information Protection</vt:lpwstr>
  </property>
  <property fmtid="{D5CDD505-2E9C-101B-9397-08002B2CF9AE}" pid="16" name="MSIP_Label_a0819fa7-4367-4500-ba88-dd630d977609_ActionId">
    <vt:lpwstr>9422baa2-dd96-4094-8de1-658eb78a6863</vt:lpwstr>
  </property>
  <property fmtid="{D5CDD505-2E9C-101B-9397-08002B2CF9AE}" pid="17" name="MSIP_Label_a0819fa7-4367-4500-ba88-dd630d977609_Parent">
    <vt:lpwstr>be4b3411-284d-4d31-bd4f-bc13ef7f1fd6</vt:lpwstr>
  </property>
  <property fmtid="{D5CDD505-2E9C-101B-9397-08002B2CF9AE}" pid="18" name="MSIP_Label_a0819fa7-4367-4500-ba88-dd630d977609_Extended_MSFT_Method">
    <vt:lpwstr>Automatic</vt:lpwstr>
  </property>
  <property fmtid="{D5CDD505-2E9C-101B-9397-08002B2CF9AE}" pid="19" name="Sensitivity">
    <vt:lpwstr>Internal Companywide usage</vt:lpwstr>
  </property>
  <property fmtid="{D5CDD505-2E9C-101B-9397-08002B2CF9AE}" pid="20" name="ContentTypeId">
    <vt:lpwstr>0x010100E61F64D6F044954CBFA5C86042042B7C</vt:lpwstr>
  </property>
</Properties>
</file>