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d.docs.live.net/0dfd1c160fee3e40/Desktop/biogas/biogas/GS 11655/GS^N4/GS submitted/"/>
    </mc:Choice>
  </mc:AlternateContent>
  <xr:revisionPtr revIDLastSave="0" documentId="8_{9E62AF0D-CD78-4D9A-BB6A-835F91A405DF}" xr6:coauthVersionLast="47" xr6:coauthVersionMax="47" xr10:uidLastSave="{00000000-0000-0000-0000-000000000000}"/>
  <bookViews>
    <workbookView xWindow="-108" yWindow="-108" windowWidth="23256" windowHeight="1245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9" i="5" l="1"/>
  <c r="E60" i="5"/>
  <c r="E61" i="5"/>
  <c r="E62" i="5"/>
  <c r="E58" i="5"/>
  <c r="D63" i="5"/>
  <c r="C63" i="5"/>
  <c r="B24" i="11"/>
  <c r="V24" i="11" s="1"/>
  <c r="I58" i="1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AD23" i="11"/>
  <c r="Z23" i="11"/>
  <c r="J23" i="11"/>
  <c r="B23" i="11"/>
  <c r="V23" i="11" s="1"/>
  <c r="XFD19" i="11" a="1"/>
  <c r="XFD19" i="11" s="1"/>
  <c r="E63" i="5" l="1"/>
  <c r="N24" i="11"/>
  <c r="R24" i="11"/>
  <c r="C50" i="1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AM30" i="5" a="1"/>
  <c r="AM30" i="5" s="1"/>
  <c r="AI30" i="5" a="1"/>
  <c r="AI30" i="5" s="1"/>
  <c r="G30" i="5" a="1"/>
  <c r="G30" i="5" s="1"/>
  <c r="G42" i="5" s="1"/>
  <c r="AE30" i="5" a="1"/>
  <c r="AE30" i="5" s="1"/>
  <c r="AA30" i="5" a="1"/>
  <c r="AA30" i="5" s="1"/>
  <c r="W30" i="5" a="1"/>
  <c r="W30" i="5" s="1"/>
  <c r="S30" i="5" a="1"/>
  <c r="S30" i="5" s="1"/>
  <c r="L4" i="6"/>
  <c r="C42" i="5" l="1"/>
  <c r="C35" i="5"/>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<sst xmlns="http://schemas.openxmlformats.org/spreadsheetml/2006/main" count="3274" uniqueCount="1323">
  <si>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</si>
  <si>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</si>
  <si>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</si>
  <si>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</si>
  <si>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</si>
  <si>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</si>
  <si>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</si>
  <si>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</si>
  <si>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</si>
  <si>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</si>
  <si>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</si>
  <si>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</si>
  <si>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</si>
  <si>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</si>
  <si>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</si>
  <si>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</si>
  <si>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</si>
  <si>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</si>
  <si>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</si>
  <si>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</si>
  <si>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</si>
  <si>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</si>
  <si>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</si>
  <si>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</si>
  <si>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</si>
  <si>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</si>
  <si>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</si>
  <si>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</si>
  <si>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</si>
  <si>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</si>
  <si>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</si>
  <si>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</si>
  <si>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</si>
  <si>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</si>
  <si>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</si>
  <si>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</si>
  <si>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</si>
  <si>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</si>
  <si>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</si>
  <si>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</si>
  <si>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</si>
  <si>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</si>
  <si>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</si>
  <si>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</si>
  <si>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</si>
  <si>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</si>
  <si>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</si>
  <si>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</si>
  <si>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</si>
  <si>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</si>
  <si>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</si>
  <si>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</si>
  <si>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</si>
  <si>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</si>
  <si>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</si>
  <si>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</si>
  <si>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</si>
  <si>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</si>
  <si>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</si>
  <si>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</si>
  <si>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</si>
  <si>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</si>
  <si>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</si>
  <si>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</si>
  <si>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</si>
  <si>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</si>
  <si>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</si>
  <si>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</si>
  <si>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</si>
  <si>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</si>
  <si>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</si>
  <si>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</si>
  <si>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</si>
  <si>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</si>
  <si>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</si>
  <si>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</si>
  <si>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</si>
  <si>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</si>
  <si>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</si>
  <si>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</si>
  <si>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</si>
  <si>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</si>
  <si>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</si>
  <si>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</si>
  <si>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</si>
  <si>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</si>
  <si>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</si>
  <si>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</si>
  <si>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</si>
  <si>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</si>
  <si>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</si>
  <si>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</si>
  <si>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</si>
  <si>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</si>
  <si>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</si>
  <si>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</si>
  <si>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</si>
  <si>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</si>
  <si>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</si>
  <si>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</si>
  <si>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</si>
  <si>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</si>
  <si>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</si>
  <si>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</si>
  <si>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</si>
  <si>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</si>
  <si>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</si>
  <si>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</si>
  <si>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</si>
  <si>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</si>
  <si>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</si>
  <si>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</si>
  <si>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</si>
  <si>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</si>
  <si>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</si>
  <si>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</si>
  <si>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</si>
  <si>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</si>
  <si>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</si>
  <si>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</si>
  <si>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</si>
  <si>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</si>
  <si>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</si>
  <si>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</si>
  <si>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</si>
  <si>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</si>
  <si>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</si>
  <si>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</si>
  <si>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</si>
  <si>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</si>
  <si>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</si>
  <si>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</si>
  <si>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</si>
  <si>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</si>
  <si>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</si>
  <si>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</si>
  <si>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</si>
  <si>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</si>
  <si>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</si>
  <si>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</si>
  <si>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</si>
  <si>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</si>
  <si>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</si>
  <si>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</si>
  <si>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</si>
  <si>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</si>
  <si>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</si>
  <si>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</si>
  <si>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</si>
  <si>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</si>
  <si>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</si>
  <si>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</si>
  <si>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</si>
  <si>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</si>
  <si>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</si>
  <si>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</si>
  <si>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</si>
  <si>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</si>
  <si>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</si>
  <si>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</si>
  <si>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</si>
  <si>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</si>
  <si>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</si>
  <si>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</si>
  <si>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</si>
  <si>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</si>
  <si>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</si>
  <si>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</si>
  <si>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</si>
  <si>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</si>
  <si>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</si>
  <si>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</si>
  <si>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</si>
  <si>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</si>
  <si>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</si>
  <si>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</si>
  <si>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</si>
  <si>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</si>
  <si>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</si>
  <si>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</si>
  <si>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</si>
  <si>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</si>
  <si>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</si>
  <si>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</si>
  <si>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</si>
  <si>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</si>
  <si>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</si>
  <si>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</si>
  <si>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</si>
  <si>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</si>
  <si>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</si>
  <si>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</si>
  <si>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</si>
  <si>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</si>
  <si>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</si>
  <si>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</si>
  <si>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</si>
  <si>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</si>
  <si>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</si>
  <si>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</si>
  <si>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</si>
  <si>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</si>
  <si>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</si>
  <si>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</si>
  <si>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</si>
  <si>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</si>
  <si>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</si>
  <si>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</si>
  <si>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</si>
  <si>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</si>
  <si>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</si>
  <si>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</si>
  <si>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</si>
  <si>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</si>
  <si>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</si>
  <si>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</si>
  <si>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</si>
  <si>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</si>
  <si>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</si>
  <si>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</si>
  <si>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</si>
  <si>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</si>
  <si>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</si>
  <si>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</si>
  <si>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</si>
  <si>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</si>
  <si>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</si>
  <si>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</si>
  <si>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</si>
  <si>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</si>
  <si>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</si>
  <si>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</si>
  <si>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</si>
  <si>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</si>
  <si>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</si>
  <si>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</si>
  <si>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</si>
  <si>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</si>
  <si>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</si>
  <si>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</si>
  <si>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</si>
  <si>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</si>
  <si>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</si>
  <si>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</si>
  <si>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</si>
  <si>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</si>
  <si>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</si>
  <si>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</si>
  <si>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</si>
  <si>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</si>
  <si>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</si>
  <si>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</si>
  <si>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</si>
  <si>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</si>
  <si>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</si>
  <si>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</si>
  <si>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</si>
  <si>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</si>
  <si>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</si>
  <si>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</si>
  <si>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</si>
  <si>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</si>
  <si>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</si>
  <si>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</si>
  <si>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</si>
  <si>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</si>
  <si>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</si>
  <si>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</si>
  <si>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</si>
  <si>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</si>
  <si>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</si>
  <si>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</si>
  <si>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</si>
  <si>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</si>
  <si>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</si>
  <si>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</si>
  <si>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</si>
  <si>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</si>
  <si>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</si>
  <si>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</si>
  <si>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</si>
  <si>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</si>
  <si>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</si>
  <si>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</si>
  <si>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</si>
  <si>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</si>
  <si>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</si>
  <si>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</si>
  <si>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</si>
  <si>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</si>
  <si>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</si>
  <si>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</si>
  <si>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</si>
  <si>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</si>
  <si>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</si>
  <si>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</si>
  <si>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</si>
  <si>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</si>
  <si>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</si>
  <si>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</si>
  <si>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</si>
  <si>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</si>
  <si>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</si>
  <si>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</si>
  <si>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</si>
  <si>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</si>
  <si>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</si>
  <si>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</si>
  <si>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</si>
  <si>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</si>
  <si>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</si>
  <si>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</si>
  <si>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</si>
  <si>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</si>
  <si>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</si>
  <si>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</si>
  <si>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</si>
  <si>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</si>
  <si>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</si>
  <si>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</si>
  <si>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</si>
  <si>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</si>
  <si>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</si>
  <si>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</si>
  <si>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</si>
  <si>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</si>
  <si>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</si>
  <si>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</si>
  <si>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</si>
  <si>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</si>
  <si>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</si>
  <si>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</si>
  <si>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</si>
  <si>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</si>
  <si>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</si>
  <si>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</si>
  <si>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</si>
  <si>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</si>
  <si>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</si>
  <si>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</si>
  <si>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</si>
  <si>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</si>
  <si>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</si>
  <si>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</si>
  <si>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</si>
  <si>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</si>
  <si>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</si>
  <si>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</si>
  <si>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</si>
  <si>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</si>
  <si>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</si>
  <si>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</si>
  <si>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</si>
  <si>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</si>
  <si>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</si>
  <si>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</si>
  <si>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</si>
  <si>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</si>
  <si>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</si>
  <si>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</si>
  <si>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</si>
  <si>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</si>
  <si>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</si>
  <si>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</si>
  <si>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</si>
  <si>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</si>
  <si>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</si>
  <si>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</si>
  <si>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</si>
  <si>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</si>
  <si>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</si>
  <si>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</si>
  <si>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</si>
  <si>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</si>
  <si>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</si>
  <si>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</si>
  <si>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</si>
  <si>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</si>
  <si>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</si>
  <si>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</si>
  <si>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</si>
  <si>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</si>
  <si>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</si>
  <si>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</si>
  <si>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</si>
  <si>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</si>
  <si>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</si>
  <si>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</si>
  <si>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</si>
  <si>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</si>
  <si>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</si>
  <si>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</si>
  <si>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</si>
  <si>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</si>
  <si>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</si>
  <si>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</si>
  <si>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</si>
  <si>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</si>
  <si>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</si>
  <si>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</si>
  <si>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</si>
  <si>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</si>
  <si>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</si>
  <si>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</si>
  <si>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</si>
  <si>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</si>
  <si>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</si>
  <si>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</si>
  <si>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</si>
  <si>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</si>
  <si>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</si>
  <si>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</si>
  <si>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</si>
  <si>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</si>
  <si>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</si>
  <si>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</si>
  <si>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</si>
  <si>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</si>
  <si>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</si>
  <si>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</si>
  <si>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</si>
  <si>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</si>
  <si>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</si>
  <si>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</si>
  <si>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</si>
  <si>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</si>
  <si>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</si>
  <si>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</si>
  <si>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</si>
  <si>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</si>
  <si>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</si>
  <si>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</si>
  <si>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</si>
  <si>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</si>
  <si>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</si>
  <si>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</si>
  <si>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</si>
  <si>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</si>
  <si>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</si>
  <si>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</si>
  <si>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</si>
  <si>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</si>
  <si>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</si>
  <si>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</si>
  <si>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</si>
  <si>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</si>
  <si>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</si>
  <si>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</si>
  <si>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</si>
  <si>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</si>
  <si>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</si>
  <si>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</si>
  <si>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</si>
  <si>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</si>
  <si>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</si>
  <si>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</si>
  <si>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</si>
  <si>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</si>
  <si>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</si>
  <si>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</si>
  <si>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</si>
  <si>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</si>
  <si>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</si>
  <si>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</si>
  <si>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</si>
  <si>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</si>
  <si>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</si>
  <si>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</si>
  <si>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</si>
  <si>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</si>
  <si>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</si>
  <si>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</si>
  <si>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</si>
  <si>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</si>
  <si>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</si>
  <si>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</si>
  <si>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</si>
  <si>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</si>
  <si>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</si>
  <si>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</si>
  <si>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</si>
  <si>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</si>
  <si>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</si>
  <si>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</si>
  <si>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</si>
  <si>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</si>
  <si>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</si>
  <si>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</si>
  <si>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</si>
  <si>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</si>
  <si>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</si>
  <si>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</si>
  <si>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</si>
  <si>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</si>
  <si>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</si>
  <si>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</si>
  <si>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</si>
  <si>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</si>
  <si>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</si>
  <si>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</si>
  <si>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</si>
  <si>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</si>
  <si>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</si>
  <si>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</si>
  <si>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</si>
  <si>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</si>
  <si>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</si>
  <si>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</si>
  <si>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</si>
  <si>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</si>
  <si>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</si>
  <si>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</si>
  <si>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</si>
  <si>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</si>
  <si>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</si>
  <si>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</si>
  <si>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</si>
  <si>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</si>
  <si>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</si>
  <si>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</si>
  <si>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</si>
  <si>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</si>
  <si>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</si>
  <si>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</si>
  <si>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</si>
  <si>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</si>
  <si>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</si>
  <si>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</si>
  <si>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</si>
  <si>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</si>
  <si>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</si>
  <si>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</si>
  <si>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</si>
  <si>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</si>
  <si>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</si>
  <si>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</si>
  <si>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</si>
  <si>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</si>
  <si>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</si>
  <si>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</si>
  <si>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</si>
  <si>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</si>
  <si>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</si>
  <si>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</si>
  <si>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</si>
  <si>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</si>
  <si>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</si>
  <si>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</si>
  <si>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</si>
  <si>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</si>
  <si>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</si>
  <si>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</si>
  <si>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</si>
  <si>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</si>
  <si>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</si>
  <si>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</si>
  <si>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</si>
  <si>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</si>
  <si>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</si>
  <si>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</si>
  <si>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</si>
  <si>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</si>
  <si>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</si>
  <si>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</si>
  <si>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</si>
  <si>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</si>
  <si>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</si>
  <si>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</si>
  <si>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</si>
  <si>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</si>
  <si>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</si>
  <si>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</si>
  <si>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</si>
  <si>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</si>
  <si>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</si>
  <si>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</si>
  <si>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</si>
  <si>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</si>
  <si>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</si>
  <si>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</si>
  <si>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</si>
  <si>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</si>
  <si>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</si>
  <si>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</si>
  <si>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</si>
  <si>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</si>
  <si>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</si>
  <si>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</si>
  <si>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</si>
  <si>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</si>
  <si>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</si>
  <si>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</si>
  <si>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</si>
  <si>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</si>
  <si>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</si>
  <si>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</si>
  <si>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</si>
  <si>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</si>
  <si>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</si>
  <si>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</si>
  <si>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</si>
  <si>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</si>
  <si>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</si>
  <si>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</si>
  <si>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</si>
  <si>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</si>
  <si>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</si>
  <si>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</si>
  <si>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</si>
  <si>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</si>
  <si>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</si>
  <si>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</si>
  <si>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</si>
  <si>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</si>
  <si>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</si>
  <si>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</si>
  <si>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</si>
  <si>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</si>
  <si>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</si>
  <si>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</si>
  <si>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</si>
  <si>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</si>
  <si>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</si>
  <si>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</si>
  <si>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</si>
  <si>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</si>
  <si>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</si>
  <si>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</si>
  <si>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</si>
  <si>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</si>
  <si>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</si>
  <si>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</si>
  <si>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</si>
  <si>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</si>
  <si>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</si>
  <si>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</si>
  <si>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</si>
  <si>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</si>
  <si>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</si>
  <si>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</si>
  <si>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</si>
  <si>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</si>
  <si>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</si>
  <si>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</si>
  <si>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</si>
  <si>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</si>
  <si>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</si>
  <si>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</si>
  <si>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</si>
  <si>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</si>
  <si>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</si>
  <si>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</si>
  <si>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</si>
  <si>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</si>
  <si>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</si>
  <si>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</si>
  <si>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</si>
  <si>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</si>
  <si>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</si>
  <si>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</si>
  <si>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</si>
  <si>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</si>
  <si>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</si>
  <si>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</si>
  <si>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</si>
  <si>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</si>
  <si>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</si>
  <si>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</si>
  <si>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</si>
  <si>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</si>
  <si>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</si>
  <si>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</si>
  <si>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</si>
  <si>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</si>
  <si>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</si>
  <si>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</si>
  <si>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</si>
  <si>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</si>
  <si>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</si>
  <si>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</si>
  <si>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</si>
  <si>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</si>
  <si>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</si>
  <si>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</si>
  <si>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</si>
  <si>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</si>
  <si>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</si>
  <si>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</si>
  <si>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</si>
  <si>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</si>
  <si>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</si>
  <si>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</si>
  <si>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</si>
  <si>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</si>
  <si>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</si>
  <si>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</si>
  <si>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</si>
  <si>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</si>
  <si>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</si>
  <si>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</si>
  <si>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</si>
  <si>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</si>
  <si>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</si>
  <si>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</si>
  <si>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</si>
  <si>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</si>
  <si>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</si>
  <si>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</si>
  <si>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</si>
  <si>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</si>
  <si>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</si>
  <si>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</si>
  <si>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</si>
  <si>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</si>
  <si>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</si>
  <si>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</si>
  <si>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</si>
  <si>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</si>
  <si>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</si>
  <si>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</si>
  <si>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</si>
  <si>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</si>
  <si>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</si>
  <si>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</si>
  <si>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</si>
  <si>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</si>
  <si>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</si>
  <si>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</si>
  <si>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</si>
  <si>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</si>
  <si>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</si>
  <si>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</si>
  <si>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</si>
  <si>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</si>
  <si>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</si>
  <si>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</si>
  <si>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</si>
  <si>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</si>
  <si>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</si>
  <si>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</si>
  <si>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</si>
  <si>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</si>
  <si>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</si>
  <si>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</si>
  <si>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</si>
  <si>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</si>
  <si>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</si>
  <si>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</si>
  <si>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</si>
  <si>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</si>
  <si>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</si>
  <si>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</si>
  <si>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</si>
  <si>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</si>
  <si>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</si>
  <si>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</si>
  <si>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</si>
  <si>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</si>
  <si>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</si>
  <si>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</si>
  <si>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</si>
  <si>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</si>
  <si>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</si>
  <si>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</si>
  <si>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</si>
  <si>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</si>
  <si>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</si>
  <si>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</si>
  <si>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</si>
  <si>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</si>
  <si>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</si>
  <si>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</si>
  <si>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</si>
  <si>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</si>
  <si>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</si>
  <si>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</si>
  <si>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</si>
  <si>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</si>
  <si>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</si>
  <si>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</si>
  <si>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</si>
  <si>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</si>
  <si>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</si>
  <si>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</si>
  <si>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</si>
  <si>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</si>
  <si>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</si>
  <si>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</si>
  <si>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</si>
  <si>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</si>
  <si>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</si>
  <si>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</si>
  <si>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</si>
  <si>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</si>
  <si>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</si>
  <si>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</si>
  <si>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</si>
  <si>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</si>
  <si>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</si>
  <si>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</si>
  <si>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</si>
  <si>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</si>
  <si>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</si>
  <si>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</si>
  <si>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</si>
  <si>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</si>
  <si>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</si>
  <si>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</si>
  <si>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</si>
  <si>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</si>
  <si>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</si>
  <si>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</si>
  <si>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</si>
  <si>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</si>
  <si>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</si>
  <si>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</si>
  <si>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</si>
  <si>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</si>
  <si>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</si>
  <si>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</si>
  <si>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</si>
  <si>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</si>
  <si>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</si>
  <si>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</si>
  <si>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</si>
  <si>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</si>
  <si>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</si>
  <si>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</si>
  <si>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</si>
  <si>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</si>
  <si>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</si>
  <si>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</si>
  <si>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</si>
  <si>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</si>
  <si>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</si>
  <si>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</si>
  <si>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</si>
  <si>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</si>
  <si>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</si>
  <si>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</si>
  <si>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</si>
  <si>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</si>
  <si>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</si>
  <si>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</si>
  <si>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</si>
  <si>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</si>
  <si>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</si>
  <si>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</si>
  <si>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</si>
  <si>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</si>
  <si>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</si>
  <si>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</si>
  <si>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</si>
  <si>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</si>
  <si>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</si>
  <si>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</si>
  <si>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</si>
  <si>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</si>
  <si>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</si>
  <si>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</si>
  <si>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</si>
  <si>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</si>
  <si>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</si>
  <si>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</si>
  <si>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</si>
  <si>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</si>
  <si>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</si>
  <si>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</si>
  <si>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</si>
  <si>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</si>
  <si>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</si>
  <si>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</si>
  <si>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</si>
  <si>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</si>
  <si>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</si>
  <si>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</si>
  <si>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</si>
  <si>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</si>
  <si>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</si>
  <si>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</si>
  <si>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</si>
  <si>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</si>
  <si>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</si>
  <si>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</si>
  <si>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</si>
  <si>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</si>
  <si>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</si>
  <si>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</si>
  <si>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</si>
  <si>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</si>
  <si>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</si>
  <si>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</si>
  <si>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</si>
  <si>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</si>
  <si>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</si>
  <si>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</si>
  <si>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</si>
  <si>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</si>
  <si>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</si>
  <si>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</si>
  <si>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</si>
  <si>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</si>
  <si>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</si>
  <si>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</si>
  <si>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</si>
  <si>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</si>
  <si>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</si>
  <si>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</si>
  <si>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</si>
  <si>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</si>
  <si>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</si>
  <si>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</si>
  <si>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</si>
  <si>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</si>
  <si>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</si>
  <si>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</si>
  <si>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</si>
  <si>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</si>
  <si>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</si>
  <si>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</si>
  <si>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</si>
  <si>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</si>
  <si>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</si>
  <si>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</si>
  <si>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</si>
  <si>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</si>
  <si>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</si>
  <si>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</si>
  <si>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</si>
  <si>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</si>
  <si>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</si>
  <si>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</si>
  <si>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</si>
  <si>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</si>
  <si>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</si>
  <si>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</si>
  <si>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</si>
  <si>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</si>
  <si>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</si>
  <si>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</si>
  <si>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</si>
  <si>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</si>
  <si>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</si>
  <si>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</si>
  <si>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</si>
  <si>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</si>
  <si>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</si>
  <si>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</si>
  <si>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</si>
  <si>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</si>
  <si>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</si>
  <si>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</si>
  <si>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</si>
  <si>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</si>
  <si>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</si>
  <si>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</si>
  <si>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</si>
  <si>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</si>
  <si>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</si>
  <si>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</si>
  <si>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</si>
  <si>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</si>
  <si>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</si>
  <si>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</si>
  <si>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</si>
  <si>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</si>
  <si>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</si>
  <si>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</si>
  <si>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</si>
  <si>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</si>
  <si>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</si>
  <si>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</si>
  <si>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</si>
  <si>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</si>
  <si>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</si>
  <si>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</si>
  <si>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</si>
  <si>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</si>
  <si>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</si>
  <si>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</si>
  <si>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</si>
  <si>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</si>
  <si>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</si>
  <si>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</si>
  <si>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</si>
  <si>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</si>
  <si>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</si>
  <si>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</si>
  <si>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</si>
  <si>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</si>
  <si>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</si>
  <si>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</si>
  <si>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</si>
  <si>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</si>
  <si>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</si>
  <si>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</si>
  <si>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</si>
  <si>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</si>
  <si>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</si>
  <si>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</si>
  <si>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</si>
  <si>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</si>
  <si>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</si>
  <si>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</si>
  <si>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</si>
  <si>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</si>
  <si>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</si>
  <si>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</si>
  <si>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</si>
  <si>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</si>
  <si>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</si>
  <si>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</si>
  <si>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</si>
  <si>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</si>
  <si>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</si>
  <si>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</si>
  <si>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</si>
  <si>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</si>
  <si>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</si>
  <si>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</si>
  <si>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</si>
  <si>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</si>
  <si>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</si>
  <si>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</si>
  <si>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</si>
  <si>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</si>
  <si>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</si>
  <si>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</si>
  <si>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</si>
  <si>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</si>
  <si>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</si>
  <si>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</si>
  <si>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</si>
  <si>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</si>
  <si>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</si>
  <si>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</si>
  <si>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</si>
  <si>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</si>
  <si>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</si>
  <si>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</si>
  <si>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</si>
  <si>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</si>
  <si>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</si>
  <si>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</si>
  <si>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</si>
  <si>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</si>
  <si>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</si>
  <si>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</si>
  <si>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</si>
  <si>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</si>
  <si>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</si>
  <si>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</si>
  <si>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</si>
  <si>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</si>
  <si>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</si>
  <si>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</si>
  <si>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</si>
  <si>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</si>
  <si>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</si>
  <si>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</si>
  <si>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</si>
  <si>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</si>
  <si>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</si>
  <si>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</si>
  <si>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</si>
  <si>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</si>
  <si>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</si>
  <si>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</si>
  <si>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</si>
  <si>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</si>
  <si>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</si>
  <si>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</si>
  <si>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</si>
  <si>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</si>
  <si>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</si>
  <si>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</si>
  <si>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</si>
  <si>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</si>
  <si>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</si>
  <si>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</si>
  <si>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</si>
  <si>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</si>
  <si>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</si>
  <si>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</si>
  <si>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</si>
  <si>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</si>
  <si>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</si>
  <si>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</si>
  <si>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</si>
  <si>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</si>
  <si>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</si>
  <si>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</si>
  <si>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</si>
  <si>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</si>
  <si>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</si>
  <si>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</si>
  <si>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</si>
  <si>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</si>
  <si>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</si>
  <si>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</si>
  <si>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</si>
  <si>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</si>
  <si>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</si>
  <si>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</si>
  <si>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</si>
  <si>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</si>
  <si>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</si>
  <si>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</si>
  <si>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</si>
  <si>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</si>
  <si>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</si>
  <si>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</si>
  <si>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</si>
  <si>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</si>
  <si>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</si>
  <si>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</si>
  <si>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</si>
  <si>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</si>
  <si>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</si>
  <si>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</si>
  <si>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</si>
  <si>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</si>
  <si>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</si>
  <si>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</si>
  <si>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</si>
  <si>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</si>
  <si>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</si>
  <si>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</si>
  <si>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</si>
  <si>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</si>
  <si>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</si>
  <si>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</si>
  <si>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</si>
  <si>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</si>
  <si>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</si>
  <si>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</si>
  <si>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</si>
  <si>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</si>
  <si>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</si>
  <si>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</si>
  <si>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</si>
  <si>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</si>
  <si>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</si>
  <si>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</si>
  <si>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</si>
  <si>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</si>
  <si>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</si>
  <si>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</si>
  <si>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</si>
  <si>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</si>
  <si>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</si>
  <si>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</si>
  <si>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</si>
  <si>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</si>
  <si>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</si>
  <si>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</si>
  <si>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</si>
  <si>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</si>
  <si>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</si>
  <si>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</si>
  <si>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</si>
  <si>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</si>
  <si>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</si>
  <si>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</si>
  <si>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</si>
  <si>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</si>
  <si>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</si>
  <si>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</si>
  <si>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</si>
  <si>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</si>
  <si>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</si>
  <si>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</si>
  <si>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</si>
  <si>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</si>
  <si>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</si>
  <si>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</si>
  <si>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</si>
  <si>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</si>
  <si>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</si>
  <si>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</si>
  <si>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</si>
  <si>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</si>
  <si>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</si>
  <si>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</si>
  <si>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</si>
  <si>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</si>
  <si>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</si>
  <si>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</si>
  <si>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</si>
  <si>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</si>
  <si>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</si>
  <si>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</si>
  <si>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</si>
  <si>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</si>
  <si>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</si>
  <si>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</si>
  <si>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</si>
  <si>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</si>
  <si>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</si>
  <si>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</si>
  <si>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</si>
  <si>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</si>
  <si>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</si>
  <si>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</si>
  <si>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</si>
  <si>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</si>
  <si>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</si>
  <si>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</si>
  <si>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</si>
  <si>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</si>
  <si>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</si>
  <si>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</si>
  <si>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</si>
  <si>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</si>
  <si>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</si>
  <si>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</si>
  <si>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</si>
  <si>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</si>
  <si>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</si>
  <si>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</si>
  <si>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</si>
  <si>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</si>
  <si>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</si>
  <si>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</si>
  <si>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</si>
  <si>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</si>
  <si>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</si>
  <si>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</si>
  <si>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</si>
  <si>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</si>
  <si>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</si>
  <si>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</si>
  <si>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</si>
  <si>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</si>
  <si>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</si>
  <si>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</si>
  <si>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</si>
  <si>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</si>
  <si>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</si>
  <si>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</si>
  <si>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</si>
  <si>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</si>
  <si>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</si>
  <si>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</si>
  <si>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</si>
  <si>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</si>
  <si>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</si>
  <si>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</si>
  <si>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</si>
  <si>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</si>
  <si>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</si>
  <si>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</si>
  <si>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</si>
  <si>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</si>
  <si>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</si>
  <si>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</si>
  <si>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</si>
  <si>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</si>
  <si>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</si>
  <si>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</si>
  <si>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</si>
  <si>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</si>
  <si>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</si>
  <si>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</si>
  <si>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</si>
  <si>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</si>
  <si>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</si>
  <si>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</si>
  <si>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</si>
  <si>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</si>
  <si>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</si>
  <si>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</si>
  <si>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</si>
  <si>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</si>
  <si>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</si>
  <si>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</si>
  <si>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</si>
  <si>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</si>
  <si>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</si>
  <si>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</si>
  <si>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</si>
  <si>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</si>
  <si>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</si>
  <si>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</si>
  <si>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</si>
  <si>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</si>
  <si>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</si>
  <si>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</si>
  <si>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</si>
  <si>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</si>
  <si>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</si>
  <si>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</si>
  <si>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</si>
  <si>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</si>
  <si>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</si>
  <si>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</si>
  <si>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</si>
  <si>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</si>
  <si>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</si>
  <si>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</si>
  <si>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</si>
  <si>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</si>
  <si>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</si>
  <si>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</si>
  <si>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</si>
  <si>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tCO2e</t>
  </si>
  <si>
    <t>2021-2022</t>
  </si>
  <si>
    <t>2022-2023</t>
  </si>
  <si>
    <t>2023-2024</t>
  </si>
  <si>
    <t>2024-2025</t>
  </si>
  <si>
    <t>employment records</t>
  </si>
  <si>
    <t>annual</t>
  </si>
  <si>
    <t>database</t>
  </si>
  <si>
    <t>Survey</t>
  </si>
  <si>
    <t>GS11655</t>
  </si>
  <si>
    <t>2025-2026</t>
  </si>
  <si>
    <t>In baseline, 10 less job opportunities</t>
  </si>
  <si>
    <t>Continuation of regular trainings/workshops.</t>
  </si>
  <si>
    <t>Atleast once in 2 years</t>
  </si>
  <si>
    <t>Sample survey to confirm if project biogas systems are operational. Operational status will confirm that the user are accessed to affordable and clean energy</t>
  </si>
  <si>
    <t>Required sample size shall be determined following UNFCCC sampling standard</t>
  </si>
  <si>
    <t>Improvement in health and decrease in illness will be assessed through interview with end users due to project implementation</t>
  </si>
  <si>
    <t>Biennial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</si>
</sst>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4" fontId="1" fillId="2" borderId="0" xfId="0" applyNumberFormat="1" applyFont="1" applyFill="1"/>
    <xf numFmtId="3"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33" fillId="19" borderId="26" xfId="0" applyFont="1" applyFill="1" applyBorder="1" applyAlignment="1">
      <alignment horizontal="center"/>
    </xf>
    <xf numFmtId="0" fontId="33" fillId="19" borderId="30" xfId="0" applyFont="1" applyFill="1" applyBorder="1" applyAlignment="1">
      <alignment horizontal="center"/>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6"/>
  <cols>
    <col min="1" max="1" width="1.453125" style="14" customWidth="1"/>
    <col min="2" max="2" width="12.26953125" style="61" customWidth="1"/>
    <col min="3" max="3" width="64.7265625" style="14" customWidth="1"/>
    <col min="4" max="4" width="1.1796875" style="14" customWidth="1"/>
    <col min="5" max="6" width="1.453125" style="14" customWidth="1"/>
    <col min="7" max="7" width="50.54296875" style="14" customWidth="1"/>
    <col min="8" max="8" width="26" style="14" customWidth="1"/>
    <col min="9" max="10" width="9" style="14"/>
    <col min="11" max="11" width="25" style="14" customWidth="1"/>
    <col min="12" max="16384" width="9" style="14"/>
  </cols>
  <sheetData>
    <row r="1" spans="1:8" ht="135" customHeight="1"/>
    <row r="2" spans="1:8" ht="19.95" customHeight="1">
      <c r="A2" s="50"/>
      <c r="B2" s="179" t="s">
        <v>1302</v>
      </c>
      <c r="C2" s="180"/>
      <c r="D2" s="50"/>
      <c r="E2" s="50"/>
      <c r="F2" s="50"/>
    </row>
    <row r="3" spans="1:8" ht="19.95" customHeight="1">
      <c r="A3" s="50"/>
      <c r="B3" s="179" t="s">
        <v>1303</v>
      </c>
      <c r="C3" s="180"/>
      <c r="D3" s="50"/>
      <c r="E3" s="50"/>
      <c r="F3" s="50"/>
    </row>
    <row r="4" spans="1:8" ht="55.95" customHeight="1">
      <c r="A4" s="50"/>
      <c r="B4" s="178" t="s">
        <v>0</v>
      </c>
      <c r="C4" s="178"/>
      <c r="D4" s="178"/>
      <c r="E4" s="178"/>
      <c r="F4" s="178"/>
      <c r="G4" s="178"/>
      <c r="H4" s="178"/>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10" zoomScaleNormal="110" workbookViewId="0">
      <pane xSplit="2" ySplit="2" topLeftCell="C3" activePane="bottomRight" state="frozen"/>
      <selection pane="topRight" activeCell="C1" sqref="C1"/>
      <selection pane="bottomLeft" activeCell="A3" sqref="A3"/>
      <selection pane="bottomRight" activeCell="D11" sqref="D11"/>
    </sheetView>
  </sheetViews>
  <sheetFormatPr defaultColWidth="9" defaultRowHeight="13.2"/>
  <cols>
    <col min="1" max="1" width="29.453125" style="8" customWidth="1"/>
    <col min="2" max="2" width="25.90625"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182" t="s">
        <v>13</v>
      </c>
      <c r="B1" s="71"/>
      <c r="C1" s="170"/>
      <c r="D1" s="170"/>
      <c r="E1" s="171"/>
    </row>
    <row r="2" spans="1:5" s="14" customFormat="1" ht="15.6">
      <c r="A2" s="182"/>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1314</v>
      </c>
      <c r="D5" s="14" t="s">
        <v>20</v>
      </c>
      <c r="E5" s="101"/>
    </row>
    <row r="6" spans="1:5" s="14" customFormat="1">
      <c r="B6" s="71" t="s">
        <v>21</v>
      </c>
      <c r="C6" s="101"/>
      <c r="D6" s="14" t="s">
        <v>22</v>
      </c>
      <c r="E6" s="101"/>
    </row>
    <row r="7" spans="1:5" s="14" customFormat="1">
      <c r="B7" s="71" t="s">
        <v>23</v>
      </c>
      <c r="C7" s="102" t="s">
        <v>884</v>
      </c>
    </row>
    <row r="8" spans="1:5" s="14" customFormat="1">
      <c r="B8" s="71" t="s">
        <v>25</v>
      </c>
      <c r="D8" s="176"/>
    </row>
    <row r="9" spans="1:5" s="14" customFormat="1">
      <c r="B9" s="71"/>
      <c r="C9" s="176">
        <v>44348</v>
      </c>
      <c r="D9" s="176">
        <v>46172</v>
      </c>
      <c r="E9" s="14" t="s">
        <v>28</v>
      </c>
    </row>
    <row r="10" spans="1:5" s="14" customFormat="1">
      <c r="B10" s="71" t="s">
        <v>29</v>
      </c>
      <c r="C10" s="14" t="s">
        <v>26</v>
      </c>
      <c r="D10" s="14" t="s">
        <v>27</v>
      </c>
    </row>
    <row r="11" spans="1:5" s="14" customFormat="1">
      <c r="B11" s="71" t="s">
        <v>30</v>
      </c>
      <c r="C11" s="169">
        <v>44357</v>
      </c>
      <c r="D11" s="169">
        <v>44804</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
      <c r="A18" s="9" t="s">
        <v>3</v>
      </c>
      <c r="B18" s="10" t="s">
        <v>38</v>
      </c>
      <c r="C18" s="102" t="s">
        <v>138</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6" t="s">
        <v>5</v>
      </c>
      <c r="B20" s="11" t="s">
        <v>42</v>
      </c>
      <c r="C20" s="102" t="s">
        <v>43</v>
      </c>
      <c r="E20" s="108" t="s">
        <v>44</v>
      </c>
      <c r="O20" s="69"/>
    </row>
    <row r="21" spans="1:55 16384:16384" s="14" customFormat="1">
      <c r="A21" s="226"/>
      <c r="B21" s="17"/>
    </row>
    <row r="22" spans="1:55 16384:16384" s="174" customFormat="1" ht="13.95" customHeight="1">
      <c r="A22" s="226"/>
      <c r="C22" s="218" t="s">
        <v>1304</v>
      </c>
      <c r="D22" s="219"/>
      <c r="E22" s="220"/>
      <c r="F22" s="175"/>
      <c r="G22" s="212" t="s">
        <v>46</v>
      </c>
      <c r="H22" s="213"/>
      <c r="I22" s="214"/>
      <c r="K22" s="212" t="s">
        <v>46</v>
      </c>
      <c r="L22" s="213"/>
      <c r="M22" s="214"/>
      <c r="O22" s="212" t="s">
        <v>46</v>
      </c>
      <c r="P22" s="213"/>
      <c r="Q22" s="214"/>
      <c r="S22" s="212" t="s">
        <v>46</v>
      </c>
      <c r="T22" s="213"/>
      <c r="U22" s="214"/>
      <c r="W22" s="212" t="s">
        <v>46</v>
      </c>
      <c r="X22" s="213"/>
      <c r="Y22" s="214"/>
      <c r="AA22" s="212" t="s">
        <v>46</v>
      </c>
      <c r="AB22" s="213"/>
      <c r="AC22" s="214"/>
      <c r="AE22" s="212" t="s">
        <v>46</v>
      </c>
      <c r="AF22" s="213"/>
      <c r="AG22" s="214"/>
      <c r="AI22" s="212" t="s">
        <v>46</v>
      </c>
      <c r="AJ22" s="213"/>
      <c r="AK22" s="214"/>
      <c r="AM22" s="212" t="s">
        <v>46</v>
      </c>
      <c r="AN22" s="213"/>
      <c r="AO22" s="214"/>
      <c r="AP22" s="175"/>
      <c r="AQ22" s="175"/>
      <c r="AR22" s="175"/>
      <c r="AS22" s="175"/>
      <c r="AT22" s="175"/>
      <c r="AU22" s="175"/>
      <c r="AV22" s="175"/>
      <c r="AW22" s="175"/>
      <c r="AX22" s="175"/>
      <c r="AY22" s="175"/>
      <c r="AZ22" s="175"/>
      <c r="BA22" s="175"/>
      <c r="BB22" s="175"/>
      <c r="BC22" s="175"/>
    </row>
    <row r="23" spans="1:55 16384:16384">
      <c r="A23" s="226"/>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55 16384:16384" ht="12.75" customHeight="1">
      <c r="A24" s="226"/>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127</v>
      </c>
      <c r="L24" s="192"/>
      <c r="M24" s="193"/>
      <c r="N24" s="115" t="str">
        <f>IF($B$24="Select SDG &gt;&gt;","&gt;&gt;","")</f>
        <v>&gt;&gt;</v>
      </c>
      <c r="O24" s="191" t="s">
        <v>232</v>
      </c>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55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200</v>
      </c>
      <c r="L27" s="192"/>
      <c r="M27" s="193"/>
      <c r="N27" s="115" t="str">
        <f>IF($B$27="Select Monitoring indicator &gt;&gt;","&gt;&gt;","")</f>
        <v>&gt;&gt;</v>
      </c>
      <c r="O27" s="191" t="s">
        <v>265</v>
      </c>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GSDM-I7.1.1</v>
      </c>
      <c r="L30" s="189"/>
      <c r="M30" s="190"/>
      <c r="O30" s="188" t="str" cm="1">
        <f t="array" ref="O30">IFERROR(_xlfn.IFS(O23&lt;&gt;"",IFERROR(INDEX(BA!$J$4:$J$952,MATCH(O26,BA!$P$4:$P$952,0)),""),O24&lt;&gt;"",IFERROR(INDEX(BA!$J$4:$J$952,MATCH(O27,BA!$P$4:$P$952,0)),"")),"")</f>
        <v>GSDM-I3.9.3</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55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Increased access to energy</v>
      </c>
      <c r="L31" s="189"/>
      <c r="M31" s="190"/>
      <c r="O31" s="188" t="str">
        <f>IFERROR(INDEX(BA!$O$4:$O$952,MATCH(O30,BA!$J$4:$J$952,0)),"")</f>
        <v xml:space="preserve">Reduced incidence of disease caused by air pollutants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55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Energy generation, efficiency &amp; access</v>
      </c>
      <c r="L32" s="189"/>
      <c r="M32" s="190"/>
      <c r="O32" s="188" t="str">
        <f>IFERROR(INDEX(BA!$L$4:$L$952,MATCH(O30,BA!$J$4:$J$952,0)),"")</f>
        <v>Health &amp; safety</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7. Affordable and clean energy </v>
      </c>
      <c r="L33" s="189"/>
      <c r="M33" s="190"/>
      <c r="O33" s="188" t="str">
        <f>IFERROR(INDEX(BA!$M$4:$M$952,MATCH(O30,BA!$J$4:$J$952,0)),"")</f>
        <v>3. Good health and well being</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7.1 By 2030, ensure universal access to affordable, reliable and modern energy services</v>
      </c>
      <c r="L34" s="189"/>
      <c r="M34" s="190"/>
      <c r="O34" s="188" t="str">
        <f>IFERROR(INDEX(BA!$N$4:$N$952,MATCH(O30,BA!$J$4:$J$952,0)),"")</f>
        <v>3.9 By 2030, substantially reduce the number of deaths and illnesses from hazardous chemicals and air, water and soil pollution and contamination</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L35" s="189"/>
      <c r="M35" s="190"/>
      <c r="O35" s="188" t="str">
        <f>IFERROR(INDEX(BA!$Q$4:$Q$952,MATCH($O$30,BA!$J$4:$J$952,0)),"")</f>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L36" s="189"/>
      <c r="M36" s="190"/>
      <c r="O36" s="188" t="str">
        <f>IFERROR(INDEX(BA!$R$4:$R$952,MATCH($O$30,BA!$J$4:$J$952,0)),"")</f>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Number of households</v>
      </c>
      <c r="L37" s="207"/>
      <c r="M37" s="208"/>
      <c r="O37" s="206" t="str">
        <f>IFERROR(INDEX(BA!$S$4:$S$952,MATCH(O30,BA!$J$4:$J$952,0)),"")</f>
        <v xml:space="preserve">% hh visited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Project activity</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Direct measurement and or surveys following methodology requirements</v>
      </c>
      <c r="L39" s="207"/>
      <c r="M39" s="208"/>
      <c r="O39" s="206" t="str">
        <f>IFERROR(INDEX(BA!$U$4:$U$952,MATCH(O30,BA!$J$4:$J$952,0)),"")</f>
        <v>Conduct a detailed (standardized) survey on the occurrence of respiratory diseases and eye infections among a representative group of households participating in the project.</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 xml:space="preserve">Annual </v>
      </c>
      <c r="L40" s="207"/>
      <c r="M40" s="208"/>
      <c r="O40" s="206" t="str">
        <f>IFERROR(INDEX(BA!$V$4:$V$952,MATCH(O30,BA!$J$4:$J$952,0)),"")</f>
        <v>Annual</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t="str">
        <f>IFERROR(INDEX(BA!$X$4:$X$952,MATCH(K30,BA!$J$4:$J$952,0 )),"")</f>
        <v>NA</v>
      </c>
      <c r="L41" s="207"/>
      <c r="M41" s="208"/>
      <c r="O41" s="206" t="str">
        <f>IFERROR(INDEX(BA!$X$4:$X$952,MATCH(O30,BA!$J$4:$J$952,0 )),"")</f>
        <v>NA</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NA</v>
      </c>
      <c r="L42" s="207"/>
      <c r="M42" s="208"/>
      <c r="O42" s="206">
        <f>IFERROR(INDEX(BA!$Y$4:$Y$952,MATCH(O30,BA!$J$4:$J$952,0 )),"")</f>
        <v>0</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55" ht="22.9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55"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Number of beneficiaries: Households</v>
      </c>
      <c r="L50" s="222"/>
      <c r="M50" s="223"/>
      <c r="N50" s="38"/>
      <c r="O50" s="221" t="str" cm="1">
        <f t="array" ref="O50">IFERROR(_xlfn.IFS(N26&lt;&gt;"",O26,N27&lt;&gt;"",O27),"")</f>
        <v xml:space="preserve">Number of hosuehold visited medical facilities/dispensary for treatment of respiratory issues etc. such as cough, shortness in breath, pneumonia and other respiratory issues  </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55">
      <c r="A51" s="187"/>
      <c r="B51" s="106" t="s">
        <v>62</v>
      </c>
      <c r="C51" s="183" t="s">
        <v>1305</v>
      </c>
      <c r="D51" s="184"/>
      <c r="E51" s="184"/>
      <c r="F51" s="37"/>
      <c r="G51" s="183" t="s">
        <v>510</v>
      </c>
      <c r="H51" s="184"/>
      <c r="I51" s="184"/>
      <c r="J51" s="38"/>
      <c r="K51" s="183" t="s">
        <v>200</v>
      </c>
      <c r="L51" s="184"/>
      <c r="M51" s="184"/>
      <c r="N51" s="38"/>
      <c r="O51" s="183" t="s">
        <v>399</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55">
      <c r="A52" s="187"/>
      <c r="B52" s="106" t="s">
        <v>63</v>
      </c>
      <c r="C52" s="183" t="s">
        <v>219</v>
      </c>
      <c r="D52" s="184"/>
      <c r="E52" s="184"/>
      <c r="F52" s="37"/>
      <c r="G52" s="183" t="s">
        <v>1310</v>
      </c>
      <c r="H52" s="184"/>
      <c r="I52" s="184"/>
      <c r="J52" s="38"/>
      <c r="K52" s="183" t="s">
        <v>1312</v>
      </c>
      <c r="L52" s="184"/>
      <c r="M52" s="184"/>
      <c r="N52" s="38"/>
      <c r="O52" s="183" t="s">
        <v>1313</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55">
      <c r="A53" s="187"/>
      <c r="B53" s="106" t="s">
        <v>65</v>
      </c>
      <c r="C53" s="183" t="s">
        <v>220</v>
      </c>
      <c r="D53" s="184"/>
      <c r="E53" s="184"/>
      <c r="F53" s="37"/>
      <c r="G53" s="183" t="s">
        <v>1311</v>
      </c>
      <c r="H53" s="184"/>
      <c r="I53" s="184"/>
      <c r="J53" s="38"/>
      <c r="K53" s="183" t="s">
        <v>1318</v>
      </c>
      <c r="L53" s="184"/>
      <c r="M53" s="184"/>
      <c r="N53" s="38"/>
      <c r="O53" s="183" t="s">
        <v>1322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55" ht="34.200000000000003" customHeight="1">
      <c r="A54" s="187"/>
      <c r="B54" s="106" t="s">
        <v>64</v>
      </c>
      <c r="C54" s="183"/>
      <c r="D54" s="184"/>
      <c r="E54" s="184"/>
      <c r="F54" s="37"/>
      <c r="G54" s="183" t="s">
        <v>1311</v>
      </c>
      <c r="H54" s="184"/>
      <c r="I54" s="184"/>
      <c r="J54" s="38"/>
      <c r="K54" s="186" t="s">
        <v>1319</v>
      </c>
      <c r="L54" s="184"/>
      <c r="M54" s="184"/>
      <c r="N54" s="38"/>
      <c r="O54" s="224" t="s">
        <v>1321</v>
      </c>
      <c r="P54" s="225"/>
      <c r="Q54" s="225"/>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55">
      <c r="A55" s="187"/>
      <c r="B55" s="106" t="s">
        <v>73</v>
      </c>
      <c r="C55" s="183"/>
      <c r="D55" s="184"/>
      <c r="E55" s="184"/>
      <c r="F55" s="37"/>
      <c r="G55" s="183" t="s">
        <v>1317</v>
      </c>
      <c r="H55" s="184"/>
      <c r="I55" s="184"/>
      <c r="J55" s="38"/>
      <c r="K55" s="186" t="s">
        <v>1320</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55">
      <c r="A56" s="187"/>
      <c r="B56" s="106" t="s">
        <v>74</v>
      </c>
      <c r="C56" s="183"/>
      <c r="D56" s="184"/>
      <c r="E56" s="184"/>
      <c r="F56" s="37"/>
      <c r="G56" s="183" t="s">
        <v>72</v>
      </c>
      <c r="H56" s="184"/>
      <c r="I56" s="184"/>
      <c r="J56" s="38"/>
      <c r="K56" s="183" t="s">
        <v>72</v>
      </c>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5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55" ht="12.75" customHeight="1">
      <c r="A58" s="185" t="s">
        <v>79</v>
      </c>
      <c r="B58" s="106" t="s">
        <v>1306</v>
      </c>
      <c r="C58" s="177">
        <v>53605</v>
      </c>
      <c r="D58" s="41">
        <v>0</v>
      </c>
      <c r="E58" s="41">
        <f>C58-D58</f>
        <v>53605</v>
      </c>
      <c r="F58" s="37"/>
      <c r="G58" s="41">
        <v>0</v>
      </c>
      <c r="H58" s="8">
        <v>10</v>
      </c>
      <c r="I58" s="41">
        <v>10</v>
      </c>
      <c r="J58" s="38"/>
      <c r="K58" s="41">
        <v>0</v>
      </c>
      <c r="L58" s="41">
        <v>11000</v>
      </c>
      <c r="M58" s="41">
        <v>11000</v>
      </c>
      <c r="N58" s="38"/>
      <c r="O58" s="41">
        <v>0</v>
      </c>
      <c r="P58" s="177">
        <v>11000</v>
      </c>
      <c r="Q58" s="177">
        <v>11000</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55">
      <c r="A59" s="185"/>
      <c r="B59" s="106" t="s">
        <v>1307</v>
      </c>
      <c r="C59" s="177">
        <v>53605</v>
      </c>
      <c r="D59" s="41">
        <v>0</v>
      </c>
      <c r="E59" s="41">
        <f t="shared" ref="E59:E62" si="0">C59-D59</f>
        <v>53605</v>
      </c>
      <c r="F59" s="37"/>
      <c r="G59" s="41">
        <v>0</v>
      </c>
      <c r="H59" s="8">
        <v>10</v>
      </c>
      <c r="I59" s="41">
        <v>10</v>
      </c>
      <c r="J59" s="38"/>
      <c r="K59" s="41">
        <v>0</v>
      </c>
      <c r="L59" s="41">
        <v>11000</v>
      </c>
      <c r="M59" s="41">
        <v>11000</v>
      </c>
      <c r="N59" s="38"/>
      <c r="O59" s="41">
        <v>0</v>
      </c>
      <c r="P59" s="177">
        <v>11000</v>
      </c>
      <c r="Q59" s="177">
        <v>11000</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55">
      <c r="A60" s="185"/>
      <c r="B60" s="106" t="s">
        <v>1308</v>
      </c>
      <c r="C60" s="177">
        <v>53605</v>
      </c>
      <c r="D60" s="41">
        <v>0</v>
      </c>
      <c r="E60" s="41">
        <f t="shared" si="0"/>
        <v>53605</v>
      </c>
      <c r="F60" s="37"/>
      <c r="G60" s="41">
        <v>0</v>
      </c>
      <c r="H60" s="8">
        <v>10</v>
      </c>
      <c r="I60" s="41">
        <v>10</v>
      </c>
      <c r="J60" s="38"/>
      <c r="K60" s="41">
        <v>0</v>
      </c>
      <c r="L60" s="41">
        <v>11000</v>
      </c>
      <c r="M60" s="41">
        <v>11000</v>
      </c>
      <c r="N60" s="38"/>
      <c r="O60" s="41">
        <v>0</v>
      </c>
      <c r="P60" s="177">
        <v>11000</v>
      </c>
      <c r="Q60" s="177">
        <v>11000</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55" ht="12.75" customHeight="1">
      <c r="A61" s="181" t="s">
        <v>80</v>
      </c>
      <c r="B61" s="106" t="s">
        <v>1309</v>
      </c>
      <c r="C61" s="177">
        <v>53605</v>
      </c>
      <c r="D61" s="41">
        <v>0</v>
      </c>
      <c r="E61" s="41">
        <f t="shared" si="0"/>
        <v>53605</v>
      </c>
      <c r="F61" s="37"/>
      <c r="G61" s="41">
        <v>0</v>
      </c>
      <c r="H61" s="8">
        <v>10</v>
      </c>
      <c r="I61" s="41">
        <v>10</v>
      </c>
      <c r="J61" s="38"/>
      <c r="K61" s="41">
        <v>0</v>
      </c>
      <c r="L61" s="41">
        <v>11000</v>
      </c>
      <c r="M61" s="41">
        <v>11000</v>
      </c>
      <c r="N61" s="38"/>
      <c r="O61" s="41">
        <v>0</v>
      </c>
      <c r="P61" s="177">
        <v>11000</v>
      </c>
      <c r="Q61" s="177">
        <v>11000</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55">
      <c r="A62" s="181"/>
      <c r="B62" s="106" t="s">
        <v>1315</v>
      </c>
      <c r="C62" s="177">
        <v>53605</v>
      </c>
      <c r="D62" s="41">
        <v>0</v>
      </c>
      <c r="E62" s="41">
        <f t="shared" si="0"/>
        <v>53605</v>
      </c>
      <c r="F62" s="37"/>
      <c r="G62" s="41">
        <v>0</v>
      </c>
      <c r="H62" s="8">
        <v>10</v>
      </c>
      <c r="I62" s="41">
        <v>10</v>
      </c>
      <c r="J62" s="38"/>
      <c r="K62" s="41">
        <v>0</v>
      </c>
      <c r="L62" s="41">
        <v>11000</v>
      </c>
      <c r="M62" s="41">
        <v>11000</v>
      </c>
      <c r="N62" s="38"/>
      <c r="O62" s="41">
        <v>0</v>
      </c>
      <c r="P62" s="177">
        <v>11000</v>
      </c>
      <c r="Q62" s="177">
        <v>11000</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55" s="8" customFormat="1" ht="12.75" customHeight="1">
      <c r="A63" s="181"/>
      <c r="B63" s="106" t="s">
        <v>81</v>
      </c>
      <c r="C63" s="41">
        <f>C62*5</f>
        <v>268025</v>
      </c>
      <c r="D63" s="41">
        <f>D62*5</f>
        <v>0</v>
      </c>
      <c r="E63" s="41">
        <f>C63-D63</f>
        <v>268025</v>
      </c>
      <c r="F63" s="37"/>
      <c r="G63" s="41">
        <v>0</v>
      </c>
      <c r="H63" s="8">
        <v>10</v>
      </c>
      <c r="I63" s="41">
        <v>10</v>
      </c>
      <c r="J63" s="38"/>
      <c r="K63" s="41">
        <v>0</v>
      </c>
      <c r="L63" s="41">
        <v>11000</v>
      </c>
      <c r="M63" s="41">
        <v>11000</v>
      </c>
      <c r="N63" s="38"/>
      <c r="O63" s="41">
        <v>0</v>
      </c>
      <c r="P63" s="177">
        <v>11000</v>
      </c>
      <c r="Q63" s="177">
        <v>11000</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c r="AP63" s="14"/>
      <c r="AQ63" s="14"/>
      <c r="AR63" s="14"/>
      <c r="AS63" s="14"/>
      <c r="AT63" s="14"/>
      <c r="AU63" s="14"/>
      <c r="AV63" s="14"/>
      <c r="AW63" s="14"/>
      <c r="AX63" s="14"/>
      <c r="AY63" s="14"/>
      <c r="AZ63" s="14"/>
      <c r="BA63" s="14"/>
      <c r="BB63" s="14"/>
      <c r="BC63" s="14"/>
    </row>
    <row r="64" spans="1:55" s="8" customFormat="1">
      <c r="A64" s="181"/>
      <c r="B64" s="106" t="s">
        <v>82</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c r="AP64" s="14"/>
      <c r="AQ64" s="14"/>
      <c r="AR64" s="14"/>
      <c r="AS64" s="14"/>
      <c r="AT64" s="14"/>
      <c r="AU64" s="14"/>
      <c r="AV64" s="14"/>
      <c r="AW64" s="14"/>
      <c r="AX64" s="14"/>
      <c r="AY64" s="14"/>
      <c r="AZ64" s="14"/>
      <c r="BA64" s="14"/>
      <c r="BB64" s="14"/>
      <c r="BC64" s="14"/>
    </row>
    <row r="65" spans="1:55" s="8" customFormat="1">
      <c r="A65" s="181"/>
      <c r="B65" s="38"/>
      <c r="C65" s="38"/>
      <c r="D65" s="38"/>
      <c r="E65" s="38"/>
      <c r="F65" s="37"/>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14"/>
      <c r="AQ65" s="14"/>
      <c r="AR65" s="14"/>
      <c r="AS65" s="14"/>
      <c r="AT65" s="14"/>
      <c r="AU65" s="14"/>
      <c r="AV65" s="14"/>
      <c r="AW65" s="14"/>
      <c r="AX65" s="14"/>
      <c r="AY65" s="14"/>
      <c r="AZ65" s="14"/>
      <c r="BA65" s="14"/>
      <c r="BB65" s="14"/>
      <c r="BC65" s="14"/>
    </row>
    <row r="66" spans="1:55" s="8" customFormat="1">
      <c r="A66" s="181"/>
      <c r="B66" s="39" t="s">
        <v>83</v>
      </c>
      <c r="C66" s="227" t="s">
        <v>84</v>
      </c>
      <c r="D66" s="227"/>
      <c r="E66" s="227"/>
      <c r="F66" s="37"/>
      <c r="G66" s="227" t="s">
        <v>1316</v>
      </c>
      <c r="H66" s="227"/>
      <c r="I66" s="227"/>
      <c r="J66" s="38"/>
      <c r="K66" s="227" t="s">
        <v>84</v>
      </c>
      <c r="L66" s="227"/>
      <c r="M66" s="227"/>
      <c r="N66" s="38"/>
      <c r="O66" s="227" t="s">
        <v>84</v>
      </c>
      <c r="P66" s="227"/>
      <c r="Q66" s="227"/>
      <c r="R66" s="38"/>
      <c r="S66" s="227" t="s">
        <v>84</v>
      </c>
      <c r="T66" s="227"/>
      <c r="U66" s="227"/>
      <c r="V66" s="38"/>
      <c r="W66" s="227" t="s">
        <v>84</v>
      </c>
      <c r="X66" s="227"/>
      <c r="Y66" s="227"/>
      <c r="Z66" s="38"/>
      <c r="AA66" s="227" t="s">
        <v>84</v>
      </c>
      <c r="AB66" s="227"/>
      <c r="AC66" s="227"/>
      <c r="AD66" s="38"/>
      <c r="AE66" s="227" t="s">
        <v>84</v>
      </c>
      <c r="AF66" s="227"/>
      <c r="AG66" s="227"/>
      <c r="AH66" s="38"/>
      <c r="AI66" s="227" t="s">
        <v>84</v>
      </c>
      <c r="AJ66" s="227"/>
      <c r="AK66" s="227"/>
      <c r="AL66" s="38"/>
      <c r="AM66" s="227" t="s">
        <v>84</v>
      </c>
      <c r="AN66" s="227"/>
      <c r="AO66" s="227"/>
      <c r="AP66" s="14"/>
      <c r="AQ66" s="14"/>
      <c r="AR66" s="14"/>
      <c r="AS66" s="14"/>
      <c r="AT66" s="14"/>
      <c r="AU66" s="14"/>
      <c r="AV66" s="14"/>
      <c r="AW66" s="14"/>
      <c r="AX66" s="14"/>
      <c r="AY66" s="14"/>
      <c r="AZ66" s="14"/>
      <c r="BA66" s="14"/>
      <c r="BB66" s="14"/>
      <c r="BC66" s="14"/>
    </row>
    <row r="67" spans="1:55" s="8" customFormat="1">
      <c r="A67" s="181"/>
      <c r="B67" s="228"/>
      <c r="C67" s="227"/>
      <c r="D67" s="227"/>
      <c r="E67" s="227"/>
      <c r="F67" s="37"/>
      <c r="G67" s="227"/>
      <c r="H67" s="227"/>
      <c r="I67" s="227"/>
      <c r="J67" s="38"/>
      <c r="K67" s="227"/>
      <c r="L67" s="227"/>
      <c r="M67" s="227"/>
      <c r="N67" s="38"/>
      <c r="O67" s="227"/>
      <c r="P67" s="227"/>
      <c r="Q67" s="227"/>
      <c r="R67" s="38"/>
      <c r="S67" s="227"/>
      <c r="T67" s="227"/>
      <c r="U67" s="227"/>
      <c r="V67" s="38"/>
      <c r="W67" s="227"/>
      <c r="X67" s="227"/>
      <c r="Y67" s="227"/>
      <c r="Z67" s="38"/>
      <c r="AA67" s="227"/>
      <c r="AB67" s="227"/>
      <c r="AC67" s="227"/>
      <c r="AD67" s="38"/>
      <c r="AE67" s="227"/>
      <c r="AF67" s="227"/>
      <c r="AG67" s="227"/>
      <c r="AH67" s="38"/>
      <c r="AI67" s="227"/>
      <c r="AJ67" s="227"/>
      <c r="AK67" s="227"/>
      <c r="AL67" s="38"/>
      <c r="AM67" s="227"/>
      <c r="AN67" s="227"/>
      <c r="AO67" s="227"/>
      <c r="AP67" s="14"/>
      <c r="AQ67" s="14"/>
      <c r="AR67" s="14"/>
      <c r="AS67" s="14"/>
      <c r="AT67" s="14"/>
      <c r="AU67" s="14"/>
      <c r="AV67" s="14"/>
      <c r="AW67" s="14"/>
      <c r="AX67" s="14"/>
      <c r="AY67" s="14"/>
      <c r="AZ67" s="14"/>
      <c r="BA67" s="14"/>
      <c r="BB67" s="14"/>
      <c r="BC67" s="14"/>
    </row>
    <row r="68" spans="1:55" s="8" customFormat="1">
      <c r="A68" s="181"/>
      <c r="B68" s="229"/>
      <c r="C68" s="227"/>
      <c r="D68" s="227"/>
      <c r="E68" s="227"/>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c r="AP68" s="14"/>
      <c r="AQ68" s="14"/>
      <c r="AR68" s="14"/>
      <c r="AS68" s="14"/>
      <c r="AT68" s="14"/>
      <c r="AU68" s="14"/>
      <c r="AV68" s="14"/>
      <c r="AW68" s="14"/>
      <c r="AX68" s="14"/>
      <c r="AY68" s="14"/>
      <c r="AZ68" s="14"/>
      <c r="BA68" s="14"/>
      <c r="BB68" s="14"/>
      <c r="BC68" s="14"/>
    </row>
    <row r="69" spans="1:55" s="8" customFormat="1">
      <c r="A69" s="181"/>
      <c r="B69" s="229"/>
      <c r="C69" s="227"/>
      <c r="D69" s="227"/>
      <c r="E69" s="227"/>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c r="AP69" s="14"/>
      <c r="AQ69" s="14"/>
      <c r="AR69" s="14"/>
      <c r="AS69" s="14"/>
      <c r="AT69" s="14"/>
      <c r="AU69" s="14"/>
      <c r="AV69" s="14"/>
      <c r="AW69" s="14"/>
      <c r="AX69" s="14"/>
      <c r="AY69" s="14"/>
      <c r="AZ69" s="14"/>
      <c r="BA69" s="14"/>
      <c r="BB69" s="14"/>
      <c r="BC69" s="14"/>
    </row>
    <row r="70" spans="1:55" s="8" customFormat="1">
      <c r="A70" s="181"/>
      <c r="B70" s="229"/>
      <c r="C70" s="227"/>
      <c r="D70" s="227"/>
      <c r="E70" s="227"/>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c r="AP70" s="14"/>
      <c r="AQ70" s="14"/>
      <c r="AR70" s="14"/>
      <c r="AS70" s="14"/>
      <c r="AT70" s="14"/>
      <c r="AU70" s="14"/>
      <c r="AV70" s="14"/>
      <c r="AW70" s="14"/>
      <c r="AX70" s="14"/>
      <c r="AY70" s="14"/>
      <c r="AZ70" s="14"/>
      <c r="BA70" s="14"/>
      <c r="BB70" s="14"/>
      <c r="BC70" s="14"/>
    </row>
    <row r="71" spans="1:55" s="8" customFormat="1">
      <c r="A71" s="181"/>
      <c r="B71" s="229"/>
      <c r="C71" s="227"/>
      <c r="D71" s="227"/>
      <c r="E71" s="227"/>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c r="AP71" s="14"/>
      <c r="AQ71" s="14"/>
      <c r="AR71" s="14"/>
      <c r="AS71" s="14"/>
      <c r="AT71" s="14"/>
      <c r="AU71" s="14"/>
      <c r="AV71" s="14"/>
      <c r="AW71" s="14"/>
      <c r="AX71" s="14"/>
      <c r="AY71" s="14"/>
      <c r="AZ71" s="14"/>
      <c r="BA71" s="14"/>
      <c r="BB71" s="14"/>
      <c r="BC71" s="14"/>
    </row>
    <row r="72" spans="1:55" s="8" customFormat="1">
      <c r="A72" s="181"/>
      <c r="B72" s="230"/>
      <c r="C72" s="227"/>
      <c r="D72" s="227"/>
      <c r="E72" s="227"/>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c r="AP72" s="14"/>
      <c r="AQ72" s="14"/>
      <c r="AR72" s="14"/>
      <c r="AS72" s="14"/>
      <c r="AT72" s="14"/>
      <c r="AU72" s="14"/>
      <c r="AV72" s="14"/>
      <c r="AW72" s="14"/>
      <c r="AX72" s="14"/>
      <c r="AY72" s="14"/>
      <c r="AZ72" s="14"/>
      <c r="BA72" s="14"/>
      <c r="BB72" s="14"/>
      <c r="BC72" s="14"/>
    </row>
    <row r="73" spans="1:55" s="8" customFormat="1">
      <c r="A73" s="181"/>
      <c r="F73" s="14"/>
      <c r="AP73" s="14"/>
      <c r="AQ73" s="14"/>
      <c r="AR73" s="14"/>
      <c r="AS73" s="14"/>
      <c r="AT73" s="14"/>
      <c r="AU73" s="14"/>
      <c r="AV73" s="14"/>
      <c r="AW73" s="14"/>
      <c r="AX73" s="14"/>
      <c r="AY73" s="14"/>
      <c r="AZ73" s="14"/>
      <c r="BA73" s="14"/>
      <c r="BB73" s="14"/>
      <c r="BC73" s="14"/>
    </row>
    <row r="74" spans="1:55" s="8" customFormat="1">
      <c r="A74" s="181"/>
      <c r="F74" s="14"/>
      <c r="AP74" s="14"/>
      <c r="AQ74" s="14"/>
      <c r="AR74" s="14"/>
      <c r="AS74" s="14"/>
      <c r="AT74" s="14"/>
      <c r="AU74" s="14"/>
      <c r="AV74" s="14"/>
      <c r="AW74" s="14"/>
      <c r="AX74" s="14"/>
      <c r="AY74" s="14"/>
      <c r="AZ74" s="14"/>
      <c r="BA74" s="14"/>
      <c r="BB74" s="14"/>
      <c r="BC74" s="14"/>
    </row>
    <row r="75" spans="1:55" s="8" customFormat="1">
      <c r="A75" s="181"/>
      <c r="F75" s="14"/>
      <c r="AP75" s="14"/>
      <c r="AQ75" s="14"/>
      <c r="AR75" s="14"/>
      <c r="AS75" s="14"/>
      <c r="AT75" s="14"/>
      <c r="AU75" s="14"/>
      <c r="AV75" s="14"/>
      <c r="AW75" s="14"/>
      <c r="AX75" s="14"/>
      <c r="AY75" s="14"/>
      <c r="AZ75" s="14"/>
      <c r="BA75" s="14"/>
      <c r="BB75" s="14"/>
      <c r="BC75" s="14"/>
    </row>
    <row r="76" spans="1:55" s="8" customFormat="1">
      <c r="A76" s="181"/>
      <c r="F76" s="14"/>
      <c r="AP76" s="14"/>
      <c r="AQ76" s="14"/>
      <c r="AR76" s="14"/>
      <c r="AS76" s="14"/>
      <c r="AT76" s="14"/>
      <c r="AU76" s="14"/>
      <c r="AV76" s="14"/>
      <c r="AW76" s="14"/>
      <c r="AX76" s="14"/>
      <c r="AY76" s="14"/>
      <c r="AZ76" s="14"/>
      <c r="BA76" s="14"/>
      <c r="BB76" s="14"/>
      <c r="BC76" s="14"/>
    </row>
    <row r="77" spans="1:55" s="8" customFormat="1">
      <c r="A77" s="181"/>
      <c r="F77" s="14"/>
      <c r="AP77" s="14"/>
      <c r="AQ77" s="14"/>
      <c r="AR77" s="14"/>
      <c r="AS77" s="14"/>
      <c r="AT77" s="14"/>
      <c r="AU77" s="14"/>
      <c r="AV77" s="14"/>
      <c r="AW77" s="14"/>
      <c r="AX77" s="14"/>
      <c r="AY77" s="14"/>
      <c r="AZ77" s="14"/>
      <c r="BA77" s="14"/>
      <c r="BB77" s="14"/>
      <c r="BC77" s="14"/>
    </row>
    <row r="78" spans="1:55" s="8" customFormat="1">
      <c r="F78" s="14"/>
      <c r="AP78" s="14"/>
      <c r="AQ78" s="14"/>
      <c r="AR78" s="14"/>
      <c r="AS78" s="14"/>
      <c r="AT78" s="14"/>
      <c r="AU78" s="14"/>
      <c r="AV78" s="14"/>
      <c r="AW78" s="14"/>
      <c r="AX78" s="14"/>
      <c r="AY78" s="14"/>
      <c r="AZ78" s="14"/>
      <c r="BA78" s="14"/>
      <c r="BB78" s="14"/>
      <c r="BC78" s="14"/>
    </row>
  </sheetData>
  <mergeCells count="326">
    <mergeCell ref="A20:A24"/>
    <mergeCell ref="AM66:AO72"/>
    <mergeCell ref="AE66:AG72"/>
    <mergeCell ref="AI66:AK72"/>
    <mergeCell ref="W66:Y72"/>
    <mergeCell ref="C66:E72"/>
    <mergeCell ref="B67:B72"/>
    <mergeCell ref="AA50:AC50"/>
    <mergeCell ref="AE50:AG50"/>
    <mergeCell ref="AI50:AK50"/>
    <mergeCell ref="G66:I72"/>
    <mergeCell ref="K66:M72"/>
    <mergeCell ref="O66:Q72"/>
    <mergeCell ref="S66:U72"/>
    <mergeCell ref="S53:U53"/>
    <mergeCell ref="S54:U54"/>
    <mergeCell ref="S55:U55"/>
    <mergeCell ref="S56:U56"/>
    <mergeCell ref="AA66:AC72"/>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7"/>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3.8"/>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activeCell="A6" sqref="A6"/>
    </sheetView>
  </sheetViews>
  <sheetFormatPr defaultColWidth="12.26953125" defaultRowHeight="10.199999999999999" outlineLevelRow="1"/>
  <cols>
    <col min="1" max="1" width="50.7265625" style="117" customWidth="1"/>
    <col min="2" max="8" width="17.453125" style="117" customWidth="1"/>
    <col min="9" max="9" width="17.453125" style="149" customWidth="1"/>
    <col min="10" max="10" width="17.453125" style="117" customWidth="1"/>
    <col min="11" max="11" width="17.453125" style="149" customWidth="1"/>
    <col min="12" max="19" width="17.453125" style="117" customWidth="1"/>
    <col min="20" max="24" width="12" style="117" customWidth="1"/>
    <col min="25" max="25" width="5.54296875" style="117" customWidth="1"/>
    <col min="26" max="26" width="10" style="117" customWidth="1"/>
    <col min="27" max="27" width="17.7265625" style="135" customWidth="1"/>
    <col min="28" max="28" width="51" style="135" customWidth="1"/>
    <col min="29" max="29" width="34.26953125" style="135" customWidth="1"/>
    <col min="30" max="30" width="37.453125" style="135" customWidth="1"/>
    <col min="31" max="31" width="19.453125" style="135" customWidth="1"/>
    <col min="32" max="32" width="48.26953125" style="135" customWidth="1"/>
    <col min="33" max="34" width="12.26953125" style="117" customWidth="1"/>
    <col min="35" max="44" width="12.453125" style="117" customWidth="1"/>
    <col min="45" max="45" width="12.26953125" style="117"/>
    <col min="46" max="49" width="12.26953125" style="117" customWidth="1"/>
    <col min="50" max="51" width="19.26953125" style="117" customWidth="1"/>
    <col min="52" max="52" width="33.7265625" style="117" customWidth="1"/>
    <col min="53" max="53" width="23.26953125" style="117" customWidth="1"/>
    <col min="54" max="54" width="22.453125" style="117" customWidth="1"/>
    <col min="55" max="55" width="33.26953125" style="117" customWidth="1"/>
    <col min="56" max="56" width="30.453125" style="117" customWidth="1"/>
    <col min="57" max="57" width="40.453125" style="117" customWidth="1"/>
    <col min="58" max="58" width="43.7265625" style="117" customWidth="1"/>
    <col min="59" max="59" width="27.81640625" style="117" customWidth="1"/>
    <col min="60" max="60" width="42.81640625" style="117" customWidth="1"/>
    <col min="61" max="61" width="48.7265625" style="117" customWidth="1"/>
    <col min="62" max="62" width="21.26953125" style="117" customWidth="1"/>
    <col min="63" max="63" width="23.54296875" style="117" customWidth="1"/>
    <col min="64" max="64" width="19.26953125" style="117" customWidth="1"/>
    <col min="65" max="65" width="47.81640625" style="117" customWidth="1"/>
    <col min="66" max="66" width="32.453125" style="117" customWidth="1"/>
    <col min="67" max="67" width="12.26953125" style="117" customWidth="1"/>
    <col min="68" max="16384" width="12.2695312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399999999999999"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399999999999999"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0.6"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0.6"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0.6"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6"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399999999999999"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399999999999999"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30.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30.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50000000000003"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0.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1.2"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1.2"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6"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6"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1"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399999999999999"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6"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399999999999999"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6"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6"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399999999999999"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399999999999999"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0.6"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0.6"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0.6"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399999999999999"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6"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399999999999999"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399999999999999"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30.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6"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6"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0.6"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0.6"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0.6"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6"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399999999999999"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399999999999999"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30.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6"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1"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30.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6"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30.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6"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6"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30.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799999999999997"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20.399999999999999"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20.399999999999999"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20.399999999999999"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6"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0.6"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0.6"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0.6"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399999999999999"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6"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399999999999999"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399999999999999"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30.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799999999999997"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799999999999997"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799999999999997"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799999999999997"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399999999999999"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799999999999997"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20.399999999999999"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20.399999999999999"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20.399999999999999"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0.6"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0.6"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0.6"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399999999999999"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399999999999999"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30.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30.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399999999999999"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399999999999999"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799999999999997"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399999999999999"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399999999999999"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6">
      <c r="B269" s="142"/>
      <c r="AB269" s="135" t="s">
        <v>146</v>
      </c>
    </row>
    <row r="271" spans="1:66" ht="30.6">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2"/>
  <cols>
    <col min="1" max="9" width="12.453125" style="4" customWidth="1"/>
    <col min="10" max="11" width="13.81640625" style="2" customWidth="1"/>
    <col min="12" max="13" width="24.26953125" style="1" customWidth="1"/>
    <col min="14" max="14" width="49.54296875" style="1" customWidth="1"/>
    <col min="15" max="15" width="22" style="4" customWidth="1"/>
    <col min="16" max="16" width="33.453125" style="6" customWidth="1"/>
    <col min="17" max="17" width="63.5429687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 style="1"/>
  </cols>
  <sheetData>
    <row r="2" spans="1:25">
      <c r="A2" s="63" t="s">
        <v>153</v>
      </c>
      <c r="B2" s="63"/>
      <c r="C2" s="63"/>
      <c r="D2" s="63"/>
      <c r="E2" s="63"/>
      <c r="F2" s="63"/>
      <c r="G2" s="63"/>
      <c r="H2" s="63"/>
      <c r="I2" s="63"/>
    </row>
    <row r="3" spans="1:25" ht="26.4">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5.6">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6">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105.6">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7.6">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6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8.4">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6.6">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03.60000000000002">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6">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9.2">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8.8">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50.8">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7.6">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2.4">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43.2">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2">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58.4">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11.2">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4.8">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84.8">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8.4">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8.4">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82.8">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2.4">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8">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2.4">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8.8">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2.4">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6">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24.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98">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90.39999999999998">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90.39999999999998">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6">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11.2">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5.6">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6">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6">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9.2">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6">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58.4">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4">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9.2">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8">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6">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8">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52.8">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52.8">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9.2">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9.2">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2">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6">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0.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6">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0.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8.2">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2.4">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6">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6">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6">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6">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8.4">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3">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599999999999994">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18.8">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6">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2.4">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2.4">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6">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6">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6">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6.4">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8">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8">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6">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6">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6">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6">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6">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6">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7.799999999999997">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4">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2.8">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8">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8">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6">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18.8">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18.8">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18.8">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8">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6">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6">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59999999999999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0.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6">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0.4">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9.6">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8.2">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0.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0.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92.4">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0.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8.2">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599999999999994">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7.799999999999997">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0.4">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8.4">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39.6">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5.6">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6">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599999999999994">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59999999999999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2.8">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0.4">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03.60000000000002">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71.6">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8">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8">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8">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8">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7.79999999999999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7.799999999999997">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6.4">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96">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96">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52.8">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6.4">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6">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6">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6">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6">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6">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6">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6">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6">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7.799999999999997">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8">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9.6">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59999999999999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6.4">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7.79999999999999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0.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0.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8">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8">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8">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8">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6">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6">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6">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6">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6">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8">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52.8">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6">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0.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9.6">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75.59999999999999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6.4">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4">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8">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9.6">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0.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50.4">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6">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6">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7.799999999999997">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6">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6">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0.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3.80000000000001">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6">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6">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0.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9.6">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0.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0.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9.2">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9.2">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599999999999994">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7.79999999999999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0.4">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6">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8.2">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6">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6.4">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6">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37.799999999999997">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8.2">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9.6">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0.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6">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50.4">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3">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63">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63.80000000000001">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4">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75.59999999999999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2.4">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8.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8">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7.799999999999997">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9.2">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6">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2.4">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8">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2.4">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63">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8">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2.8">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6">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6">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6">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6">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6">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0.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6">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0.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1.19999999999999">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0.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2.8">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6">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37.799999999999997">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7.79999999999999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0.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37.79999999999999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63">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7.799999999999997">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7.799999999999997">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6.4">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3">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39.6">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3">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0.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7.79999999999999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8.2">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0.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7.799999999999997">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7.799999999999997">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8.2">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0.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52.8">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75.59999999999999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6">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6">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2.4">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0.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7.79999999999999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66">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7.799999999999997">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9.2">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3">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8">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3">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8">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6">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9.2">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4">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7.799999999999997">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9.6">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599999999999994">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0.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79.2">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9.2">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2"/>
  <cols>
    <col min="1" max="1" width="5.7265625" style="8" customWidth="1"/>
    <col min="2" max="2" width="54.453125" style="46" customWidth="1"/>
    <col min="3" max="3" width="32.453125" style="8" customWidth="1"/>
    <col min="4" max="4" width="36.26953125" style="8" customWidth="1"/>
    <col min="5" max="16384" width="9" style="8"/>
  </cols>
  <sheetData>
    <row r="2" spans="1:4">
      <c r="A2" s="8" t="s">
        <v>819</v>
      </c>
      <c r="B2" s="47"/>
    </row>
    <row r="3" spans="1:4">
      <c r="C3" s="8" t="s">
        <v>820</v>
      </c>
      <c r="D3" s="8" t="s">
        <v>821</v>
      </c>
    </row>
    <row r="4" spans="1:4">
      <c r="B4" s="44" t="s">
        <v>822</v>
      </c>
    </row>
    <row r="5" spans="1:4">
      <c r="B5" s="43"/>
    </row>
    <row r="6" spans="1:4" ht="66">
      <c r="B6" s="44" t="s">
        <v>823</v>
      </c>
      <c r="C6" s="232" t="s">
        <v>824</v>
      </c>
      <c r="D6" s="232" t="s">
        <v>825</v>
      </c>
    </row>
    <row r="7" spans="1:4" ht="39.6">
      <c r="A7" s="45" t="s">
        <v>826</v>
      </c>
      <c r="B7" s="44" t="s">
        <v>827</v>
      </c>
      <c r="C7" s="232"/>
      <c r="D7" s="232"/>
    </row>
    <row r="8" spans="1:4" ht="39.6">
      <c r="B8" s="44" t="s">
        <v>828</v>
      </c>
      <c r="C8" s="232"/>
      <c r="D8" s="232"/>
    </row>
    <row r="9" spans="1:4" ht="39.6">
      <c r="B9" s="44" t="s">
        <v>829</v>
      </c>
      <c r="C9" s="232"/>
      <c r="D9" s="232"/>
    </row>
    <row r="10" spans="1:4" ht="38.25" customHeight="1">
      <c r="B10" s="44" t="s">
        <v>830</v>
      </c>
      <c r="C10" s="1" t="s">
        <v>831</v>
      </c>
      <c r="D10" s="232"/>
    </row>
    <row r="12" spans="1:4">
      <c r="B12" s="44" t="s">
        <v>832</v>
      </c>
      <c r="D12" s="48"/>
    </row>
    <row r="13" spans="1:4" ht="39.6">
      <c r="B13" s="44" t="s">
        <v>833</v>
      </c>
      <c r="C13" s="232" t="s">
        <v>834</v>
      </c>
      <c r="D13" s="189" t="s">
        <v>835</v>
      </c>
    </row>
    <row r="14" spans="1:4" ht="39.6">
      <c r="B14" s="44" t="s">
        <v>836</v>
      </c>
      <c r="C14" s="232"/>
      <c r="D14" s="189"/>
    </row>
    <row r="15" spans="1:4" ht="39.6">
      <c r="B15" s="44" t="s">
        <v>837</v>
      </c>
      <c r="C15" s="232"/>
      <c r="D15" s="189"/>
    </row>
    <row r="16" spans="1:4" ht="26.4">
      <c r="B16" s="44" t="s">
        <v>838</v>
      </c>
      <c r="C16" s="232"/>
      <c r="D16" s="189"/>
    </row>
    <row r="17" spans="2:4">
      <c r="B17" s="44"/>
      <c r="D17" s="48"/>
    </row>
    <row r="18" spans="2:4">
      <c r="B18" s="44" t="s">
        <v>839</v>
      </c>
      <c r="D18" s="48"/>
    </row>
    <row r="19" spans="2:4" ht="39.6">
      <c r="B19" s="44" t="s">
        <v>840</v>
      </c>
      <c r="D19" s="189" t="s">
        <v>835</v>
      </c>
    </row>
    <row r="20" spans="2:4" ht="39.6">
      <c r="B20" s="44" t="s">
        <v>841</v>
      </c>
      <c r="C20" s="46" t="s">
        <v>842</v>
      </c>
      <c r="D20" s="189"/>
    </row>
    <row r="21" spans="2:4" ht="39.6">
      <c r="B21" s="44" t="s">
        <v>843</v>
      </c>
      <c r="C21" s="46" t="s">
        <v>844</v>
      </c>
      <c r="D21" s="189"/>
    </row>
    <row r="22" spans="2:4" ht="39.6">
      <c r="B22" s="44" t="s">
        <v>845</v>
      </c>
      <c r="C22" s="46" t="s">
        <v>846</v>
      </c>
      <c r="D22" s="189"/>
    </row>
    <row r="23" spans="2:4">
      <c r="B23" s="43"/>
      <c r="D23" s="48"/>
    </row>
    <row r="24" spans="2:4">
      <c r="B24" s="44" t="s">
        <v>847</v>
      </c>
      <c r="D24" s="48"/>
    </row>
    <row r="25" spans="2:4" ht="51" customHeight="1">
      <c r="B25" s="44" t="s">
        <v>848</v>
      </c>
      <c r="C25" s="231" t="s">
        <v>849</v>
      </c>
      <c r="D25" s="231" t="s">
        <v>850</v>
      </c>
    </row>
    <row r="26" spans="2:4" ht="39.6">
      <c r="B26" s="44" t="s">
        <v>851</v>
      </c>
      <c r="C26" s="231"/>
      <c r="D26" s="231"/>
    </row>
    <row r="27" spans="2:4" ht="39.6">
      <c r="B27" s="44" t="s">
        <v>852</v>
      </c>
      <c r="C27" s="231"/>
      <c r="D27" s="231"/>
    </row>
    <row r="28" spans="2:4" ht="39.6">
      <c r="B28" s="44" t="s">
        <v>853</v>
      </c>
      <c r="C28" s="231"/>
      <c r="D28" s="231"/>
    </row>
    <row r="29" spans="2:4" ht="39.6">
      <c r="B29" s="44" t="s">
        <v>854</v>
      </c>
      <c r="C29" s="231"/>
      <c r="D29" s="231"/>
    </row>
    <row r="30" spans="2:4" ht="39.6">
      <c r="B30" s="44" t="s">
        <v>855</v>
      </c>
      <c r="C30" s="231"/>
      <c r="D30" s="23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3.8"/>
  <cols>
    <col min="1" max="1" width="27.453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M8" workbookViewId="0">
      <selection activeCell="N9" sqref="N9"/>
    </sheetView>
  </sheetViews>
  <sheetFormatPr defaultColWidth="9" defaultRowHeight="13.2"/>
  <cols>
    <col min="1" max="1" width="14.81640625" style="70" customWidth="1"/>
    <col min="2" max="9" width="17.54296875" style="8" customWidth="1"/>
    <col min="10" max="10" width="1.7265625" style="14" customWidth="1"/>
    <col min="11" max="11" width="1.453125" style="14" customWidth="1"/>
    <col min="12" max="12" width="47" style="8" customWidth="1"/>
    <col min="13" max="13" width="2" style="8" customWidth="1"/>
    <col min="14" max="14" width="47.81640625" style="8" customWidth="1"/>
    <col min="15" max="15" width="2" style="8" customWidth="1"/>
    <col min="16" max="16" width="24"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8">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8"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8"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6">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8"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E15" activePane="bottomRight" state="frozen"/>
      <selection pane="topRight" activeCell="C1" sqref="C1"/>
      <selection pane="bottomLeft" activeCell="A3" sqref="A3"/>
      <selection pane="bottomRight" activeCell="B59" sqref="B59"/>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233" t="s">
        <v>13</v>
      </c>
      <c r="B1" s="71"/>
      <c r="C1" s="170"/>
      <c r="D1" s="170"/>
      <c r="E1" s="171"/>
    </row>
    <row r="2" spans="1:5" s="14" customFormat="1" ht="15.6">
      <c r="A2" s="233"/>
      <c r="B2" s="71" t="s">
        <v>14</v>
      </c>
      <c r="C2" s="166" t="s">
        <v>15</v>
      </c>
      <c r="D2" s="167" t="s">
        <v>16</v>
      </c>
    </row>
    <row r="3" spans="1:5" s="14" customFormat="1" ht="12.75" customHeight="1">
      <c r="A3" s="168"/>
    </row>
    <row r="4" spans="1:5" s="14" customFormat="1" ht="19.0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6" t="s">
        <v>5</v>
      </c>
      <c r="B20" s="11" t="s">
        <v>42</v>
      </c>
      <c r="C20" s="102" t="s">
        <v>43</v>
      </c>
      <c r="E20" s="108" t="s">
        <v>44</v>
      </c>
      <c r="O20" s="69"/>
    </row>
    <row r="21" spans="1:41 16384:16384" s="14" customFormat="1">
      <c r="A21" s="226"/>
      <c r="B21" s="17"/>
    </row>
    <row r="22" spans="1:41 16384:16384">
      <c r="A22" s="226"/>
      <c r="C22" s="234" t="s">
        <v>45</v>
      </c>
      <c r="D22" s="235"/>
      <c r="E22" s="236"/>
      <c r="G22" s="237" t="s">
        <v>46</v>
      </c>
      <c r="H22" s="238"/>
      <c r="I22" s="239"/>
      <c r="K22" s="237" t="s">
        <v>46</v>
      </c>
      <c r="L22" s="238"/>
      <c r="M22" s="239"/>
      <c r="O22" s="237" t="s">
        <v>46</v>
      </c>
      <c r="P22" s="238"/>
      <c r="Q22" s="239"/>
      <c r="S22" s="237" t="s">
        <v>46</v>
      </c>
      <c r="T22" s="238"/>
      <c r="U22" s="239"/>
      <c r="W22" s="237" t="s">
        <v>46</v>
      </c>
      <c r="X22" s="238"/>
      <c r="Y22" s="239"/>
      <c r="AA22" s="237" t="s">
        <v>46</v>
      </c>
      <c r="AB22" s="238"/>
      <c r="AC22" s="239"/>
      <c r="AE22" s="237" t="s">
        <v>46</v>
      </c>
      <c r="AF22" s="238"/>
      <c r="AG22" s="239"/>
      <c r="AI22" s="237" t="s">
        <v>46</v>
      </c>
      <c r="AJ22" s="238"/>
      <c r="AK22" s="239"/>
      <c r="AM22" s="237" t="s">
        <v>46</v>
      </c>
      <c r="AN22" s="238"/>
      <c r="AO22" s="239"/>
    </row>
    <row r="23" spans="1:41 16384:16384">
      <c r="A23" s="226"/>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41 16384:16384" ht="12.75" customHeight="1">
      <c r="A24" s="226"/>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126</v>
      </c>
      <c r="L24" s="192"/>
      <c r="M24" s="193"/>
      <c r="N24" s="115" t="str">
        <f>IF($B$24="Select SDG &gt;&gt;","&gt;&gt;","")</f>
        <v>&gt;&gt;</v>
      </c>
      <c r="O24" s="191"/>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41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1019</v>
      </c>
      <c r="L27" s="192"/>
      <c r="M27" s="193"/>
      <c r="N27" s="115" t="str">
        <f>IF($B$27="Select Monitoring indicator &gt;&gt;","&gt;&gt;","")</f>
        <v>&gt;&gt;</v>
      </c>
      <c r="O27" s="191"/>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8"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GSDG-I6.1.1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41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Access to improved source of water</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41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Access to basic services</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6. Clean water and sanitation </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6.1 By 2030, achieve universal and equitable access to safe and affordable drinking water for all</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6.1.1 Proportion of population using safely managed drinking water services</v>
      </c>
      <c r="L50" s="222"/>
      <c r="M50" s="223"/>
      <c r="N50" s="38"/>
      <c r="O50" s="221" cm="1">
        <f t="array" ref="O50">IFERROR(_xlfn.IFS(N26&lt;&gt;"",O26,N27&lt;&gt;"",O27),"")</f>
        <v>0</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7"/>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7"/>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c r="A54" s="187"/>
      <c r="B54" s="106" t="s">
        <v>64</v>
      </c>
      <c r="C54" s="183"/>
      <c r="D54" s="184"/>
      <c r="E54" s="184"/>
      <c r="F54" s="37"/>
      <c r="G54" s="186" t="s">
        <v>1297</v>
      </c>
      <c r="H54" s="240"/>
      <c r="I54" s="240"/>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7"/>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7"/>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41" t="s">
        <v>1300</v>
      </c>
      <c r="D67" s="241"/>
      <c r="E67" s="241"/>
      <c r="F67" s="37"/>
      <c r="G67" s="227" t="s">
        <v>1301</v>
      </c>
      <c r="H67" s="227"/>
      <c r="I67" s="227"/>
      <c r="J67" s="38"/>
      <c r="K67" s="227" t="s">
        <v>84</v>
      </c>
      <c r="L67" s="227"/>
      <c r="M67" s="227"/>
      <c r="N67" s="38"/>
      <c r="O67" s="227" t="s">
        <v>84</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c r="A68" s="181"/>
      <c r="B68" s="228"/>
      <c r="C68" s="241"/>
      <c r="D68" s="241"/>
      <c r="E68" s="241"/>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c r="A69" s="181"/>
      <c r="B69" s="229"/>
      <c r="C69" s="241"/>
      <c r="D69" s="241"/>
      <c r="E69" s="241"/>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c r="A70" s="181"/>
      <c r="B70" s="229"/>
      <c r="C70" s="241"/>
      <c r="D70" s="241"/>
      <c r="E70" s="241"/>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c r="A71" s="181"/>
      <c r="B71" s="229"/>
      <c r="C71" s="241"/>
      <c r="D71" s="241"/>
      <c r="E71" s="241"/>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c r="A72" s="181"/>
      <c r="B72" s="229"/>
      <c r="C72" s="241"/>
      <c r="D72" s="241"/>
      <c r="E72" s="241"/>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c r="A73" s="181"/>
      <c r="B73" s="230"/>
      <c r="C73" s="241"/>
      <c r="D73" s="241"/>
      <c r="E73" s="241"/>
      <c r="F73" s="37"/>
      <c r="G73" s="227"/>
      <c r="H73" s="227"/>
      <c r="I73" s="227"/>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c r="A74" s="181"/>
    </row>
    <row r="75" spans="1:41">
      <c r="A75" s="181"/>
    </row>
    <row r="76" spans="1:41">
      <c r="A76" s="181"/>
    </row>
    <row r="77" spans="1:41">
      <c r="A77" s="181"/>
    </row>
    <row r="78" spans="1:41">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Shivani</cp:lastModifiedBy>
  <cp:revision/>
  <dcterms:created xsi:type="dcterms:W3CDTF">2020-07-30T17:29:20Z</dcterms:created>
  <dcterms:modified xsi:type="dcterms:W3CDTF">2023-02-27T06:45:28Z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