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Backup Data\Backup 2024\PROJECTS\VCS_2922\Closed TR Pack\"/>
    </mc:Choice>
  </mc:AlternateContent>
  <xr:revisionPtr revIDLastSave="0" documentId="13_ncr:1_{DE67D512-9B01-4204-AB89-0605F71E22EB}" xr6:coauthVersionLast="47" xr6:coauthVersionMax="47" xr10:uidLastSave="{00000000-0000-0000-0000-000000000000}"/>
  <bookViews>
    <workbookView xWindow="-108" yWindow="-108" windowWidth="23256" windowHeight="12456" tabRatio="733" activeTab="2" xr2:uid="{00000000-000D-0000-FFFF-FFFF00000000}"/>
  </bookViews>
  <sheets>
    <sheet name="Title" sheetId="21" r:id="rId1"/>
    <sheet name=" Discription " sheetId="3" r:id="rId2"/>
    <sheet name=" Total ER " sheetId="2" r:id="rId3"/>
    <sheet name="Batch 1" sheetId="4" r:id="rId4"/>
    <sheet name="Batch 2" sheetId="15" r:id="rId5"/>
    <sheet name="fNRB" sheetId="14" r:id="rId6"/>
    <sheet name="Samples Madhya Pradesh" sheetId="18" r:id="rId7"/>
    <sheet name="Jalna samples" sheetId="20" r:id="rId8"/>
    <sheet name="Sample" sheetId="9" r:id="rId9"/>
    <sheet name="Monitoring Survey Response" sheetId="22" r:id="rId10"/>
  </sheets>
  <externalReferences>
    <externalReference r:id="rId11"/>
  </externalReferences>
  <definedNames>
    <definedName name="_xlnm._FilterDatabase" localSheetId="9" hidden="1">'Monitoring Survey Response'!$B$1:$AG$401</definedName>
    <definedName name="_xlnm._FilterDatabase" localSheetId="8" hidden="1">Sample!$A$1:$H$401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F27" i="2"/>
  <c r="F26" i="2"/>
  <c r="F25" i="2"/>
  <c r="F24" i="2"/>
  <c r="F21" i="20" l="1"/>
  <c r="E20" i="18"/>
  <c r="G14" i="2"/>
  <c r="D28" i="2" l="1"/>
  <c r="D27" i="2"/>
  <c r="D26" i="2"/>
  <c r="E24" i="2"/>
  <c r="D24" i="2"/>
  <c r="R407" i="22"/>
  <c r="R405" i="22"/>
  <c r="Q404" i="22"/>
  <c r="P407" i="22"/>
  <c r="P405" i="22"/>
  <c r="O405" i="22"/>
  <c r="O407" i="22"/>
  <c r="N404" i="22"/>
  <c r="M404" i="22"/>
  <c r="L404" i="22"/>
  <c r="K404" i="22"/>
  <c r="M18" i="22"/>
  <c r="M2" i="22"/>
  <c r="M3" i="22"/>
  <c r="M4" i="22"/>
  <c r="M5" i="22"/>
  <c r="M6" i="22"/>
  <c r="M7" i="22"/>
  <c r="M8" i="22"/>
  <c r="M9" i="22"/>
  <c r="M10" i="22"/>
  <c r="M11" i="22"/>
  <c r="M12" i="22"/>
  <c r="M13" i="22"/>
  <c r="M14" i="22"/>
  <c r="M15" i="22"/>
  <c r="M16" i="22"/>
  <c r="M17" i="22"/>
  <c r="M19" i="22"/>
  <c r="M20" i="22"/>
  <c r="M21" i="22"/>
  <c r="M22" i="22"/>
  <c r="M23" i="22"/>
  <c r="M24" i="22"/>
  <c r="M25" i="22"/>
  <c r="M26" i="22"/>
  <c r="M27" i="22"/>
  <c r="M28" i="22"/>
  <c r="M29" i="22"/>
  <c r="M30" i="22"/>
  <c r="M31" i="22"/>
  <c r="M32" i="22"/>
  <c r="M33" i="22"/>
  <c r="M34" i="22"/>
  <c r="M35" i="22"/>
  <c r="M36" i="22"/>
  <c r="M37" i="22"/>
  <c r="M38" i="22"/>
  <c r="M39" i="22"/>
  <c r="M40" i="22"/>
  <c r="M41" i="22"/>
  <c r="M42" i="22"/>
  <c r="M43" i="22"/>
  <c r="M44" i="22"/>
  <c r="M45" i="22"/>
  <c r="M46" i="22"/>
  <c r="M47" i="22"/>
  <c r="M48" i="22"/>
  <c r="M49" i="22"/>
  <c r="M50" i="22"/>
  <c r="M51" i="22"/>
  <c r="M52" i="22"/>
  <c r="M53" i="22"/>
  <c r="M54" i="22"/>
  <c r="M55" i="22"/>
  <c r="M56" i="22"/>
  <c r="M57" i="22"/>
  <c r="M58" i="22"/>
  <c r="M59" i="22"/>
  <c r="M60" i="22"/>
  <c r="M61" i="22"/>
  <c r="M62" i="22"/>
  <c r="M63" i="22"/>
  <c r="M64" i="22"/>
  <c r="M65" i="22"/>
  <c r="M66" i="22"/>
  <c r="M67" i="22"/>
  <c r="M68" i="22"/>
  <c r="M69" i="22"/>
  <c r="M70" i="22"/>
  <c r="M71" i="22"/>
  <c r="M72" i="22"/>
  <c r="M73" i="22"/>
  <c r="M74" i="22"/>
  <c r="M75" i="22"/>
  <c r="M76" i="22"/>
  <c r="M77" i="22"/>
  <c r="M78" i="22"/>
  <c r="M79" i="22"/>
  <c r="M80" i="22"/>
  <c r="M81" i="22"/>
  <c r="M82" i="22"/>
  <c r="M83" i="22"/>
  <c r="M84" i="22"/>
  <c r="M85" i="22"/>
  <c r="M86" i="22"/>
  <c r="M87" i="22"/>
  <c r="M88" i="22"/>
  <c r="M89" i="22"/>
  <c r="M90" i="22"/>
  <c r="M91" i="22"/>
  <c r="M92" i="22"/>
  <c r="M93" i="22"/>
  <c r="M94" i="22"/>
  <c r="M95" i="22"/>
  <c r="M96" i="22"/>
  <c r="M97" i="22"/>
  <c r="M98" i="22"/>
  <c r="M99" i="22"/>
  <c r="M100" i="22"/>
  <c r="M101" i="22"/>
  <c r="M102" i="22"/>
  <c r="M103" i="22"/>
  <c r="M104" i="22"/>
  <c r="M105" i="22"/>
  <c r="M106" i="22"/>
  <c r="M107" i="22"/>
  <c r="M108" i="22"/>
  <c r="M109" i="22"/>
  <c r="M110" i="22"/>
  <c r="M111" i="22"/>
  <c r="M112" i="22"/>
  <c r="M113" i="22"/>
  <c r="M114" i="22"/>
  <c r="M115" i="22"/>
  <c r="M116" i="22"/>
  <c r="M117" i="22"/>
  <c r="M118" i="22"/>
  <c r="M119" i="22"/>
  <c r="M120" i="22"/>
  <c r="M121" i="22"/>
  <c r="M122" i="22"/>
  <c r="M123" i="22"/>
  <c r="M124" i="22"/>
  <c r="M125" i="22"/>
  <c r="M126" i="22"/>
  <c r="M127" i="22"/>
  <c r="M128" i="22"/>
  <c r="M129" i="22"/>
  <c r="M130" i="22"/>
  <c r="M131" i="22"/>
  <c r="M132" i="22"/>
  <c r="M133" i="22"/>
  <c r="M134" i="22"/>
  <c r="M135" i="22"/>
  <c r="M136" i="22"/>
  <c r="M137" i="22"/>
  <c r="M138" i="22"/>
  <c r="M139" i="22"/>
  <c r="M140" i="22"/>
  <c r="M141" i="22"/>
  <c r="M142" i="22"/>
  <c r="M143" i="22"/>
  <c r="M144" i="22"/>
  <c r="M145" i="22"/>
  <c r="M146" i="22"/>
  <c r="M147" i="22"/>
  <c r="M148" i="22"/>
  <c r="M149" i="22"/>
  <c r="M150" i="22"/>
  <c r="M151" i="22"/>
  <c r="M152" i="22"/>
  <c r="M153" i="22"/>
  <c r="M154" i="22"/>
  <c r="M155" i="22"/>
  <c r="M156" i="22"/>
  <c r="M157" i="22"/>
  <c r="M158" i="22"/>
  <c r="M159" i="22"/>
  <c r="M160" i="22"/>
  <c r="M161" i="22"/>
  <c r="M162" i="22"/>
  <c r="M163" i="22"/>
  <c r="M164" i="22"/>
  <c r="M165" i="22"/>
  <c r="M166" i="22"/>
  <c r="M167" i="22"/>
  <c r="M168" i="22"/>
  <c r="M169" i="22"/>
  <c r="M170" i="22"/>
  <c r="M171" i="22"/>
  <c r="M172" i="22"/>
  <c r="M173" i="22"/>
  <c r="M174" i="22"/>
  <c r="M175" i="22"/>
  <c r="M176" i="22"/>
  <c r="M177" i="22"/>
  <c r="M178" i="22"/>
  <c r="M179" i="22"/>
  <c r="M180" i="22"/>
  <c r="M181" i="22"/>
  <c r="M182" i="22"/>
  <c r="M183" i="22"/>
  <c r="M184" i="22"/>
  <c r="M185" i="22"/>
  <c r="M186" i="22"/>
  <c r="M187" i="22"/>
  <c r="M188" i="22"/>
  <c r="M189" i="22"/>
  <c r="M190" i="22"/>
  <c r="M191" i="22"/>
  <c r="M192" i="22"/>
  <c r="M193" i="22"/>
  <c r="M194" i="22"/>
  <c r="M195" i="22"/>
  <c r="M196" i="22"/>
  <c r="M197" i="22"/>
  <c r="M198" i="22"/>
  <c r="M199" i="22"/>
  <c r="M200" i="22"/>
  <c r="M201" i="22"/>
  <c r="M202" i="22"/>
  <c r="M203" i="22"/>
  <c r="M204" i="22"/>
  <c r="M205" i="22"/>
  <c r="M206" i="22"/>
  <c r="M207" i="22"/>
  <c r="M208" i="22"/>
  <c r="M209" i="22"/>
  <c r="M210" i="22"/>
  <c r="M211" i="22"/>
  <c r="M212" i="22"/>
  <c r="M213" i="22"/>
  <c r="M214" i="22"/>
  <c r="M215" i="22"/>
  <c r="M216" i="22"/>
  <c r="M217" i="22"/>
  <c r="M218" i="22"/>
  <c r="M219" i="22"/>
  <c r="M220" i="22"/>
  <c r="M221" i="22"/>
  <c r="M222" i="22"/>
  <c r="M223" i="22"/>
  <c r="M224" i="22"/>
  <c r="M225" i="22"/>
  <c r="M226" i="22"/>
  <c r="M227" i="22"/>
  <c r="M228" i="22"/>
  <c r="M229" i="22"/>
  <c r="M230" i="22"/>
  <c r="M231" i="22"/>
  <c r="M232" i="22"/>
  <c r="M233" i="22"/>
  <c r="M234" i="22"/>
  <c r="M235" i="22"/>
  <c r="M236" i="22"/>
  <c r="M237" i="22"/>
  <c r="M238" i="22"/>
  <c r="M239" i="22"/>
  <c r="M240" i="22"/>
  <c r="M241" i="22"/>
  <c r="M242" i="22"/>
  <c r="M243" i="22"/>
  <c r="M244" i="22"/>
  <c r="M245" i="22"/>
  <c r="M246" i="22"/>
  <c r="M247" i="22"/>
  <c r="M248" i="22"/>
  <c r="M249" i="22"/>
  <c r="M250" i="22"/>
  <c r="M251" i="22"/>
  <c r="M252" i="22"/>
  <c r="M253" i="22"/>
  <c r="M254" i="22"/>
  <c r="M255" i="22"/>
  <c r="M256" i="22"/>
  <c r="M257" i="22"/>
  <c r="M258" i="22"/>
  <c r="M259" i="22"/>
  <c r="M260" i="22"/>
  <c r="M261" i="22"/>
  <c r="M262" i="22"/>
  <c r="M263" i="22"/>
  <c r="M264" i="22"/>
  <c r="M265" i="22"/>
  <c r="M266" i="22"/>
  <c r="M267" i="22"/>
  <c r="M268" i="22"/>
  <c r="M269" i="22"/>
  <c r="M270" i="22"/>
  <c r="M271" i="22"/>
  <c r="M272" i="22"/>
  <c r="M273" i="22"/>
  <c r="M274" i="22"/>
  <c r="M275" i="22"/>
  <c r="M276" i="22"/>
  <c r="M277" i="22"/>
  <c r="M278" i="22"/>
  <c r="M279" i="22"/>
  <c r="M280" i="22"/>
  <c r="M281" i="22"/>
  <c r="M282" i="22"/>
  <c r="M283" i="22"/>
  <c r="M284" i="22"/>
  <c r="M285" i="22"/>
  <c r="M286" i="22"/>
  <c r="M287" i="22"/>
  <c r="M288" i="22"/>
  <c r="M289" i="22"/>
  <c r="M290" i="22"/>
  <c r="M291" i="22"/>
  <c r="M292" i="22"/>
  <c r="M293" i="22"/>
  <c r="M294" i="22"/>
  <c r="M295" i="22"/>
  <c r="M296" i="22"/>
  <c r="M297" i="22"/>
  <c r="M298" i="22"/>
  <c r="M299" i="22"/>
  <c r="M300" i="22"/>
  <c r="M301" i="22"/>
  <c r="M302" i="22"/>
  <c r="M303" i="22"/>
  <c r="M304" i="22"/>
  <c r="M305" i="22"/>
  <c r="M306" i="22"/>
  <c r="M307" i="22"/>
  <c r="M308" i="22"/>
  <c r="M309" i="22"/>
  <c r="M310" i="22"/>
  <c r="M311" i="22"/>
  <c r="M312" i="22"/>
  <c r="M313" i="22"/>
  <c r="M314" i="22"/>
  <c r="M315" i="22"/>
  <c r="M316" i="22"/>
  <c r="M317" i="22"/>
  <c r="M318" i="22"/>
  <c r="M319" i="22"/>
  <c r="M320" i="22"/>
  <c r="M321" i="22"/>
  <c r="M322" i="22"/>
  <c r="M323" i="22"/>
  <c r="M324" i="22"/>
  <c r="M325" i="22"/>
  <c r="M326" i="22"/>
  <c r="M327" i="22"/>
  <c r="M328" i="22"/>
  <c r="M329" i="22"/>
  <c r="M330" i="22"/>
  <c r="M331" i="22"/>
  <c r="M332" i="22"/>
  <c r="M333" i="22"/>
  <c r="M334" i="22"/>
  <c r="M335" i="22"/>
  <c r="M336" i="22"/>
  <c r="M337" i="22"/>
  <c r="M338" i="22"/>
  <c r="M339" i="22"/>
  <c r="M340" i="22"/>
  <c r="M341" i="22"/>
  <c r="M342" i="22"/>
  <c r="M343" i="22"/>
  <c r="M344" i="22"/>
  <c r="M345" i="22"/>
  <c r="M346" i="22"/>
  <c r="M347" i="22"/>
  <c r="M348" i="22"/>
  <c r="M349" i="22"/>
  <c r="M350" i="22"/>
  <c r="M351" i="22"/>
  <c r="M352" i="22"/>
  <c r="M353" i="22"/>
  <c r="M354" i="22"/>
  <c r="M355" i="22"/>
  <c r="M356" i="22"/>
  <c r="M357" i="22"/>
  <c r="M358" i="22"/>
  <c r="M359" i="22"/>
  <c r="M360" i="22"/>
  <c r="M361" i="22"/>
  <c r="M362" i="22"/>
  <c r="M363" i="22"/>
  <c r="M364" i="22"/>
  <c r="M365" i="22"/>
  <c r="M366" i="22"/>
  <c r="M367" i="22"/>
  <c r="M368" i="22"/>
  <c r="M369" i="22"/>
  <c r="M370" i="22"/>
  <c r="M371" i="22"/>
  <c r="M372" i="22"/>
  <c r="M373" i="22"/>
  <c r="M374" i="22"/>
  <c r="M375" i="22"/>
  <c r="M376" i="22"/>
  <c r="M377" i="22"/>
  <c r="M378" i="22"/>
  <c r="M379" i="22"/>
  <c r="M380" i="22"/>
  <c r="M381" i="22"/>
  <c r="M382" i="22"/>
  <c r="M383" i="22"/>
  <c r="M384" i="22"/>
  <c r="M385" i="22"/>
  <c r="M386" i="22"/>
  <c r="M387" i="22"/>
  <c r="M388" i="22"/>
  <c r="M389" i="22"/>
  <c r="M390" i="22"/>
  <c r="M391" i="22"/>
  <c r="M392" i="22"/>
  <c r="M393" i="22"/>
  <c r="M394" i="22"/>
  <c r="M395" i="22"/>
  <c r="M396" i="22"/>
  <c r="M397" i="22"/>
  <c r="M398" i="22"/>
  <c r="M399" i="22"/>
  <c r="M400" i="22"/>
  <c r="M401" i="22"/>
  <c r="G15" i="2"/>
  <c r="I14" i="2" l="1"/>
  <c r="G16" i="2"/>
  <c r="H14" i="2"/>
  <c r="D15" i="2"/>
  <c r="E6" i="2"/>
  <c r="L29" i="4"/>
  <c r="D9" i="2"/>
  <c r="D23" i="3"/>
  <c r="M27" i="15"/>
  <c r="D27" i="15" s="1"/>
  <c r="E26" i="2" s="1"/>
  <c r="E28" i="2" s="1"/>
  <c r="D27" i="4"/>
  <c r="O27" i="4"/>
  <c r="E19" i="4"/>
  <c r="D25" i="3"/>
  <c r="E7" i="2"/>
  <c r="D25" i="15"/>
  <c r="D26" i="15"/>
  <c r="L24" i="4"/>
  <c r="D25" i="4"/>
  <c r="D17" i="20"/>
  <c r="D15" i="20"/>
  <c r="K26" i="18"/>
  <c r="C16" i="18"/>
  <c r="C14" i="18"/>
  <c r="K24" i="15"/>
  <c r="D29" i="15"/>
  <c r="D24" i="15"/>
  <c r="I13" i="3"/>
  <c r="I14" i="3"/>
  <c r="I15" i="3"/>
  <c r="I16" i="3"/>
  <c r="I11" i="3"/>
  <c r="I12" i="3"/>
  <c r="I10" i="3"/>
  <c r="L24" i="15" l="1"/>
  <c r="M24" i="15" s="1"/>
  <c r="E21" i="20"/>
  <c r="D20" i="18"/>
  <c r="M25" i="15" l="1"/>
  <c r="E8" i="2" s="1"/>
  <c r="D160" i="14"/>
  <c r="D159" i="14" s="1"/>
  <c r="E151" i="14" s="1"/>
  <c r="D120" i="14"/>
  <c r="D119" i="14"/>
  <c r="D118" i="14"/>
  <c r="J110" i="14"/>
  <c r="D107" i="14"/>
  <c r="J109" i="14" s="1"/>
  <c r="H94" i="14"/>
  <c r="H81" i="14"/>
  <c r="H76" i="14"/>
  <c r="H71" i="14"/>
  <c r="H66" i="14"/>
  <c r="H61" i="14"/>
  <c r="H56" i="14"/>
  <c r="H51" i="14"/>
  <c r="H46" i="14"/>
  <c r="D16" i="2" l="1"/>
  <c r="E9" i="2"/>
  <c r="D19" i="15"/>
  <c r="D23" i="15"/>
  <c r="D121" i="14"/>
  <c r="E152" i="14" s="1"/>
  <c r="E150" i="14" s="1"/>
  <c r="G13" i="14" s="1"/>
  <c r="G96" i="14"/>
  <c r="J107" i="14"/>
  <c r="Q109" i="14" s="1"/>
  <c r="E19" i="15" l="1"/>
  <c r="E27" i="2"/>
  <c r="D17" i="2"/>
  <c r="H15" i="2"/>
  <c r="G99" i="14"/>
  <c r="F110" i="14" s="1"/>
  <c r="G14" i="14" s="1"/>
  <c r="G15" i="14" s="1"/>
  <c r="G16" i="14" s="1"/>
  <c r="D9" i="3" s="1"/>
  <c r="I15" i="2" l="1"/>
  <c r="H16" i="2"/>
  <c r="I16" i="2" s="1"/>
  <c r="D24" i="4"/>
  <c r="K24" i="4" l="1"/>
  <c r="D29" i="4" l="1"/>
  <c r="M24" i="4" s="1"/>
  <c r="M25" i="4" l="1"/>
  <c r="D19" i="4" l="1"/>
  <c r="D23" i="4"/>
</calcChain>
</file>

<file path=xl/sharedStrings.xml><?xml version="1.0" encoding="utf-8"?>
<sst xmlns="http://schemas.openxmlformats.org/spreadsheetml/2006/main" count="10705" uniqueCount="2881">
  <si>
    <t>VCS ID of Project</t>
  </si>
  <si>
    <t>VCS 2922</t>
  </si>
  <si>
    <t>Project Name</t>
  </si>
  <si>
    <t>Improved Cookstoves for Community</t>
  </si>
  <si>
    <t>Project Participant</t>
  </si>
  <si>
    <t>Outreach Projects Private Limited</t>
  </si>
  <si>
    <t>Start date</t>
  </si>
  <si>
    <t>Methodology</t>
  </si>
  <si>
    <t>Methodology for Installation of High Efficiency Firewood Cookstoves version 1.1</t>
  </si>
  <si>
    <t>Monitoring Period</t>
  </si>
  <si>
    <t>01/01/2023 to 31/05/2024 (inclusive of both the dates)</t>
  </si>
  <si>
    <t>Version of ER sheet</t>
  </si>
  <si>
    <t>Version 1.1</t>
  </si>
  <si>
    <t>Version date of ER sheet</t>
  </si>
  <si>
    <t>Symbol</t>
  </si>
  <si>
    <t>Description</t>
  </si>
  <si>
    <t>Value</t>
  </si>
  <si>
    <t>Source</t>
  </si>
  <si>
    <t>Unit</t>
  </si>
  <si>
    <r>
      <t>ER</t>
    </r>
    <r>
      <rPr>
        <b/>
        <vertAlign val="subscript"/>
        <sz val="11"/>
        <color theme="1"/>
        <rFont val="Calibri"/>
        <family val="2"/>
        <scheme val="minor"/>
      </rPr>
      <t>y</t>
    </r>
  </si>
  <si>
    <t>Emission reductions during year y in t CO2e</t>
  </si>
  <si>
    <t xml:space="preserve">Calculated </t>
  </si>
  <si>
    <r>
      <t>tCO</t>
    </r>
    <r>
      <rPr>
        <vertAlign val="subscript"/>
        <sz val="11"/>
        <color theme="1"/>
        <rFont val="Calibri"/>
        <family val="2"/>
        <scheme val="minor"/>
      </rPr>
      <t>2</t>
    </r>
  </si>
  <si>
    <r>
      <t>ER</t>
    </r>
    <r>
      <rPr>
        <b/>
        <vertAlign val="subscript"/>
        <sz val="11"/>
        <color theme="1"/>
        <rFont val="Calibri"/>
        <family val="2"/>
        <scheme val="minor"/>
      </rPr>
      <t xml:space="preserve">y,i,j (Ist type) </t>
    </r>
  </si>
  <si>
    <t>Emission reductions by improved cook stove of type i and batch j during year y in t CO2e</t>
  </si>
  <si>
    <r>
      <t>ER</t>
    </r>
    <r>
      <rPr>
        <b/>
        <vertAlign val="subscript"/>
        <sz val="11"/>
        <color theme="1"/>
        <rFont val="Calibri"/>
        <family val="2"/>
        <scheme val="minor"/>
      </rPr>
      <t xml:space="preserve">y,i,j (2nd type) </t>
    </r>
  </si>
  <si>
    <r>
      <t xml:space="preserve"> ER</t>
    </r>
    <r>
      <rPr>
        <b/>
        <vertAlign val="subscript"/>
        <sz val="11"/>
        <color theme="1"/>
        <rFont val="Calibri"/>
        <family val="2"/>
        <scheme val="minor"/>
      </rPr>
      <t>,y,i,j</t>
    </r>
  </si>
  <si>
    <r>
      <t>B</t>
    </r>
    <r>
      <rPr>
        <b/>
        <vertAlign val="subscript"/>
        <sz val="11"/>
        <color theme="1"/>
        <rFont val="Calibri"/>
        <family val="2"/>
        <scheme val="minor"/>
      </rPr>
      <t>y savings,i,j</t>
    </r>
  </si>
  <si>
    <t>Quantity of woody biomass that is saved in tonnes per improved cookstove of type i and batch j during year y</t>
  </si>
  <si>
    <t>tonne/annum</t>
  </si>
  <si>
    <r>
      <t>f</t>
    </r>
    <r>
      <rPr>
        <b/>
        <vertAlign val="subscript"/>
        <sz val="11"/>
        <color theme="1"/>
        <rFont val="Calibri"/>
        <family val="2"/>
        <scheme val="minor"/>
      </rPr>
      <t>NRB,y</t>
    </r>
  </si>
  <si>
    <t>Fraction of woody biomass that can be established as non-renewable biomass (fNRB)</t>
  </si>
  <si>
    <t>Calculated as per tool 30</t>
  </si>
  <si>
    <t>%</t>
  </si>
  <si>
    <t>Year</t>
  </si>
  <si>
    <t>Efficiency</t>
  </si>
  <si>
    <r>
      <t xml:space="preserve">NCV </t>
    </r>
    <r>
      <rPr>
        <b/>
        <vertAlign val="subscript"/>
        <sz val="11"/>
        <color theme="1"/>
        <rFont val="Calibri"/>
        <family val="2"/>
        <scheme val="minor"/>
      </rPr>
      <t xml:space="preserve">woodfuel </t>
    </r>
  </si>
  <si>
    <t>Net calorific value of the non-renewable woody biomass that is substituted or reduced</t>
  </si>
  <si>
    <t>Default value as per methodology VMR0006 ver1.1- Page No-10</t>
  </si>
  <si>
    <t>TJ/tonne</t>
  </si>
  <si>
    <r>
      <t>EF</t>
    </r>
    <r>
      <rPr>
        <b/>
        <vertAlign val="subscript"/>
        <sz val="11"/>
        <color theme="1"/>
        <rFont val="Calibri"/>
        <family val="2"/>
        <scheme val="minor"/>
      </rPr>
      <t>,wf,CO2</t>
    </r>
  </si>
  <si>
    <t xml:space="preserve">CO2 emission factor for the use of wood fuel in baseline scenario </t>
  </si>
  <si>
    <r>
      <t>tCO</t>
    </r>
    <r>
      <rPr>
        <vertAlign val="subscript"/>
        <sz val="11"/>
        <color theme="1"/>
        <rFont val="Calibri"/>
        <family val="2"/>
        <scheme val="minor"/>
      </rPr>
      <t>2</t>
    </r>
    <r>
      <rPr>
        <sz val="11"/>
        <color theme="1"/>
        <rFont val="Calibri"/>
        <family val="2"/>
        <scheme val="minor"/>
      </rPr>
      <t>/TJ</t>
    </r>
  </si>
  <si>
    <r>
      <t>EF</t>
    </r>
    <r>
      <rPr>
        <b/>
        <vertAlign val="subscript"/>
        <sz val="11"/>
        <color theme="1"/>
        <rFont val="Calibri"/>
        <family val="2"/>
        <scheme val="minor"/>
      </rPr>
      <t>,wf, non-CO2</t>
    </r>
  </si>
  <si>
    <t xml:space="preserve">Non-CO2 emission factor for the use of wood fuel in baseline scenario </t>
  </si>
  <si>
    <r>
      <t>N</t>
    </r>
    <r>
      <rPr>
        <b/>
        <vertAlign val="subscript"/>
        <sz val="11"/>
        <color theme="1"/>
        <rFont val="Calibri"/>
        <family val="2"/>
        <scheme val="minor"/>
      </rPr>
      <t>y,i,j</t>
    </r>
  </si>
  <si>
    <t>Number of improved cookstoves of type i and batch j operating during year y</t>
  </si>
  <si>
    <t>as per the distribution records</t>
  </si>
  <si>
    <t>Number</t>
  </si>
  <si>
    <t>Discount factor to account for leakage</t>
  </si>
  <si>
    <t>Fraction</t>
  </si>
  <si>
    <t>Alternative 1 ( Default )</t>
  </si>
  <si>
    <r>
      <t>B</t>
    </r>
    <r>
      <rPr>
        <b/>
        <vertAlign val="subscript"/>
        <sz val="11"/>
        <color theme="1"/>
        <rFont val="Calibri"/>
        <family val="2"/>
        <scheme val="minor"/>
      </rPr>
      <t>old</t>
    </r>
  </si>
  <si>
    <t>Annual quantity of woody biomass that would have been used in the absence of the project activity (in tonnes per device) to generate useful thermal energy equivalent to that provided by the improved cook stove. The value of Bold can be sourced from historical data or baseline surveys. Alternatively, a default value of 0.5t/capita/year may be used.</t>
  </si>
  <si>
    <t>Not used</t>
  </si>
  <si>
    <r>
      <rPr>
        <b/>
        <sz val="11"/>
        <color theme="1"/>
        <rFont val="Calibri"/>
        <family val="2"/>
      </rPr>
      <t>η</t>
    </r>
    <r>
      <rPr>
        <b/>
        <vertAlign val="subscript"/>
        <sz val="11"/>
        <color theme="1"/>
        <rFont val="Calibri"/>
        <family val="2"/>
        <scheme val="minor"/>
      </rPr>
      <t>old</t>
    </r>
    <r>
      <rPr>
        <b/>
        <sz val="11"/>
        <color theme="1"/>
        <rFont val="Calibri"/>
        <family val="2"/>
        <scheme val="minor"/>
      </rPr>
      <t xml:space="preserve"> </t>
    </r>
  </si>
  <si>
    <t>Efficiency of baseline cookstove</t>
  </si>
  <si>
    <r>
      <t>η</t>
    </r>
    <r>
      <rPr>
        <b/>
        <vertAlign val="subscript"/>
        <sz val="11"/>
        <color theme="1"/>
        <rFont val="Calibri"/>
        <family val="2"/>
        <scheme val="minor"/>
      </rPr>
      <t>new,I,j</t>
    </r>
  </si>
  <si>
    <t>Efficiency of the improved cook stove type i and batch j determined through water boiling test (WBT)</t>
  </si>
  <si>
    <r>
      <t>B</t>
    </r>
    <r>
      <rPr>
        <b/>
        <vertAlign val="subscript"/>
        <sz val="11"/>
        <color theme="1"/>
        <rFont val="Calibri"/>
        <family val="2"/>
        <scheme val="minor"/>
      </rPr>
      <t>y savings,I,j</t>
    </r>
  </si>
  <si>
    <t xml:space="preserve">Alternative 2 </t>
  </si>
  <si>
    <r>
      <t>B</t>
    </r>
    <r>
      <rPr>
        <b/>
        <vertAlign val="subscript"/>
        <sz val="11"/>
        <color theme="1"/>
        <rFont val="Calibri"/>
        <family val="2"/>
        <scheme val="minor"/>
      </rPr>
      <t>y=1,new,I,survey</t>
    </r>
  </si>
  <si>
    <t>Annual quantity of woody biomass used by improved cook stoves in tonnes per device of type i and batch j, determined in the first year of the implementation of the project through a sample survey.</t>
  </si>
  <si>
    <t xml:space="preserve">As per the survey </t>
  </si>
  <si>
    <r>
      <t>η</t>
    </r>
    <r>
      <rPr>
        <b/>
        <vertAlign val="subscript"/>
        <sz val="11"/>
        <color theme="1"/>
        <rFont val="Calibri"/>
        <family val="2"/>
        <scheme val="minor"/>
      </rPr>
      <t>old</t>
    </r>
    <r>
      <rPr>
        <b/>
        <sz val="11"/>
        <color theme="1"/>
        <rFont val="Calibri"/>
        <family val="2"/>
        <scheme val="minor"/>
      </rPr>
      <t xml:space="preserve"> </t>
    </r>
  </si>
  <si>
    <t>Default value as per methodology VMR0006 ver1.1- Page No-19</t>
  </si>
  <si>
    <t>Manfacturing Specification</t>
  </si>
  <si>
    <r>
      <t>(DF</t>
    </r>
    <r>
      <rPr>
        <b/>
        <vertAlign val="subscript"/>
        <sz val="11"/>
        <color theme="1"/>
        <rFont val="Calibri"/>
        <family val="2"/>
        <scheme val="minor"/>
      </rPr>
      <t>n</t>
    </r>
    <r>
      <rPr>
        <b/>
        <sz val="11"/>
        <color theme="1"/>
        <rFont val="Calibri"/>
        <family val="2"/>
        <scheme val="minor"/>
      </rPr>
      <t>)</t>
    </r>
    <r>
      <rPr>
        <b/>
        <vertAlign val="superscript"/>
        <sz val="11"/>
        <color theme="1"/>
        <rFont val="Calibri"/>
        <family val="2"/>
        <scheme val="minor"/>
      </rPr>
      <t>y-1</t>
    </r>
  </si>
  <si>
    <t>Discount factor to account for efficiency loss of project cookstove per year of operation (fraction). This value may be based on actual monitoring or based on manufacturer’s declaration on expected loss in efficiency or through publicly available literature on relevant industry standards Alternatively default value of 0.99 efficiency loss per year can be considered</t>
  </si>
  <si>
    <t>Default value as per methodology VMR0006 ver1.1- Page No-11</t>
  </si>
  <si>
    <t>fraction</t>
  </si>
  <si>
    <t>Adjustment factor to account for uncertainty related to project cookstove efficiency test</t>
  </si>
  <si>
    <t>Adjustment factor to account for uncertainity related to project cookstove efficeincy test</t>
  </si>
  <si>
    <t>Actual ER Calculation For 11,522 ICS Vintage wise</t>
  </si>
  <si>
    <t>Number of cookstove distributed ( Ny,i,j)</t>
  </si>
  <si>
    <t>Emission reductions</t>
  </si>
  <si>
    <t>1 Jan 2023 to 31 Dec 2023</t>
  </si>
  <si>
    <t>01 Jan 2024 to 31 May 2024</t>
  </si>
  <si>
    <t>Total in Monitoring Period</t>
  </si>
  <si>
    <t>Estimated Emission Reductions for the current monitoring period</t>
  </si>
  <si>
    <t>Vintage Wise</t>
  </si>
  <si>
    <t>Estimated ERs</t>
  </si>
  <si>
    <t>Actual ERs</t>
  </si>
  <si>
    <t>Percentage Differnce</t>
  </si>
  <si>
    <t>01 Jan 2023 to 31 Dec 2023</t>
  </si>
  <si>
    <t>Total</t>
  </si>
  <si>
    <t>SDGs Impacted</t>
  </si>
  <si>
    <t>SDG Targeted</t>
  </si>
  <si>
    <t>Batch 1</t>
  </si>
  <si>
    <t>Batch 2</t>
  </si>
  <si>
    <t>Overall Impact</t>
  </si>
  <si>
    <t>SDG 3</t>
  </si>
  <si>
    <t>SDG 5</t>
  </si>
  <si>
    <t>SDG 7</t>
  </si>
  <si>
    <t>SDG 8</t>
  </si>
  <si>
    <t>SDG 12</t>
  </si>
  <si>
    <t>tonnes</t>
  </si>
  <si>
    <t>SDG 13</t>
  </si>
  <si>
    <t>tCO2</t>
  </si>
  <si>
    <t>SDG 15</t>
  </si>
  <si>
    <t>ER Per year</t>
  </si>
  <si>
    <t>Calculated</t>
  </si>
  <si>
    <r>
      <t>ER</t>
    </r>
    <r>
      <rPr>
        <vertAlign val="subscript"/>
        <sz val="11"/>
        <color theme="1"/>
        <rFont val="Calibri"/>
        <family val="2"/>
        <scheme val="minor"/>
      </rPr>
      <t>y,i,j</t>
    </r>
  </si>
  <si>
    <t>tCO2e</t>
  </si>
  <si>
    <t>Emission reductions during year y (tCO2e)</t>
  </si>
  <si>
    <t>Calculate</t>
  </si>
  <si>
    <t>Months</t>
  </si>
  <si>
    <r>
      <t>B</t>
    </r>
    <r>
      <rPr>
        <vertAlign val="subscript"/>
        <sz val="11"/>
        <color theme="1"/>
        <rFont val="Calibri"/>
        <family val="2"/>
        <scheme val="minor"/>
      </rPr>
      <t>y Saving</t>
    </r>
  </si>
  <si>
    <t>ER</t>
  </si>
  <si>
    <t>Input</t>
  </si>
  <si>
    <r>
      <rPr>
        <sz val="11"/>
        <color theme="1"/>
        <rFont val="Times New Roman"/>
        <family val="1"/>
      </rPr>
      <t>ɳ</t>
    </r>
    <r>
      <rPr>
        <sz val="8"/>
        <color theme="1"/>
        <rFont val="Calibri"/>
        <family val="2"/>
      </rPr>
      <t>old</t>
    </r>
  </si>
  <si>
    <t>Efficiency of the old devices being replaced by project devices of type i and batch j (fraction)</t>
  </si>
  <si>
    <t>Default</t>
  </si>
  <si>
    <t>1Jan 2023 - 31dec2023</t>
  </si>
  <si>
    <t>ɳnew</t>
  </si>
  <si>
    <t>Efficiency of the project device i and batch j (fraction)</t>
  </si>
  <si>
    <t>WBT</t>
  </si>
  <si>
    <t>Total ER</t>
  </si>
  <si>
    <t>Project survey</t>
  </si>
  <si>
    <r>
      <t>B</t>
    </r>
    <r>
      <rPr>
        <vertAlign val="subscript"/>
        <sz val="11"/>
        <color theme="1"/>
        <rFont val="Calibri"/>
        <family val="2"/>
        <scheme val="minor"/>
      </rPr>
      <t>y=1,new,survey</t>
    </r>
  </si>
  <si>
    <t>tons/Monitoring period</t>
  </si>
  <si>
    <t>Biomass consumption in the improved cookstove device in the monitoring period</t>
  </si>
  <si>
    <t>Survey</t>
  </si>
  <si>
    <r>
      <t>B</t>
    </r>
    <r>
      <rPr>
        <sz val="8"/>
        <color theme="1"/>
        <rFont val="Calibri"/>
        <family val="2"/>
        <scheme val="minor"/>
      </rPr>
      <t>y,saving,I,j</t>
    </r>
  </si>
  <si>
    <t>Quantity of woody biomass that is saved per cookstove device of type i and batch j during year y (tonnes)</t>
  </si>
  <si>
    <t>Monitoring Start date</t>
  </si>
  <si>
    <r>
      <t>N</t>
    </r>
    <r>
      <rPr>
        <vertAlign val="subscript"/>
        <sz val="11"/>
        <color theme="1"/>
        <rFont val="Calibri"/>
        <family val="2"/>
        <scheme val="minor"/>
      </rPr>
      <t>o,i,j</t>
    </r>
  </si>
  <si>
    <t>number</t>
  </si>
  <si>
    <t>Number of project devices of type i and batch j commissioned (number)</t>
  </si>
  <si>
    <t>distributon data</t>
  </si>
  <si>
    <t>Montoring End Date</t>
  </si>
  <si>
    <r>
      <t>F</t>
    </r>
    <r>
      <rPr>
        <vertAlign val="subscript"/>
        <sz val="11"/>
        <color theme="1"/>
        <rFont val="Calibri"/>
        <family val="2"/>
        <scheme val="minor"/>
      </rPr>
      <t>NRB,y</t>
    </r>
  </si>
  <si>
    <t>Fraction of woody biomass that can be established as non-renewable biomass (fraction or %) for India</t>
  </si>
  <si>
    <t>Total Number of Monitoring Days</t>
  </si>
  <si>
    <r>
      <t>NCV</t>
    </r>
    <r>
      <rPr>
        <vertAlign val="subscript"/>
        <sz val="11"/>
        <color theme="1"/>
        <rFont val="Calibri"/>
        <family val="2"/>
        <scheme val="minor"/>
      </rPr>
      <t>Biomass</t>
    </r>
  </si>
  <si>
    <t>Net calorific value of the non-renewable woody biomass that is substituted (IPCC default for wood fuel, 0.0156 TJ/tonne, based on the gross weight of the wood that is ‘air-dried’)</t>
  </si>
  <si>
    <t>AMS II G/ IPCC</t>
  </si>
  <si>
    <r>
      <rPr>
        <sz val="11"/>
        <color rgb="FF000000"/>
        <rFont val="Calibri"/>
        <family val="2"/>
      </rPr>
      <t>EF</t>
    </r>
    <r>
      <rPr>
        <vertAlign val="subscript"/>
        <sz val="11"/>
        <color rgb="FF000000"/>
        <rFont val="Calibri"/>
        <family val="2"/>
      </rPr>
      <t>wf, CO2</t>
    </r>
  </si>
  <si>
    <t>tCO2e/TJ</t>
  </si>
  <si>
    <t>Emission factor of fossil fuels projected to be used to substitute non-renewable woody biomass by similar consumers (tCO2e/TJ).</t>
  </si>
  <si>
    <t>VMR0006</t>
  </si>
  <si>
    <r>
      <rPr>
        <sz val="11"/>
        <color rgb="FF000000"/>
        <rFont val="Calibri"/>
        <family val="2"/>
      </rPr>
      <t>EF</t>
    </r>
    <r>
      <rPr>
        <vertAlign val="subscript"/>
        <sz val="11"/>
        <color rgb="FF000000"/>
        <rFont val="Calibri"/>
        <family val="2"/>
      </rPr>
      <t>wf, non CO2</t>
    </r>
  </si>
  <si>
    <t>Default Value</t>
  </si>
  <si>
    <t>Discount factor to account for efficiency loss of project cookstove per year of
operation (fraction)</t>
  </si>
  <si>
    <r>
      <t>LE</t>
    </r>
    <r>
      <rPr>
        <vertAlign val="subscript"/>
        <sz val="12"/>
        <color theme="1"/>
        <rFont val="Calibri"/>
        <family val="2"/>
        <scheme val="minor"/>
      </rPr>
      <t>y</t>
    </r>
  </si>
  <si>
    <t>Adjustment factor to account for uncertainty related to project cookstove
efficiency test.</t>
  </si>
  <si>
    <t>Discount Factor for Leakage</t>
  </si>
  <si>
    <t>16Feb2024 - 31May2024</t>
  </si>
  <si>
    <t>Average Number of days technology is runing in current monitoring period</t>
  </si>
  <si>
    <t>days</t>
  </si>
  <si>
    <t>distribution data</t>
  </si>
  <si>
    <t>=</t>
  </si>
  <si>
    <t>Fraction of non-renewable biomass in the applicable area in the relevant period (fraction or %)</t>
  </si>
  <si>
    <t>NRB</t>
  </si>
  <si>
    <t>Quantity of non-renewable bio-mass consumed in the applicable area in the relevant period (tonnes)</t>
  </si>
  <si>
    <t>H</t>
  </si>
  <si>
    <t>-</t>
  </si>
  <si>
    <t>RB</t>
  </si>
  <si>
    <t>Parameters</t>
  </si>
  <si>
    <t xml:space="preserve">Description </t>
  </si>
  <si>
    <t xml:space="preserve">Value </t>
  </si>
  <si>
    <t>Total consumption of woody biomass in the applicable area in the relevant period (tonnes)</t>
  </si>
  <si>
    <t xml:space="preserve">million tonne </t>
  </si>
  <si>
    <t>Quantity of renewable biomass that is available on a sustainable basis in the applicable area in the relevant period (tonnes)</t>
  </si>
  <si>
    <t>Quantity of non-renewable biomass consumed in the applicable area in
the relevant period</t>
  </si>
  <si>
    <t>FNRB</t>
  </si>
  <si>
    <t xml:space="preserve">Renewable Biomass </t>
  </si>
  <si>
    <t>RB            =</t>
  </si>
  <si>
    <t>Renewable Biomass</t>
  </si>
  <si>
    <r>
      <rPr>
        <sz val="12"/>
        <color theme="1"/>
        <rFont val="Book Antiqua"/>
        <family val="1"/>
      </rPr>
      <t>MAI</t>
    </r>
    <r>
      <rPr>
        <sz val="8"/>
        <color theme="1"/>
        <rFont val="Book Antiqua"/>
        <family val="1"/>
      </rPr>
      <t xml:space="preserve">forest,i </t>
    </r>
    <r>
      <rPr>
        <sz val="12"/>
        <color theme="1"/>
        <rFont val="Book Antiqua"/>
        <family val="1"/>
      </rPr>
      <t>=</t>
    </r>
  </si>
  <si>
    <t>Mean Annual Increment of woody biomass growth per hector in sub-category i of forest areas in the relevent period (tonnes/ha/yr).</t>
  </si>
  <si>
    <r>
      <rPr>
        <sz val="12"/>
        <color theme="1"/>
        <rFont val="Book Antiqua"/>
        <family val="1"/>
      </rPr>
      <t>MAI</t>
    </r>
    <r>
      <rPr>
        <sz val="8"/>
        <color theme="1"/>
        <rFont val="Book Antiqua"/>
        <family val="1"/>
      </rPr>
      <t xml:space="preserve">other,i  </t>
    </r>
    <r>
      <rPr>
        <sz val="12"/>
        <color theme="1"/>
        <rFont val="Book Antiqua"/>
        <family val="1"/>
      </rPr>
      <t>=</t>
    </r>
  </si>
  <si>
    <t>Mean Annual Increment of woody biomass growth per hector in sub-category i of outside areas in the relevent period (tonnes/ha/yr).</t>
  </si>
  <si>
    <r>
      <rPr>
        <sz val="12"/>
        <color theme="1"/>
        <rFont val="Book Antiqua"/>
        <family val="1"/>
      </rPr>
      <t>F</t>
    </r>
    <r>
      <rPr>
        <sz val="8"/>
        <color theme="1"/>
        <rFont val="Book Antiqua"/>
        <family val="1"/>
      </rPr>
      <t xml:space="preserve">forest,i         </t>
    </r>
    <r>
      <rPr>
        <sz val="11"/>
        <color theme="1"/>
        <rFont val="Book Antiqua"/>
        <family val="1"/>
      </rPr>
      <t>=</t>
    </r>
  </si>
  <si>
    <t>Extent of forest in sub-category i in the relevant period (ha)</t>
  </si>
  <si>
    <r>
      <rPr>
        <sz val="12"/>
        <color theme="1"/>
        <rFont val="Book Antiqua"/>
        <family val="1"/>
      </rPr>
      <t>F</t>
    </r>
    <r>
      <rPr>
        <sz val="8"/>
        <color theme="1"/>
        <rFont val="Book Antiqua"/>
        <family val="1"/>
      </rPr>
      <t xml:space="preserve">other,i          </t>
    </r>
    <r>
      <rPr>
        <sz val="11"/>
        <color theme="1"/>
        <rFont val="Book Antiqua"/>
        <family val="1"/>
      </rPr>
      <t>=</t>
    </r>
  </si>
  <si>
    <t>Extent of forest in sub-category i in other land in the the relevant period (ha)</t>
  </si>
  <si>
    <r>
      <rPr>
        <sz val="12"/>
        <color theme="1"/>
        <rFont val="Book Antiqua"/>
        <family val="1"/>
      </rPr>
      <t>P</t>
    </r>
    <r>
      <rPr>
        <sz val="8"/>
        <color theme="1"/>
        <rFont val="Book Antiqua"/>
        <family val="1"/>
      </rPr>
      <t xml:space="preserve">forest,i         </t>
    </r>
    <r>
      <rPr>
        <sz val="11"/>
        <color theme="1"/>
        <rFont val="Book Antiqua"/>
        <family val="1"/>
      </rPr>
      <t>=</t>
    </r>
  </si>
  <si>
    <t>Extent of Non-accessaible area within forest areas in the relevant period (ha)</t>
  </si>
  <si>
    <r>
      <rPr>
        <sz val="12"/>
        <color theme="1"/>
        <rFont val="Book Antiqua"/>
        <family val="1"/>
      </rPr>
      <t>P</t>
    </r>
    <r>
      <rPr>
        <sz val="8"/>
        <color theme="1"/>
        <rFont val="Book Antiqua"/>
        <family val="1"/>
      </rPr>
      <t xml:space="preserve">other,i          </t>
    </r>
    <r>
      <rPr>
        <sz val="11"/>
        <color theme="1"/>
        <rFont val="Book Antiqua"/>
        <family val="1"/>
      </rPr>
      <t>=</t>
    </r>
  </si>
  <si>
    <t>Extend of other land in sub-category i in the relevant period (ha)</t>
  </si>
  <si>
    <r>
      <rPr>
        <b/>
        <i/>
        <sz val="12"/>
        <color theme="1"/>
        <rFont val="Book Antiqua"/>
        <family val="1"/>
      </rPr>
      <t>MAI</t>
    </r>
    <r>
      <rPr>
        <b/>
        <i/>
        <sz val="8"/>
        <color theme="1"/>
        <rFont val="Book Antiqua"/>
        <family val="1"/>
      </rPr>
      <t>forest,i</t>
    </r>
    <r>
      <rPr>
        <b/>
        <i/>
        <sz val="11"/>
        <color theme="1"/>
        <rFont val="Book Antiqua"/>
        <family val="1"/>
      </rPr>
      <t xml:space="preserve">                      =</t>
    </r>
  </si>
  <si>
    <r>
      <rPr>
        <i/>
        <u/>
        <sz val="8"/>
        <color theme="10"/>
        <rFont val="Calibri"/>
        <family val="2"/>
        <scheme val="minor"/>
      </rPr>
      <t>IPCC</t>
    </r>
    <r>
      <rPr>
        <u/>
        <sz val="8"/>
        <color theme="10"/>
        <rFont val="Calibri"/>
        <family val="2"/>
        <scheme val="minor"/>
      </rPr>
      <t>, Forest Land, Volume 4, Table-4.9</t>
    </r>
  </si>
  <si>
    <t>Ecological Zone</t>
  </si>
  <si>
    <t>Status Condition</t>
  </si>
  <si>
    <t>Above Ground Biomass</t>
  </si>
  <si>
    <t>Tropical Dry Forest</t>
  </si>
  <si>
    <t>Secondary &gt; 20 Years</t>
  </si>
  <si>
    <t>tonnes/hectare/year</t>
  </si>
  <si>
    <t>Secondary &lt; 20 Years</t>
  </si>
  <si>
    <t>Primary</t>
  </si>
  <si>
    <t>Average</t>
  </si>
  <si>
    <t>Tropical Shrublands</t>
  </si>
  <si>
    <t>Tropical Rainforest</t>
  </si>
  <si>
    <t>Tropical Moist Deciduous Forest</t>
  </si>
  <si>
    <t>Tropical Mountain Forest</t>
  </si>
  <si>
    <t>Sub-tropical Humid Forest</t>
  </si>
  <si>
    <t>Sub-tropical steppe</t>
  </si>
  <si>
    <t>Sub-tropical Mountain System</t>
  </si>
  <si>
    <t>Coniferous</t>
  </si>
  <si>
    <t>Tundra</t>
  </si>
  <si>
    <t>Boreal</t>
  </si>
  <si>
    <r>
      <t>MAI</t>
    </r>
    <r>
      <rPr>
        <i/>
        <sz val="8"/>
        <color theme="9" tint="-0.499984740745262"/>
        <rFont val="Book Antiqua"/>
        <family val="1"/>
      </rPr>
      <t xml:space="preserve">forest,i    </t>
    </r>
    <r>
      <rPr>
        <i/>
        <sz val="14"/>
        <color theme="9" tint="-0.499984740745262"/>
        <rFont val="Book Antiqua"/>
        <family val="1"/>
      </rPr>
      <t xml:space="preserve">                  =</t>
    </r>
  </si>
  <si>
    <r>
      <t>MAI</t>
    </r>
    <r>
      <rPr>
        <i/>
        <sz val="8"/>
        <color theme="9" tint="-0.499984740745262"/>
        <rFont val="Book Antiqua"/>
        <family val="1"/>
      </rPr>
      <t xml:space="preserve">other,i    </t>
    </r>
    <r>
      <rPr>
        <i/>
        <sz val="14"/>
        <color theme="9" tint="-0.499984740745262"/>
        <rFont val="Book Antiqua"/>
        <family val="1"/>
      </rPr>
      <t xml:space="preserve">                  =</t>
    </r>
  </si>
  <si>
    <r>
      <rPr>
        <b/>
        <i/>
        <sz val="12"/>
        <color theme="1"/>
        <rFont val="Book Antiqua"/>
        <family val="1"/>
      </rPr>
      <t>F</t>
    </r>
    <r>
      <rPr>
        <b/>
        <i/>
        <sz val="8"/>
        <color theme="1"/>
        <rFont val="Book Antiqua"/>
        <family val="1"/>
      </rPr>
      <t>forest,i</t>
    </r>
    <r>
      <rPr>
        <b/>
        <i/>
        <sz val="11"/>
        <color theme="1"/>
        <rFont val="Book Antiqua"/>
        <family val="1"/>
      </rPr>
      <t xml:space="preserve">                      =</t>
    </r>
  </si>
  <si>
    <r>
      <rPr>
        <b/>
        <i/>
        <sz val="12"/>
        <color theme="1"/>
        <rFont val="Book Antiqua"/>
        <family val="1"/>
      </rPr>
      <t>P</t>
    </r>
    <r>
      <rPr>
        <b/>
        <i/>
        <sz val="8"/>
        <color theme="1"/>
        <rFont val="Book Antiqua"/>
        <family val="1"/>
      </rPr>
      <t>forest,i</t>
    </r>
    <r>
      <rPr>
        <b/>
        <i/>
        <sz val="11"/>
        <color theme="1"/>
        <rFont val="Book Antiqua"/>
        <family val="1"/>
      </rPr>
      <t xml:space="preserve">                      =</t>
    </r>
  </si>
  <si>
    <r>
      <rPr>
        <b/>
        <i/>
        <sz val="12"/>
        <color theme="1"/>
        <rFont val="Book Antiqua"/>
        <family val="1"/>
      </rPr>
      <t>F</t>
    </r>
    <r>
      <rPr>
        <b/>
        <i/>
        <sz val="8"/>
        <color theme="1"/>
        <rFont val="Book Antiqua"/>
        <family val="1"/>
      </rPr>
      <t>other,i</t>
    </r>
    <r>
      <rPr>
        <b/>
        <i/>
        <sz val="11"/>
        <color theme="1"/>
        <rFont val="Book Antiqua"/>
        <family val="1"/>
      </rPr>
      <t xml:space="preserve">                      =</t>
    </r>
  </si>
  <si>
    <r>
      <rPr>
        <b/>
        <i/>
        <sz val="12"/>
        <color theme="1"/>
        <rFont val="Book Antiqua"/>
        <family val="1"/>
      </rPr>
      <t>P</t>
    </r>
    <r>
      <rPr>
        <b/>
        <i/>
        <sz val="8"/>
        <color theme="1"/>
        <rFont val="Book Antiqua"/>
        <family val="1"/>
      </rPr>
      <t>other,i</t>
    </r>
    <r>
      <rPr>
        <b/>
        <i/>
        <sz val="11"/>
        <color theme="1"/>
        <rFont val="Book Antiqua"/>
        <family val="1"/>
      </rPr>
      <t xml:space="preserve">                      =</t>
    </r>
  </si>
  <si>
    <t>Extent of Non-accessaible area within other land areas in the relevant period (ha)</t>
  </si>
  <si>
    <t>India</t>
  </si>
  <si>
    <t>million Ha</t>
  </si>
  <si>
    <t>XPS3112212139_ISFR PART 1.cdr (fsi.nic.in) page number 08</t>
  </si>
  <si>
    <t>Total Recorded Area</t>
  </si>
  <si>
    <t>FSI 2021</t>
  </si>
  <si>
    <t>million tonns</t>
  </si>
  <si>
    <t>Percentage of Reserved forest</t>
  </si>
  <si>
    <t>Percentage of Protected forest</t>
  </si>
  <si>
    <t>Consumption of woody biomass</t>
  </si>
  <si>
    <t>Parameter</t>
  </si>
  <si>
    <t>Quantity of wood used as a Fodder</t>
  </si>
  <si>
    <t>in Tonne</t>
  </si>
  <si>
    <t>Table - 10.3, India State of Forest Report, 2019</t>
  </si>
  <si>
    <t>Quantity of wood used as small timber</t>
  </si>
  <si>
    <t>Bamboo utilized</t>
  </si>
  <si>
    <t>Million Tonnes</t>
  </si>
  <si>
    <r>
      <t xml:space="preserve"> </t>
    </r>
    <r>
      <rPr>
        <u/>
        <sz val="11"/>
        <color theme="1"/>
        <rFont val="Book Antiqua"/>
        <family val="1"/>
      </rPr>
      <t xml:space="preserve">Wood density of Species found in India of top 5 species </t>
    </r>
  </si>
  <si>
    <t>Species Found in India</t>
  </si>
  <si>
    <t>Tropical Asia</t>
  </si>
  <si>
    <t>India state of forest report 2021, Page 373</t>
  </si>
  <si>
    <t>Wood density</t>
  </si>
  <si>
    <t>Tectona grandis</t>
  </si>
  <si>
    <t>List of wood density Asia</t>
  </si>
  <si>
    <t>Shorea robusta</t>
  </si>
  <si>
    <t>Anogeisuss latifolia</t>
  </si>
  <si>
    <t>Lannea coromandelica</t>
  </si>
  <si>
    <t>Terminalia tomentosa</t>
  </si>
  <si>
    <t>Summary</t>
  </si>
  <si>
    <r>
      <t>H = (</t>
    </r>
    <r>
      <rPr>
        <i/>
        <sz val="12"/>
        <color theme="1"/>
        <rFont val="Book Antiqua"/>
        <family val="1"/>
      </rPr>
      <t>HW</t>
    </r>
    <r>
      <rPr>
        <sz val="12"/>
        <color theme="1"/>
        <rFont val="Book Antiqua"/>
        <family val="1"/>
      </rPr>
      <t xml:space="preserve"> </t>
    </r>
    <r>
      <rPr>
        <sz val="12"/>
        <color theme="1"/>
        <rFont val="Calibri"/>
        <family val="2"/>
      </rPr>
      <t>×</t>
    </r>
    <r>
      <rPr>
        <sz val="12"/>
        <color theme="1"/>
        <rFont val="Book Antiqua"/>
        <family val="1"/>
      </rPr>
      <t xml:space="preserve"> </t>
    </r>
    <r>
      <rPr>
        <i/>
        <sz val="12"/>
        <color theme="1"/>
        <rFont val="Book Antiqua"/>
        <family val="1"/>
      </rPr>
      <t>N</t>
    </r>
    <r>
      <rPr>
        <sz val="12"/>
        <color theme="1"/>
        <rFont val="Book Antiqua"/>
        <family val="1"/>
      </rPr>
      <t xml:space="preserve">) + </t>
    </r>
    <r>
      <rPr>
        <i/>
        <sz val="12"/>
        <color theme="1"/>
        <rFont val="Book Antiqua"/>
        <family val="1"/>
      </rPr>
      <t>CE</t>
    </r>
    <r>
      <rPr>
        <sz val="12"/>
        <color theme="1"/>
        <rFont val="Book Antiqua"/>
        <family val="1"/>
      </rPr>
      <t xml:space="preserve"> +</t>
    </r>
    <r>
      <rPr>
        <i/>
        <sz val="12"/>
        <color theme="1"/>
        <rFont val="Book Antiqua"/>
        <family val="1"/>
      </rPr>
      <t>NE</t>
    </r>
  </si>
  <si>
    <t>Tool30, Version 04.0</t>
  </si>
  <si>
    <t>:</t>
  </si>
  <si>
    <t>HW</t>
  </si>
  <si>
    <t>Average consumption of Wood fuel per household, including fulewood and charcoal, in the applicable area in the relevant period (tonnes/household)</t>
  </si>
  <si>
    <t>N</t>
  </si>
  <si>
    <t>Number of households consuming wood fuel within the applicable area in the relevant period (Number)</t>
  </si>
  <si>
    <t>CE</t>
  </si>
  <si>
    <t>Commercial woody biomass consumption of energy application (e.g. commercial, industrial or industrial or institutional uses of woody biomass in ovens, boilers etc.) that are extracted from forests or other land areas in the applicable area in the relevant period (tonnes)</t>
  </si>
  <si>
    <t>NE</t>
  </si>
  <si>
    <t>Commercial woody biomass consumption for non- energy applications (e.g. construction, furniture) that are extracted from forests or other land areas in the applicable area in the relevant period (number)</t>
  </si>
  <si>
    <r>
      <t xml:space="preserve">As the parameters HW and N, disaggregated value is not provided, hence we will be using an agregated value of (H </t>
    </r>
    <r>
      <rPr>
        <sz val="12"/>
        <color theme="1"/>
        <rFont val="Calibri"/>
        <family val="2"/>
      </rPr>
      <t>×</t>
    </r>
    <r>
      <rPr>
        <sz val="12"/>
        <color theme="1"/>
        <rFont val="Book Antiqua"/>
        <family val="1"/>
      </rPr>
      <t xml:space="preserve"> N) in the calculations, which is 216.421 Millions tonnes.</t>
    </r>
  </si>
  <si>
    <t>Socio-Econimic Contribution  of Forests : Production and consumption of Forests Resource in India, Page 77</t>
  </si>
  <si>
    <t>in million tonnes (annualy)</t>
  </si>
  <si>
    <r>
      <rPr>
        <i/>
        <sz val="10"/>
        <color theme="1"/>
        <rFont val="Book Antiqua"/>
        <family val="1"/>
      </rPr>
      <t>HW</t>
    </r>
    <r>
      <rPr>
        <sz val="10"/>
        <color theme="1"/>
        <rFont val="Book Antiqua"/>
        <family val="1"/>
      </rPr>
      <t xml:space="preserve"> </t>
    </r>
    <r>
      <rPr>
        <sz val="10"/>
        <color theme="1"/>
        <rFont val="Calibri"/>
        <family val="2"/>
      </rPr>
      <t>×</t>
    </r>
    <r>
      <rPr>
        <sz val="10"/>
        <color theme="1"/>
        <rFont val="Book Antiqua"/>
        <family val="1"/>
      </rPr>
      <t xml:space="preserve"> </t>
    </r>
    <r>
      <rPr>
        <i/>
        <sz val="10"/>
        <color theme="1"/>
        <rFont val="Book Antiqua"/>
        <family val="1"/>
      </rPr>
      <t>N</t>
    </r>
  </si>
  <si>
    <t xml:space="preserve"> Value Not Available</t>
  </si>
  <si>
    <t>Population of India as of 2011</t>
  </si>
  <si>
    <t>https://www.census2011.co.in/</t>
  </si>
  <si>
    <t>Millon</t>
  </si>
  <si>
    <t>Number of households using wood as fuel</t>
  </si>
  <si>
    <t>calculated value</t>
  </si>
  <si>
    <t>% of population using wood</t>
  </si>
  <si>
    <t xml:space="preserve">India.pdf (rchiips.org) </t>
  </si>
  <si>
    <t>Page Numbe 3, indicator number 10</t>
  </si>
  <si>
    <t xml:space="preserve">Wood consumption ( In tons/Person) </t>
  </si>
  <si>
    <t>default (according to tool 33 version 2.0) {https://cdm.unfccc.int/methodologies/PAmethodologies/tools/am-tool-33-v2.0.pdf}</t>
  </si>
  <si>
    <t>Tons/yer/person</t>
  </si>
  <si>
    <t>n</t>
  </si>
  <si>
    <t>= sample size</t>
  </si>
  <si>
    <t>= total no. of hoseholds</t>
  </si>
  <si>
    <t>Random Sample of 300</t>
  </si>
  <si>
    <t>p</t>
  </si>
  <si>
    <t xml:space="preserve">=Our expected proportion </t>
  </si>
  <si>
    <t>1H0080</t>
  </si>
  <si>
    <t>1B0729</t>
  </si>
  <si>
    <t>1A0019</t>
  </si>
  <si>
    <t>1C0516</t>
  </si>
  <si>
    <t>1D0322</t>
  </si>
  <si>
    <t>1E0258</t>
  </si>
  <si>
    <t>1J0664</t>
  </si>
  <si>
    <t>1F0957</t>
  </si>
  <si>
    <t>1G0598</t>
  </si>
  <si>
    <t>1I0248</t>
  </si>
  <si>
    <t>1H0095</t>
  </si>
  <si>
    <t>1B0870</t>
  </si>
  <si>
    <t>1A0055</t>
  </si>
  <si>
    <t>1C0644</t>
  </si>
  <si>
    <t>1D0774</t>
  </si>
  <si>
    <t>1E0213</t>
  </si>
  <si>
    <t>1J0234</t>
  </si>
  <si>
    <t>1F0973</t>
  </si>
  <si>
    <t>1G0775</t>
  </si>
  <si>
    <t>1I0119</t>
  </si>
  <si>
    <t xml:space="preserve"> Represents the 90% confidence required</t>
  </si>
  <si>
    <t>1H0316</t>
  </si>
  <si>
    <t>1B0443</t>
  </si>
  <si>
    <t>1A0151</t>
  </si>
  <si>
    <t>1C0214</t>
  </si>
  <si>
    <t>1D0113</t>
  </si>
  <si>
    <t>1E0648</t>
  </si>
  <si>
    <t>1J0770</t>
  </si>
  <si>
    <t>1F0490</t>
  </si>
  <si>
    <t>1G0802</t>
  </si>
  <si>
    <t>1I0214</t>
  </si>
  <si>
    <t>1H0928</t>
  </si>
  <si>
    <t>1B0112</t>
  </si>
  <si>
    <t>1A0152</t>
  </si>
  <si>
    <t>1C0448</t>
  </si>
  <si>
    <t>1D0968</t>
  </si>
  <si>
    <t>1E0483</t>
  </si>
  <si>
    <t>1J0891</t>
  </si>
  <si>
    <t>1F0809</t>
  </si>
  <si>
    <t>1G0441</t>
  </si>
  <si>
    <t>1I0521</t>
  </si>
  <si>
    <t>Represents the 10% relative precision</t>
  </si>
  <si>
    <t>1H0963</t>
  </si>
  <si>
    <t>1B0390</t>
  </si>
  <si>
    <t>1A0428</t>
  </si>
  <si>
    <t>1C0002</t>
  </si>
  <si>
    <t>1D0286</t>
  </si>
  <si>
    <t>1E0991</t>
  </si>
  <si>
    <t>1J0596</t>
  </si>
  <si>
    <t>1F0656</t>
  </si>
  <si>
    <t>1G0820</t>
  </si>
  <si>
    <t>1I0613</t>
  </si>
  <si>
    <t>1H0186</t>
  </si>
  <si>
    <t>1B0114</t>
  </si>
  <si>
    <t>1A0479</t>
  </si>
  <si>
    <t>1C0909</t>
  </si>
  <si>
    <t>1D0771</t>
  </si>
  <si>
    <t>1E0543</t>
  </si>
  <si>
    <t>1J0698</t>
  </si>
  <si>
    <t>1F0566</t>
  </si>
  <si>
    <t>1G0858</t>
  </si>
  <si>
    <t>1I0310</t>
  </si>
  <si>
    <t>1H0221</t>
  </si>
  <si>
    <t>1B0875</t>
  </si>
  <si>
    <t>1A0504</t>
  </si>
  <si>
    <t>1C0476</t>
  </si>
  <si>
    <t>1D0601</t>
  </si>
  <si>
    <t>1E0463*</t>
  </si>
  <si>
    <t xml:space="preserve">
1J0710</t>
  </si>
  <si>
    <t>1F0742</t>
  </si>
  <si>
    <t>1G0696</t>
  </si>
  <si>
    <t>1I0104</t>
  </si>
  <si>
    <t>1H0104</t>
  </si>
  <si>
    <t>1B0546</t>
  </si>
  <si>
    <t>1A0424</t>
  </si>
  <si>
    <t>1C0548</t>
  </si>
  <si>
    <t>1D0161</t>
  </si>
  <si>
    <t>1E0930</t>
  </si>
  <si>
    <t>1J0959</t>
  </si>
  <si>
    <t>1F0932</t>
  </si>
  <si>
    <t>1G0438</t>
  </si>
  <si>
    <t>1I0654</t>
  </si>
  <si>
    <t>1H0174</t>
  </si>
  <si>
    <t>1B0284</t>
  </si>
  <si>
    <t>1A0620</t>
  </si>
  <si>
    <t>1C0162</t>
  </si>
  <si>
    <t>1D0949</t>
  </si>
  <si>
    <t>1E0795</t>
  </si>
  <si>
    <t>1J0449</t>
  </si>
  <si>
    <t>1F0722</t>
  </si>
  <si>
    <t>1G0976</t>
  </si>
  <si>
    <t>1I0619</t>
  </si>
  <si>
    <t>1H0023</t>
  </si>
  <si>
    <t>1B0398</t>
  </si>
  <si>
    <t>1A0520</t>
  </si>
  <si>
    <t>1C0599</t>
  </si>
  <si>
    <t>1D0874</t>
  </si>
  <si>
    <t>1E0770</t>
  </si>
  <si>
    <t>1J0465</t>
  </si>
  <si>
    <t>1F0311</t>
  </si>
  <si>
    <t>1G0453</t>
  </si>
  <si>
    <t>1I0216</t>
  </si>
  <si>
    <t>Required sample size is atleast 263</t>
  </si>
  <si>
    <t>1H0210</t>
  </si>
  <si>
    <t>1B0974</t>
  </si>
  <si>
    <t>1A0536</t>
  </si>
  <si>
    <t>1C0699</t>
  </si>
  <si>
    <t>1D0195</t>
  </si>
  <si>
    <t>1E0481</t>
  </si>
  <si>
    <t>1J0922</t>
  </si>
  <si>
    <t>1F0116</t>
  </si>
  <si>
    <t>1G0549</t>
  </si>
  <si>
    <t>1I0611</t>
  </si>
  <si>
    <t>This assumes 85% of cookstoves would be working.</t>
  </si>
  <si>
    <t>1H0046</t>
  </si>
  <si>
    <t>1B0600</t>
  </si>
  <si>
    <t>1A0689</t>
  </si>
  <si>
    <t>1C0636</t>
  </si>
  <si>
    <t>1D0913</t>
  </si>
  <si>
    <t>1E0915</t>
  </si>
  <si>
    <t>1J0204</t>
  </si>
  <si>
    <t>1F0099</t>
  </si>
  <si>
    <t>1G0012</t>
  </si>
  <si>
    <t>1I0859</t>
  </si>
  <si>
    <t>1H0109</t>
  </si>
  <si>
    <t>1B0626</t>
  </si>
  <si>
    <t>1A0656</t>
  </si>
  <si>
    <t>1C0228</t>
  </si>
  <si>
    <t>1D0793</t>
  </si>
  <si>
    <t>1E0345</t>
  </si>
  <si>
    <t>1J0825</t>
  </si>
  <si>
    <t>1F0386</t>
  </si>
  <si>
    <t>1G0144</t>
  </si>
  <si>
    <t>1I0339</t>
  </si>
  <si>
    <t xml:space="preserve">If  the expected response rate from the sampled households to be only 90% </t>
  </si>
  <si>
    <t>1H0108</t>
  </si>
  <si>
    <t>1B0886</t>
  </si>
  <si>
    <t>1A0763</t>
  </si>
  <si>
    <t>1C0863</t>
  </si>
  <si>
    <t>1D0046</t>
  </si>
  <si>
    <t>1E0780</t>
  </si>
  <si>
    <t>1J0520</t>
  </si>
  <si>
    <t>1F0734</t>
  </si>
  <si>
    <t>1G0688</t>
  </si>
  <si>
    <t>1I0574</t>
  </si>
  <si>
    <t>Then the no. of samples would be</t>
  </si>
  <si>
    <t xml:space="preserve">1H0955
</t>
  </si>
  <si>
    <t>1B0314</t>
  </si>
  <si>
    <t>1A0789</t>
  </si>
  <si>
    <t>1C0051</t>
  </si>
  <si>
    <t>1D0625</t>
  </si>
  <si>
    <t>1E0706</t>
  </si>
  <si>
    <t>1J0007</t>
  </si>
  <si>
    <t>1F0556</t>
  </si>
  <si>
    <t>1G0825</t>
  </si>
  <si>
    <t>1I0731</t>
  </si>
  <si>
    <t>1H0193</t>
  </si>
  <si>
    <t>1B0125</t>
  </si>
  <si>
    <t>1A0868</t>
  </si>
  <si>
    <t>1C0665</t>
  </si>
  <si>
    <t>1D0373</t>
  </si>
  <si>
    <t>1E0802</t>
  </si>
  <si>
    <t>1J0292</t>
  </si>
  <si>
    <t>1F0337</t>
  </si>
  <si>
    <t>1G0486</t>
  </si>
  <si>
    <t>1I0664</t>
  </si>
  <si>
    <t>1H0201</t>
  </si>
  <si>
    <t>1H0829</t>
  </si>
  <si>
    <t>1A0356</t>
  </si>
  <si>
    <t>1C0200</t>
  </si>
  <si>
    <t>1D0499</t>
  </si>
  <si>
    <t>1E0675</t>
  </si>
  <si>
    <t>1J0791</t>
  </si>
  <si>
    <t>1F0625</t>
  </si>
  <si>
    <t>1G0475</t>
  </si>
  <si>
    <t>1I0572</t>
  </si>
  <si>
    <t>For good precision lets take 300 samples.</t>
  </si>
  <si>
    <t>1H0116</t>
  </si>
  <si>
    <t>1B0825</t>
  </si>
  <si>
    <t>1A0108</t>
  </si>
  <si>
    <t>1C0625</t>
  </si>
  <si>
    <t>1D0610</t>
  </si>
  <si>
    <t>1E0446</t>
  </si>
  <si>
    <t>1J0551</t>
  </si>
  <si>
    <t>1F0018</t>
  </si>
  <si>
    <t>1G0020</t>
  </si>
  <si>
    <t>1I0875</t>
  </si>
  <si>
    <t>1H0445</t>
  </si>
  <si>
    <t>1B0403</t>
  </si>
  <si>
    <t>1A0234</t>
  </si>
  <si>
    <t>1C0992</t>
  </si>
  <si>
    <t>1D0811</t>
  </si>
  <si>
    <t>1E0466</t>
  </si>
  <si>
    <t>1J0396</t>
  </si>
  <si>
    <t>1F0902</t>
  </si>
  <si>
    <t>1G0052</t>
  </si>
  <si>
    <t>1I0050</t>
  </si>
  <si>
    <t>1H0628</t>
  </si>
  <si>
    <t>1B0990</t>
  </si>
  <si>
    <t>1A0586</t>
  </si>
  <si>
    <t>1C0585</t>
  </si>
  <si>
    <t>1D0241</t>
  </si>
  <si>
    <t>1E0562</t>
  </si>
  <si>
    <t>1J0648</t>
  </si>
  <si>
    <t>1F0531</t>
  </si>
  <si>
    <t>1G0691</t>
  </si>
  <si>
    <t>1I0335</t>
  </si>
  <si>
    <t>1H0980</t>
  </si>
  <si>
    <t>1B0884</t>
  </si>
  <si>
    <t>1A0142</t>
  </si>
  <si>
    <t>1C0454</t>
  </si>
  <si>
    <t>1D0245</t>
  </si>
  <si>
    <t>1E0553</t>
  </si>
  <si>
    <t>1J0688</t>
  </si>
  <si>
    <t>1F0835</t>
  </si>
  <si>
    <t>1G0721</t>
  </si>
  <si>
    <t>1I0479</t>
  </si>
  <si>
    <t>1H0731</t>
  </si>
  <si>
    <t>1B0429</t>
  </si>
  <si>
    <t>1A0441</t>
  </si>
  <si>
    <t>1C0800</t>
  </si>
  <si>
    <t>1D0692</t>
  </si>
  <si>
    <t>1E0268</t>
  </si>
  <si>
    <t>1J0365</t>
  </si>
  <si>
    <t>1F0604</t>
  </si>
  <si>
    <t>1G0923</t>
  </si>
  <si>
    <t>1I0970</t>
  </si>
  <si>
    <t>1H0615</t>
  </si>
  <si>
    <t>1B0605</t>
  </si>
  <si>
    <t>1A0909</t>
  </si>
  <si>
    <t>1C0847</t>
  </si>
  <si>
    <t>1D0284</t>
  </si>
  <si>
    <t>1E0550</t>
  </si>
  <si>
    <t>1J0354</t>
  </si>
  <si>
    <t>1F0025</t>
  </si>
  <si>
    <t>1G0261</t>
  </si>
  <si>
    <t>1I0288</t>
  </si>
  <si>
    <t>1H0888</t>
  </si>
  <si>
    <t>1B0536</t>
  </si>
  <si>
    <t>1A0107</t>
  </si>
  <si>
    <t>1C0662</t>
  </si>
  <si>
    <t>1D0935</t>
  </si>
  <si>
    <t>1E0583</t>
  </si>
  <si>
    <t>1J0108</t>
  </si>
  <si>
    <t>1F0323</t>
  </si>
  <si>
    <t>1G0312</t>
  </si>
  <si>
    <t>1I0547</t>
  </si>
  <si>
    <t>1H0032</t>
  </si>
  <si>
    <t>1B0648</t>
  </si>
  <si>
    <t>1A0267</t>
  </si>
  <si>
    <t>1C0276</t>
  </si>
  <si>
    <t>1D0501</t>
  </si>
  <si>
    <t>1e0190</t>
  </si>
  <si>
    <t>1J0966</t>
  </si>
  <si>
    <t>1F0363</t>
  </si>
  <si>
    <t>1G0856</t>
  </si>
  <si>
    <t>1I0267</t>
  </si>
  <si>
    <t>1H0884</t>
  </si>
  <si>
    <t>1B0485</t>
  </si>
  <si>
    <t>1A0987</t>
  </si>
  <si>
    <t>1C0710</t>
  </si>
  <si>
    <t>1D0701</t>
  </si>
  <si>
    <t>1E0485</t>
  </si>
  <si>
    <t>1J0360</t>
  </si>
  <si>
    <t>1F0845</t>
  </si>
  <si>
    <t>1G0507</t>
  </si>
  <si>
    <t>1I0013</t>
  </si>
  <si>
    <t>1H0998</t>
  </si>
  <si>
    <t>1B0425</t>
  </si>
  <si>
    <t>1A0280</t>
  </si>
  <si>
    <t>1C0801</t>
  </si>
  <si>
    <t>1D0865</t>
  </si>
  <si>
    <t>1E0619</t>
  </si>
  <si>
    <t>1J0801</t>
  </si>
  <si>
    <t>1F0955</t>
  </si>
  <si>
    <t>1G0995</t>
  </si>
  <si>
    <t>1I0364</t>
  </si>
  <si>
    <t>1H0503</t>
  </si>
  <si>
    <t>1B0828</t>
  </si>
  <si>
    <t>1A0914</t>
  </si>
  <si>
    <t>1C0284</t>
  </si>
  <si>
    <t>1D0762</t>
  </si>
  <si>
    <t>1E0824</t>
  </si>
  <si>
    <t>1J0641</t>
  </si>
  <si>
    <t>1F0872</t>
  </si>
  <si>
    <t>1G0894</t>
  </si>
  <si>
    <t>1I0708</t>
  </si>
  <si>
    <t>1H0932</t>
  </si>
  <si>
    <t>1B0841</t>
  </si>
  <si>
    <t>1A0035</t>
  </si>
  <si>
    <t>1C0494</t>
  </si>
  <si>
    <t>1D0830</t>
  </si>
  <si>
    <t>1E0048*</t>
  </si>
  <si>
    <t>1J0046</t>
  </si>
  <si>
    <t>1F0066</t>
  </si>
  <si>
    <t>1G0102</t>
  </si>
  <si>
    <t>1I0696</t>
  </si>
  <si>
    <t>1H0669</t>
  </si>
  <si>
    <t>1B0262</t>
  </si>
  <si>
    <t>1A0104</t>
  </si>
  <si>
    <t>1C0423</t>
  </si>
  <si>
    <t>1D0745</t>
  </si>
  <si>
    <t>1E0024</t>
  </si>
  <si>
    <t>1J0310</t>
  </si>
  <si>
    <t>1F0108</t>
  </si>
  <si>
    <t>1G0918</t>
  </si>
  <si>
    <t>1I0229</t>
  </si>
  <si>
    <t>Sampled Cookstove 100</t>
  </si>
  <si>
    <t>C0263</t>
  </si>
  <si>
    <t>C2018</t>
  </si>
  <si>
    <t>C0402</t>
  </si>
  <si>
    <t>C1058</t>
  </si>
  <si>
    <t>C1571</t>
  </si>
  <si>
    <t>C0154</t>
  </si>
  <si>
    <t>C0791</t>
  </si>
  <si>
    <t>C1355</t>
  </si>
  <si>
    <t>C1215</t>
  </si>
  <si>
    <t>C1632</t>
  </si>
  <si>
    <t>C1584</t>
  </si>
  <si>
    <t>C0623</t>
  </si>
  <si>
    <t>C0468</t>
  </si>
  <si>
    <t>C1484</t>
  </si>
  <si>
    <t>C1626</t>
  </si>
  <si>
    <t>C1958</t>
  </si>
  <si>
    <t>C2179</t>
  </si>
  <si>
    <t>C1752</t>
  </si>
  <si>
    <t>C2225</t>
  </si>
  <si>
    <t>C1363</t>
  </si>
  <si>
    <t>C1538</t>
  </si>
  <si>
    <t>C0045</t>
  </si>
  <si>
    <t>C1001</t>
  </si>
  <si>
    <t>C0736</t>
  </si>
  <si>
    <t>C0328</t>
  </si>
  <si>
    <t>C1609</t>
  </si>
  <si>
    <t>C0994</t>
  </si>
  <si>
    <t>C0882</t>
  </si>
  <si>
    <t>C1650</t>
  </si>
  <si>
    <t>C0295</t>
  </si>
  <si>
    <t>C1918</t>
  </si>
  <si>
    <t>C1512</t>
  </si>
  <si>
    <t>C0959</t>
  </si>
  <si>
    <t>C1356</t>
  </si>
  <si>
    <t>C1341</t>
  </si>
  <si>
    <t>C0627</t>
  </si>
  <si>
    <t>C0309</t>
  </si>
  <si>
    <t>C0848</t>
  </si>
  <si>
    <t>C1620</t>
  </si>
  <si>
    <t>C0327</t>
  </si>
  <si>
    <t>C0394</t>
  </si>
  <si>
    <t>C1179</t>
  </si>
  <si>
    <t>C0038</t>
  </si>
  <si>
    <t>C1496</t>
  </si>
  <si>
    <t>C0861</t>
  </si>
  <si>
    <t>C1879</t>
  </si>
  <si>
    <t>C0077</t>
  </si>
  <si>
    <t>C0593</t>
  </si>
  <si>
    <t>C1482</t>
  </si>
  <si>
    <t>C1481</t>
  </si>
  <si>
    <t>C2079</t>
  </si>
  <si>
    <t>C1757</t>
  </si>
  <si>
    <t>C1449</t>
  </si>
  <si>
    <t>C1595</t>
  </si>
  <si>
    <t>C1824</t>
  </si>
  <si>
    <t>C0983</t>
  </si>
  <si>
    <t>C1102</t>
  </si>
  <si>
    <t>C1096</t>
  </si>
  <si>
    <t>C0239</t>
  </si>
  <si>
    <t>C1912</t>
  </si>
  <si>
    <t>C1229</t>
  </si>
  <si>
    <t>C2005</t>
  </si>
  <si>
    <t>C0703</t>
  </si>
  <si>
    <t>C0396</t>
  </si>
  <si>
    <t>C2243</t>
  </si>
  <si>
    <t>C1331</t>
  </si>
  <si>
    <t>C0989</t>
  </si>
  <si>
    <t>C1488</t>
  </si>
  <si>
    <t>C1551</t>
  </si>
  <si>
    <t>C1919</t>
  </si>
  <si>
    <t>C0361</t>
  </si>
  <si>
    <t>C0565</t>
  </si>
  <si>
    <t>C1660</t>
  </si>
  <si>
    <t>C1172</t>
  </si>
  <si>
    <t>C2200</t>
  </si>
  <si>
    <t xml:space="preserve">Required sample size is atleast </t>
  </si>
  <si>
    <t>C1391</t>
  </si>
  <si>
    <t>C1240</t>
  </si>
  <si>
    <t>C1443</t>
  </si>
  <si>
    <t>C0536</t>
  </si>
  <si>
    <t>C0212</t>
  </si>
  <si>
    <t>This assumes 75% of cookstoves would be working.</t>
  </si>
  <si>
    <t>C1895</t>
  </si>
  <si>
    <t>C1517</t>
  </si>
  <si>
    <t>C1477</t>
  </si>
  <si>
    <t>C0684</t>
  </si>
  <si>
    <t>C2183</t>
  </si>
  <si>
    <t>C0293</t>
  </si>
  <si>
    <t>C1293</t>
  </si>
  <si>
    <t>C2261</t>
  </si>
  <si>
    <t>C0845</t>
  </si>
  <si>
    <t>C0097</t>
  </si>
  <si>
    <t>If  the expected response rate from the sampled households 100%</t>
  </si>
  <si>
    <t>C0035</t>
  </si>
  <si>
    <t>C0052</t>
  </si>
  <si>
    <t>C1405</t>
  </si>
  <si>
    <t>C1176</t>
  </si>
  <si>
    <t>C1325</t>
  </si>
  <si>
    <t>C0324</t>
  </si>
  <si>
    <t>C1263</t>
  </si>
  <si>
    <t>C0576</t>
  </si>
  <si>
    <t>C0585</t>
  </si>
  <si>
    <t>C1634</t>
  </si>
  <si>
    <t>S. No</t>
  </si>
  <si>
    <t>Cookstove Number</t>
  </si>
  <si>
    <t>Name of Beneficiary</t>
  </si>
  <si>
    <t>Fater/Husband Name</t>
  </si>
  <si>
    <t xml:space="preserve">Village </t>
  </si>
  <si>
    <t>Block</t>
  </si>
  <si>
    <t>District</t>
  </si>
  <si>
    <t>State</t>
  </si>
  <si>
    <t>Raju shariyam</t>
  </si>
  <si>
    <t>FKulal</t>
  </si>
  <si>
    <t>Khadara</t>
  </si>
  <si>
    <t>Ghodadongri</t>
  </si>
  <si>
    <t xml:space="preserve">बैतूल </t>
  </si>
  <si>
    <t>Madhya Pradesh</t>
  </si>
  <si>
    <t>Kanji</t>
  </si>
  <si>
    <t>Lalji</t>
  </si>
  <si>
    <t xml:space="preserve">Ghodadongri </t>
  </si>
  <si>
    <t>Sangita evane</t>
  </si>
  <si>
    <t>Santosh evane</t>
  </si>
  <si>
    <t>Dori</t>
  </si>
  <si>
    <t>Sumintra dhurve</t>
  </si>
  <si>
    <t>Shyam</t>
  </si>
  <si>
    <t>Suman dhurve</t>
  </si>
  <si>
    <t>Kannu</t>
  </si>
  <si>
    <t>Seema</t>
  </si>
  <si>
    <t>Ramsevak</t>
  </si>
  <si>
    <t>Ghadadongri</t>
  </si>
  <si>
    <t>Sunni dhurve</t>
  </si>
  <si>
    <t>Chiroji</t>
  </si>
  <si>
    <t>Rumi bai</t>
  </si>
  <si>
    <t>Dallusing</t>
  </si>
  <si>
    <t>Vinla</t>
  </si>
  <si>
    <t>Bala</t>
  </si>
  <si>
    <t>Bondari</t>
  </si>
  <si>
    <t>Shahpur</t>
  </si>
  <si>
    <t>Fulkali</t>
  </si>
  <si>
    <t>Pappu</t>
  </si>
  <si>
    <t>Kalibai</t>
  </si>
  <si>
    <t>Santosh</t>
  </si>
  <si>
    <t>Sunil dhurve</t>
  </si>
  <si>
    <t>Babulal</t>
  </si>
  <si>
    <t>Khari</t>
  </si>
  <si>
    <t>Sunita</t>
  </si>
  <si>
    <t>Rajaram</t>
  </si>
  <si>
    <t>Shivkanti dhurve</t>
  </si>
  <si>
    <t>Juggu dhurve</t>
  </si>
  <si>
    <t>Puspa evave</t>
  </si>
  <si>
    <t>Bisna evan</t>
  </si>
  <si>
    <t>Kesiya</t>
  </si>
  <si>
    <t>Lalita kakodiya</t>
  </si>
  <si>
    <t>Dinu</t>
  </si>
  <si>
    <t>Ramoti</t>
  </si>
  <si>
    <t>Mahengilal</t>
  </si>
  <si>
    <t>Kalavati</t>
  </si>
  <si>
    <t>Rajesh</t>
  </si>
  <si>
    <t>Kavita</t>
  </si>
  <si>
    <t>Dinesh yadav</t>
  </si>
  <si>
    <t>Mandai</t>
  </si>
  <si>
    <t xml:space="preserve">Laltee yadav </t>
  </si>
  <si>
    <t>Balram yadav</t>
  </si>
  <si>
    <t>Rampyari yadav</t>
  </si>
  <si>
    <t>Raju</t>
  </si>
  <si>
    <t xml:space="preserve">Sugree 
</t>
  </si>
  <si>
    <t>Shivlal</t>
  </si>
  <si>
    <t>Ghisibagla</t>
  </si>
  <si>
    <t xml:space="preserve">Amarlal  </t>
  </si>
  <si>
    <t>Jagan</t>
  </si>
  <si>
    <t>Mana</t>
  </si>
  <si>
    <t>Khamraj</t>
  </si>
  <si>
    <t>Rojada</t>
  </si>
  <si>
    <t>Chicholi</t>
  </si>
  <si>
    <t>Prahlad</t>
  </si>
  <si>
    <t>Damdaya</t>
  </si>
  <si>
    <t>Rojhada</t>
  </si>
  <si>
    <t>Rajkumar rathor</t>
  </si>
  <si>
    <t>Santilal</t>
  </si>
  <si>
    <t>Netram</t>
  </si>
  <si>
    <t>Jillu</t>
  </si>
  <si>
    <t>Bhagrati</t>
  </si>
  <si>
    <t>Lutu</t>
  </si>
  <si>
    <t>Malajpur</t>
  </si>
  <si>
    <t>Lata</t>
  </si>
  <si>
    <t>Shasikisor</t>
  </si>
  <si>
    <t>नीतू उयके</t>
  </si>
  <si>
    <t>रामकिशोर उयके</t>
  </si>
  <si>
    <t>गोधना</t>
  </si>
  <si>
    <t>चिचोली</t>
  </si>
  <si>
    <t>बैतूल</t>
  </si>
  <si>
    <t xml:space="preserve">सरस्वती यादव
</t>
  </si>
  <si>
    <t>दिनेश यादव</t>
  </si>
  <si>
    <t>ढौल</t>
  </si>
  <si>
    <t xml:space="preserve">सुखवति
</t>
  </si>
  <si>
    <t>बाबूलाल</t>
  </si>
  <si>
    <t>सुशीला वाड़िवा</t>
  </si>
  <si>
    <t>फूलचन्द</t>
  </si>
  <si>
    <t xml:space="preserve">आशा
</t>
  </si>
  <si>
    <t>सन्तोष</t>
  </si>
  <si>
    <t>रामबाई उयके</t>
  </si>
  <si>
    <t>भगवानदास</t>
  </si>
  <si>
    <t>ऊंचागोहान</t>
  </si>
  <si>
    <t>मुन्नी धुर्वे</t>
  </si>
  <si>
    <t>मनीलाल</t>
  </si>
  <si>
    <t>राधिका विश्वकर्मा</t>
  </si>
  <si>
    <t>अनिल</t>
  </si>
  <si>
    <t>ममता</t>
  </si>
  <si>
    <t>सुकाली</t>
  </si>
  <si>
    <t>मोतीपुर</t>
  </si>
  <si>
    <t>इन्द्वारा</t>
  </si>
  <si>
    <t>सुकलाल</t>
  </si>
  <si>
    <t>ललता</t>
  </si>
  <si>
    <t>चैतराम</t>
  </si>
  <si>
    <t>बसन्ती</t>
  </si>
  <si>
    <t>शिवपाल</t>
  </si>
  <si>
    <t>रेखा पन्द्राम</t>
  </si>
  <si>
    <t>जामली</t>
  </si>
  <si>
    <t>सुशीला पन्द्राम</t>
  </si>
  <si>
    <t>सुरन</t>
  </si>
  <si>
    <t>मालती पन्दाम</t>
  </si>
  <si>
    <t>रतिराम</t>
  </si>
  <si>
    <t>नरबदी</t>
  </si>
  <si>
    <t>मंशु</t>
  </si>
  <si>
    <t>जाड़ी ढाना</t>
  </si>
  <si>
    <t>रविना कुमरे</t>
  </si>
  <si>
    <t>सूरत सिंग</t>
  </si>
  <si>
    <t>राखी राठौर</t>
  </si>
  <si>
    <t>मोहन</t>
  </si>
  <si>
    <t>सीताडोगरी</t>
  </si>
  <si>
    <t>कविता यादव</t>
  </si>
  <si>
    <t>बालईमाल</t>
  </si>
  <si>
    <t>गुन्ता यादव</t>
  </si>
  <si>
    <t>केलाश</t>
  </si>
  <si>
    <t>रंजनी यादव</t>
  </si>
  <si>
    <t>चिचाली</t>
  </si>
  <si>
    <t>भूरी मोरले</t>
  </si>
  <si>
    <t>बस्तीराम</t>
  </si>
  <si>
    <t>जुगरी</t>
  </si>
  <si>
    <t>सरवन</t>
  </si>
  <si>
    <t>डोलजाम</t>
  </si>
  <si>
    <t>सुगन्ती</t>
  </si>
  <si>
    <t>रीगु</t>
  </si>
  <si>
    <t>हिरावती</t>
  </si>
  <si>
    <t>शिवराज</t>
  </si>
  <si>
    <t>शान्ता</t>
  </si>
  <si>
    <t>गोविन्द</t>
  </si>
  <si>
    <t>दुर्गा परते</t>
  </si>
  <si>
    <t>तुलाराम</t>
  </si>
  <si>
    <t>टेकडीजाम</t>
  </si>
  <si>
    <t>संध्या गुजरे</t>
  </si>
  <si>
    <t>रूपलाल</t>
  </si>
  <si>
    <t>प्रमिला</t>
  </si>
  <si>
    <t>थानसिंग</t>
  </si>
  <si>
    <t>सम्मो बाई</t>
  </si>
  <si>
    <t>अम्मू</t>
  </si>
  <si>
    <t>दुर्गावती इवने</t>
  </si>
  <si>
    <t>ओमकार</t>
  </si>
  <si>
    <t>Sandiya</t>
  </si>
  <si>
    <t>Arjit</t>
  </si>
  <si>
    <t>Bagrul</t>
  </si>
  <si>
    <t>Bagrul handiya</t>
  </si>
  <si>
    <t>Harda</t>
  </si>
  <si>
    <t>Manisha</t>
  </si>
  <si>
    <t>Amanoj</t>
  </si>
  <si>
    <t>Jamner</t>
  </si>
  <si>
    <t>Khategav</t>
  </si>
  <si>
    <t>Dewas</t>
  </si>
  <si>
    <t>Devka</t>
  </si>
  <si>
    <t>Balaram</t>
  </si>
  <si>
    <t>Aasha</t>
  </si>
  <si>
    <t>Lakhan</t>
  </si>
  <si>
    <t>Undal</t>
  </si>
  <si>
    <t>Anju</t>
  </si>
  <si>
    <t>Dileep</t>
  </si>
  <si>
    <t>Bhadugaon</t>
  </si>
  <si>
    <t>Bhadugaon  handia</t>
  </si>
  <si>
    <t>किशोर</t>
  </si>
  <si>
    <t>सीरिया</t>
  </si>
  <si>
    <t xml:space="preserve">खातेगांव </t>
  </si>
  <si>
    <t xml:space="preserve">मीरा बाई </t>
  </si>
  <si>
    <t xml:space="preserve">मखान </t>
  </si>
  <si>
    <t>Aamakhal</t>
  </si>
  <si>
    <t xml:space="preserve">सिराली </t>
  </si>
  <si>
    <t xml:space="preserve">हरदा </t>
  </si>
  <si>
    <t>Shanti</t>
  </si>
  <si>
    <t>Arjun</t>
  </si>
  <si>
    <t>Bhadugonv</t>
  </si>
  <si>
    <t>Shivanee</t>
  </si>
  <si>
    <t>Darmendar</t>
  </si>
  <si>
    <t>jhiri</t>
  </si>
  <si>
    <t>Jhiri harda</t>
  </si>
  <si>
    <t>Chhaya</t>
  </si>
  <si>
    <t>Tanush</t>
  </si>
  <si>
    <t>Bhadugaon handia</t>
  </si>
  <si>
    <t>Rsida bee</t>
  </si>
  <si>
    <t xml:space="preserve">Munsi </t>
  </si>
  <si>
    <t xml:space="preserve"> harda citiy</t>
  </si>
  <si>
    <t>HARDA</t>
  </si>
  <si>
    <t>Rekha</t>
  </si>
  <si>
    <t>Amardash</t>
  </si>
  <si>
    <t>Charkheda</t>
  </si>
  <si>
    <t>Dhurga</t>
  </si>
  <si>
    <t>Hardha</t>
  </si>
  <si>
    <t>Yogita</t>
  </si>
  <si>
    <t>Ramratn</t>
  </si>
  <si>
    <t>Talai tappar</t>
  </si>
  <si>
    <t>Talaitapar handia</t>
  </si>
  <si>
    <t>Sajana</t>
  </si>
  <si>
    <t>Sudip</t>
  </si>
  <si>
    <t>Sandalpur</t>
  </si>
  <si>
    <t>अजेय</t>
  </si>
  <si>
    <t>Priti</t>
  </si>
  <si>
    <t>Bandi</t>
  </si>
  <si>
    <t>Rajkunwar</t>
  </si>
  <si>
    <t>Ramesh</t>
  </si>
  <si>
    <t>Khatyakhedi</t>
  </si>
  <si>
    <t>Nasrullang</t>
  </si>
  <si>
    <t>Sihore</t>
  </si>
  <si>
    <t xml:space="preserve">Somlal Hammad </t>
  </si>
  <si>
    <t xml:space="preserve">Amidaji Hammad </t>
  </si>
  <si>
    <t xml:space="preserve">Bhikupura </t>
  </si>
  <si>
    <t>Krishna</t>
  </si>
  <si>
    <t xml:space="preserve">Gabulal </t>
  </si>
  <si>
    <t xml:space="preserve">Machwas </t>
  </si>
  <si>
    <t xml:space="preserve">Khategaon </t>
  </si>
  <si>
    <t>Mahesh</t>
  </si>
  <si>
    <t>Ramhet</t>
  </si>
  <si>
    <t xml:space="preserve">Dewas </t>
  </si>
  <si>
    <t>Pinki</t>
  </si>
  <si>
    <t>Sures</t>
  </si>
  <si>
    <t>Lili</t>
  </si>
  <si>
    <t>Sukia</t>
  </si>
  <si>
    <t>Gabulala</t>
  </si>
  <si>
    <t>Patrani</t>
  </si>
  <si>
    <t xml:space="preserve">Rukmani </t>
  </si>
  <si>
    <t>Rajes</t>
  </si>
  <si>
    <t>Siya</t>
  </si>
  <si>
    <t>Chhama bai</t>
  </si>
  <si>
    <t>Kamlesh</t>
  </si>
  <si>
    <t>Khategoan</t>
  </si>
  <si>
    <t>Rina bai</t>
  </si>
  <si>
    <t>Ghasiram</t>
  </si>
  <si>
    <t>Bejanti parte</t>
  </si>
  <si>
    <t>Bhanupartap</t>
  </si>
  <si>
    <t xml:space="preserve">Makhan </t>
  </si>
  <si>
    <t>Bamori</t>
  </si>
  <si>
    <t xml:space="preserve">Handiya </t>
  </si>
  <si>
    <t xml:space="preserve">Harda </t>
  </si>
  <si>
    <t xml:space="preserve">Revaskar </t>
  </si>
  <si>
    <t xml:space="preserve">Dinesh </t>
  </si>
  <si>
    <t>Nemawar</t>
  </si>
  <si>
    <t xml:space="preserve">Khategaaon </t>
  </si>
  <si>
    <t>Bhavar</t>
  </si>
  <si>
    <t>Mahendra</t>
  </si>
  <si>
    <t>Ameli</t>
  </si>
  <si>
    <t>विष्णु वाई</t>
  </si>
  <si>
    <t>विक्रम</t>
  </si>
  <si>
    <t>बागरुल हंडिया</t>
  </si>
  <si>
    <t>Babita bai</t>
  </si>
  <si>
    <t>Rooplal</t>
  </si>
  <si>
    <t>Gram baiheda</t>
  </si>
  <si>
    <t>Shajapur</t>
  </si>
  <si>
    <t>ईश्वर सिंह</t>
  </si>
  <si>
    <t>रामनाथ सिंह</t>
  </si>
  <si>
    <t>दासता खेड़ी</t>
  </si>
  <si>
    <t>गुलाना</t>
  </si>
  <si>
    <t>शाजापुर</t>
  </si>
  <si>
    <t>रुस्तम खा</t>
  </si>
  <si>
    <t>हसन खा</t>
  </si>
  <si>
    <t xml:space="preserve"> लड़ावद</t>
  </si>
  <si>
    <t>लड़ा वद शाजापुर</t>
  </si>
  <si>
    <t>Omparkash</t>
  </si>
  <si>
    <t>Sivnarayan ji</t>
  </si>
  <si>
    <t xml:space="preserve">Hirpur teka </t>
  </si>
  <si>
    <t xml:space="preserve">Shajapur </t>
  </si>
  <si>
    <t>Santana bai</t>
  </si>
  <si>
    <t>Dayaram</t>
  </si>
  <si>
    <t>Khosliya</t>
  </si>
  <si>
    <t>Khosliya gulana</t>
  </si>
  <si>
    <t>SHAJAPUR</t>
  </si>
  <si>
    <t>Uama Bai</t>
  </si>
  <si>
    <t>Ambaram</t>
  </si>
  <si>
    <t>Berchha gaw</t>
  </si>
  <si>
    <t>Gopal Singh</t>
  </si>
  <si>
    <t>Ramnaryan</t>
  </si>
  <si>
    <t>Dewlabihar</t>
  </si>
  <si>
    <t>Dewlabihar gulana</t>
  </si>
  <si>
    <t>Lakchmi bai  nagar</t>
  </si>
  <si>
    <t>Nageswar</t>
  </si>
  <si>
    <t>Ranthbhawar</t>
  </si>
  <si>
    <t>Ranthbhawar Shajapur</t>
  </si>
  <si>
    <t>Rajendra Kumar Sourashtriya</t>
  </si>
  <si>
    <t xml:space="preserve">Kananaji </t>
  </si>
  <si>
    <t>Kulmankhedi</t>
  </si>
  <si>
    <t>Kulman khedi, gulana</t>
  </si>
  <si>
    <t>संजय</t>
  </si>
  <si>
    <t>इंदर सिंह</t>
  </si>
  <si>
    <t>लड़ावद</t>
  </si>
  <si>
    <t>राजेंद्र सिंह</t>
  </si>
  <si>
    <t>नाथु सिंह</t>
  </si>
  <si>
    <t>भिलावाडिया</t>
  </si>
  <si>
    <t>रवीना सेन</t>
  </si>
  <si>
    <t>अर्जुन सेन</t>
  </si>
  <si>
    <t xml:space="preserve">Dilip </t>
  </si>
  <si>
    <t>Savaising</t>
  </si>
  <si>
    <t>Nipaniya dhakad</t>
  </si>
  <si>
    <t>Polaykala</t>
  </si>
  <si>
    <t>Gajendra Singh</t>
  </si>
  <si>
    <t>Vikram Singh</t>
  </si>
  <si>
    <t>Atmaram Parmar</t>
  </si>
  <si>
    <t>Pirulal</t>
  </si>
  <si>
    <t xml:space="preserve">Abhaypur </t>
  </si>
  <si>
    <t>Abhepur, SHAJAPUR</t>
  </si>
  <si>
    <t>bhagwan singh</t>
  </si>
  <si>
    <t>Lakshminarayan</t>
  </si>
  <si>
    <t xml:space="preserve">satimata chowk </t>
  </si>
  <si>
    <t>gulana</t>
  </si>
  <si>
    <t>Savai sing</t>
  </si>
  <si>
    <t>Revaram</t>
  </si>
  <si>
    <t>रीना कुंवर</t>
  </si>
  <si>
    <t>Balwan Singh Solanki</t>
  </si>
  <si>
    <t>सेमली धाम</t>
  </si>
  <si>
    <t>Gopal Singh dhanwal</t>
  </si>
  <si>
    <t>Mangilal</t>
  </si>
  <si>
    <t>Gunsi</t>
  </si>
  <si>
    <t>Ghunsi gulana</t>
  </si>
  <si>
    <t>सफीक खा</t>
  </si>
  <si>
    <t>रईस खा</t>
  </si>
  <si>
    <t>लड़ावद शाजापुर</t>
  </si>
  <si>
    <t>Naina Sourashtriya</t>
  </si>
  <si>
    <t>Vishnu Prasad</t>
  </si>
  <si>
    <t>Kalisind</t>
  </si>
  <si>
    <t>Kalisind gulana</t>
  </si>
  <si>
    <t xml:space="preserve">nta </t>
  </si>
  <si>
    <t>Balkirshna ji</t>
  </si>
  <si>
    <t xml:space="preserve">Dhara khedi </t>
  </si>
  <si>
    <t>Anita Bai</t>
  </si>
  <si>
    <t>Munna Lal</t>
  </si>
  <si>
    <t xml:space="preserve">Ghunsi, gulana </t>
  </si>
  <si>
    <t>Mohan Baretha</t>
  </si>
  <si>
    <t>Geeta baretha</t>
  </si>
  <si>
    <t>Naveen nagar</t>
  </si>
  <si>
    <t>shajapur</t>
  </si>
  <si>
    <t>Jagdish</t>
  </si>
  <si>
    <t>Malikhedi</t>
  </si>
  <si>
    <t>Krashnkant</t>
  </si>
  <si>
    <t>Gordhan। Lal</t>
  </si>
  <si>
    <t>Ranthbhawar shajapur</t>
  </si>
  <si>
    <t xml:space="preserve">Madusudan Parmar </t>
  </si>
  <si>
    <t xml:space="preserve">Tara Chand </t>
  </si>
  <si>
    <t>Ghunsi, gulana</t>
  </si>
  <si>
    <t>Shabnam bi</t>
  </si>
  <si>
    <t>Amjad beg</t>
  </si>
  <si>
    <t>Vijay Nagar Shajapur</t>
  </si>
  <si>
    <t>कमल सिंह</t>
  </si>
  <si>
    <t>Inder bai</t>
  </si>
  <si>
    <t>Anandi lal</t>
  </si>
  <si>
    <t>Goddibai</t>
  </si>
  <si>
    <t>Ranchod</t>
  </si>
  <si>
    <t>Moyakheda</t>
  </si>
  <si>
    <t>Sardarpur</t>
  </si>
  <si>
    <t xml:space="preserve">धार </t>
  </si>
  <si>
    <t>Dharmaraj</t>
  </si>
  <si>
    <t>Bola</t>
  </si>
  <si>
    <t>Bola sardarpur</t>
  </si>
  <si>
    <t>Dhar</t>
  </si>
  <si>
    <t>Meera</t>
  </si>
  <si>
    <t>Parkash</t>
  </si>
  <si>
    <t>Kailash</t>
  </si>
  <si>
    <t>Hanumantiya kag</t>
  </si>
  <si>
    <t>Hanumantiya kag sardarpur</t>
  </si>
  <si>
    <t>Chimchand</t>
  </si>
  <si>
    <t>Vardaji</t>
  </si>
  <si>
    <t>Bola Sardarpur</t>
  </si>
  <si>
    <t>Ghanshyam lalna</t>
  </si>
  <si>
    <t>Moyakheda sardarpur</t>
  </si>
  <si>
    <t>Pepa bai</t>
  </si>
  <si>
    <t>Amratlal</t>
  </si>
  <si>
    <t>Premsingh</t>
  </si>
  <si>
    <t>Shoubharam</t>
  </si>
  <si>
    <t>Chanda</t>
  </si>
  <si>
    <t>Sukhram</t>
  </si>
  <si>
    <t>Narayan</t>
  </si>
  <si>
    <t>Fulchand</t>
  </si>
  <si>
    <t>Aatmaram</t>
  </si>
  <si>
    <t>Nandaw</t>
  </si>
  <si>
    <t>Panchulal</t>
  </si>
  <si>
    <t>Shuka</t>
  </si>
  <si>
    <t>Bablu</t>
  </si>
  <si>
    <t>Naran</t>
  </si>
  <si>
    <t>Deelip</t>
  </si>
  <si>
    <t>Shyama</t>
  </si>
  <si>
    <t>Ambaram savlecha</t>
  </si>
  <si>
    <t>Punja</t>
  </si>
  <si>
    <t>Indrabai</t>
  </si>
  <si>
    <t>Chunilal</t>
  </si>
  <si>
    <t>Ranjitsingh</t>
  </si>
  <si>
    <t>Soma</t>
  </si>
  <si>
    <t>Prkash</t>
  </si>
  <si>
    <t>Rugnath</t>
  </si>
  <si>
    <t>Bankat</t>
  </si>
  <si>
    <t>Mishrilal</t>
  </si>
  <si>
    <t>Luni bai</t>
  </si>
  <si>
    <t>Punamchand</t>
  </si>
  <si>
    <t>Bholar am</t>
  </si>
  <si>
    <t>Punamchand sardarpur</t>
  </si>
  <si>
    <t>Keshe bai</t>
  </si>
  <si>
    <t>Ditu bai</t>
  </si>
  <si>
    <t>Ratan bhuriy</t>
  </si>
  <si>
    <t>पार्वती</t>
  </si>
  <si>
    <t>Subhash</t>
  </si>
  <si>
    <t>Khemchand</t>
  </si>
  <si>
    <t>Punamchand vasuniya</t>
  </si>
  <si>
    <t>Gomalal</t>
  </si>
  <si>
    <t>Baggibai</t>
  </si>
  <si>
    <t>Shami</t>
  </si>
  <si>
    <t>Mayaram</t>
  </si>
  <si>
    <t>Sohan</t>
  </si>
  <si>
    <t>Paro uikey</t>
  </si>
  <si>
    <t>Shivji uikey</t>
  </si>
  <si>
    <t>Parsiya betul</t>
  </si>
  <si>
    <t>Mohkhed</t>
  </si>
  <si>
    <t>Chhindwara</t>
  </si>
  <si>
    <t>Aasa markam</t>
  </si>
  <si>
    <t>Ramdas</t>
  </si>
  <si>
    <t>Lohangi</t>
  </si>
  <si>
    <t>Rajbati pandre</t>
  </si>
  <si>
    <t>Siyaram</t>
  </si>
  <si>
    <t>Kalkot</t>
  </si>
  <si>
    <t>Laxmi kavreti</t>
  </si>
  <si>
    <t>Rupesh kavreti</t>
  </si>
  <si>
    <t>Dodiya</t>
  </si>
  <si>
    <t>Shambati dhurve</t>
  </si>
  <si>
    <t>Sahulal dhurve</t>
  </si>
  <si>
    <t>Rajola raiyat</t>
  </si>
  <si>
    <t>Mohaked</t>
  </si>
  <si>
    <t>Chandrakala soni</t>
  </si>
  <si>
    <t>Sukhdev Soni</t>
  </si>
  <si>
    <t xml:space="preserve">Village Saori </t>
  </si>
  <si>
    <t xml:space="preserve">Mohkhed </t>
  </si>
  <si>
    <t>सियाबावती durve</t>
  </si>
  <si>
    <t>Gudnshing dhurve</t>
  </si>
  <si>
    <t>मेहालारी</t>
  </si>
  <si>
    <t>Tara Sahu</t>
  </si>
  <si>
    <t>Sevakram Sahu</t>
  </si>
  <si>
    <t xml:space="preserve">Chhindwara </t>
  </si>
  <si>
    <t>Munni Soni</t>
  </si>
  <si>
    <t>Munna Soni</t>
  </si>
  <si>
    <t>Durga dehriya</t>
  </si>
  <si>
    <t>Harikumar dehriya</t>
  </si>
  <si>
    <t>Pandri khapa</t>
  </si>
  <si>
    <t>Babita sallam</t>
  </si>
  <si>
    <t>Ashok sallam</t>
  </si>
  <si>
    <t>Junapani</t>
  </si>
  <si>
    <t>Jaiwanti batti</t>
  </si>
  <si>
    <t>Dasru batti</t>
  </si>
  <si>
    <t>Badgona</t>
  </si>
  <si>
    <t>Kasanwati bhalavi</t>
  </si>
  <si>
    <t>Bisan bhalavi</t>
  </si>
  <si>
    <t>Mehlari</t>
  </si>
  <si>
    <t>Bhute parteti</t>
  </si>
  <si>
    <t>Bhojlal</t>
  </si>
  <si>
    <t>Devgadh</t>
  </si>
  <si>
    <t>Mamta कायदा</t>
  </si>
  <si>
    <t>Jhamarsing</t>
  </si>
  <si>
    <t>Matakol</t>
  </si>
  <si>
    <t>नैनाबई</t>
  </si>
  <si>
    <t>बिसनलाल</t>
  </si>
  <si>
    <t>मोहगांव</t>
  </si>
  <si>
    <t>Laxmi soni</t>
  </si>
  <si>
    <t>Rakesh soni</t>
  </si>
  <si>
    <t>Saori bazar</t>
  </si>
  <si>
    <t>Rukti Sakom</t>
  </si>
  <si>
    <t>Bastu Sakom</t>
  </si>
  <si>
    <t>Pipalgaon</t>
  </si>
  <si>
    <t>Mohkhedh</t>
  </si>
  <si>
    <t>जुगनी</t>
  </si>
  <si>
    <t xml:space="preserve">रमेश </t>
  </si>
  <si>
    <t>मातकोल</t>
  </si>
  <si>
    <t>Gudan Vadhiva</t>
  </si>
  <si>
    <t>Sunil Vadhiva</t>
  </si>
  <si>
    <t>Bakul</t>
  </si>
  <si>
    <t>Ambika Uikey</t>
  </si>
  <si>
    <t>Durgash Uikey</t>
  </si>
  <si>
    <t>Temni khurd</t>
  </si>
  <si>
    <t>Mohakhed</t>
  </si>
  <si>
    <t>Rukhmani Parteti</t>
  </si>
  <si>
    <t>Sajiram Parteti</t>
  </si>
  <si>
    <t>Village Kamthi</t>
  </si>
  <si>
    <t>Mathura kushram</t>
  </si>
  <si>
    <t>Sukman</t>
  </si>
  <si>
    <t>Munni Vadhiva</t>
  </si>
  <si>
    <t>Sumrlal Vadhiva</t>
  </si>
  <si>
    <t>Ringgo dhurve</t>
  </si>
  <si>
    <t>Manak dhurve</t>
  </si>
  <si>
    <t>Chhipanala</t>
  </si>
  <si>
    <t>Sabu kavreti</t>
  </si>
  <si>
    <t>कल्लो शीलू</t>
  </si>
  <si>
    <t>बैसकु शीलू</t>
  </si>
  <si>
    <t>पिपरिया वन ग्राम</t>
  </si>
  <si>
    <t>Ramoti dhurve</t>
  </si>
  <si>
    <t>Anil dhurve</t>
  </si>
  <si>
    <t>Kamthi</t>
  </si>
  <si>
    <t>Pramila narre</t>
  </si>
  <si>
    <t>Nabbulal narre</t>
  </si>
  <si>
    <t>Rajola mal</t>
  </si>
  <si>
    <t>Babila dhurve</t>
  </si>
  <si>
    <t>Sulesh dhurve</t>
  </si>
  <si>
    <t>Kamathi</t>
  </si>
  <si>
    <t>Shahr bano</t>
  </si>
  <si>
    <t xml:space="preserve">Makbul </t>
  </si>
  <si>
    <t>Bohankhairi</t>
  </si>
  <si>
    <t>Sunita pandram</t>
  </si>
  <si>
    <t>Bhuwan lal Pandram</t>
  </si>
  <si>
    <t>Rangeenkhapa</t>
  </si>
  <si>
    <t>Rangeenkhapa Chhindwara</t>
  </si>
  <si>
    <t>Anita yadav</t>
  </si>
  <si>
    <t>Shivcharan yadav</t>
  </si>
  <si>
    <t>Pakhadiya</t>
  </si>
  <si>
    <t>Pakhadiya, Chhindwara</t>
  </si>
  <si>
    <t>Sarita Pandram</t>
  </si>
  <si>
    <t>Lakhan Pandram</t>
  </si>
  <si>
    <t>नीतू यादव</t>
  </si>
  <si>
    <t>रोहित</t>
  </si>
  <si>
    <t>बाकानागनपुर</t>
  </si>
  <si>
    <t>चौरई</t>
  </si>
  <si>
    <t xml:space="preserve">छिंदवाड़ा </t>
  </si>
  <si>
    <t xml:space="preserve">Kumari chandrawanshi </t>
  </si>
  <si>
    <t xml:space="preserve">Kamta chandrawanshi </t>
  </si>
  <si>
    <t>Atarwara</t>
  </si>
  <si>
    <t xml:space="preserve">Atarwara, chhindwara </t>
  </si>
  <si>
    <t xml:space="preserve">Jamilabi pinjara </t>
  </si>
  <si>
    <t xml:space="preserve">Shekh shehebur </t>
  </si>
  <si>
    <t xml:space="preserve">Kanchan vandhe </t>
  </si>
  <si>
    <t xml:space="preserve">Sheshrao </t>
  </si>
  <si>
    <t>Marai</t>
  </si>
  <si>
    <t xml:space="preserve">Marai, Chhindwara </t>
  </si>
  <si>
    <t>Sahabati</t>
  </si>
  <si>
    <t>Chetram</t>
  </si>
  <si>
    <t>Dhamaniya</t>
  </si>
  <si>
    <t>Dhamaniya Chhindwara</t>
  </si>
  <si>
    <t>Neema Markam</t>
  </si>
  <si>
    <t>Anil Markam</t>
  </si>
  <si>
    <t>Markamdhana, Umariyaisra</t>
  </si>
  <si>
    <t>Markamdhana, Umariyaisra, Chhindwara</t>
  </si>
  <si>
    <t xml:space="preserve">Seema dehriya </t>
  </si>
  <si>
    <t>Kuber sing</t>
  </si>
  <si>
    <t>Loniyamru</t>
  </si>
  <si>
    <t xml:space="preserve">Loniyamaru chhindwara </t>
  </si>
  <si>
    <t xml:space="preserve">Meena vishwakama </t>
  </si>
  <si>
    <t xml:space="preserve">Munshiram vishwakama </t>
  </si>
  <si>
    <t xml:space="preserve">Atrawara, chhindwara </t>
  </si>
  <si>
    <t>Santi Dongre</t>
  </si>
  <si>
    <t>Ramkisan Dongre</t>
  </si>
  <si>
    <t>Urmila yadav</t>
  </si>
  <si>
    <t>Suresh yadav</t>
  </si>
  <si>
    <t>Meghaseoni</t>
  </si>
  <si>
    <t xml:space="preserve">Meghaseoni, Chhindwara </t>
  </si>
  <si>
    <t xml:space="preserve">Manisha vandhe </t>
  </si>
  <si>
    <t>Rajesh ji</t>
  </si>
  <si>
    <t>Sukhvati dhurve</t>
  </si>
  <si>
    <t>Chatarlal dhurve</t>
  </si>
  <si>
    <t>Atarwara, chhindwara</t>
  </si>
  <si>
    <t>Sheetal Yadav</t>
  </si>
  <si>
    <t>Sukarchand</t>
  </si>
  <si>
    <t>Kotalbarri</t>
  </si>
  <si>
    <t>Kotalbarri chhindwara</t>
  </si>
  <si>
    <t>Savitri choure</t>
  </si>
  <si>
    <t xml:space="preserve">Balram choure </t>
  </si>
  <si>
    <t xml:space="preserve">Meghaseoni/chhindwara </t>
  </si>
  <si>
    <t>Archna</t>
  </si>
  <si>
    <t>Dharmendra</t>
  </si>
  <si>
    <t>Dhamniya Chhindwada</t>
  </si>
  <si>
    <t>Sarla yaduwanshi</t>
  </si>
  <si>
    <t>Parkash Yaduwanshi</t>
  </si>
  <si>
    <t>Bohankhairi, Chhindwara</t>
  </si>
  <si>
    <t xml:space="preserve">Kushum yaduwanshi </t>
  </si>
  <si>
    <t xml:space="preserve">Laxaman yaduwanshi </t>
  </si>
  <si>
    <t>Bilwa</t>
  </si>
  <si>
    <t xml:space="preserve">Bilwa chhindwara </t>
  </si>
  <si>
    <t>Sobha uikey</t>
  </si>
  <si>
    <t>Amit uikey</t>
  </si>
  <si>
    <t>Meghasivni</t>
  </si>
  <si>
    <t>Sarita kavreti</t>
  </si>
  <si>
    <t>Sheram kavreti</t>
  </si>
  <si>
    <t>Ramseela bhalavi</t>
  </si>
  <si>
    <t>Rajesh bhalavi</t>
  </si>
  <si>
    <t>Mendkital</t>
  </si>
  <si>
    <t>Nisha yadav</t>
  </si>
  <si>
    <t>Rameshwar yadav</t>
  </si>
  <si>
    <t>Linga</t>
  </si>
  <si>
    <t xml:space="preserve">Linga Chhindwara </t>
  </si>
  <si>
    <t xml:space="preserve">Neelkumari </t>
  </si>
  <si>
    <t>Shivram</t>
  </si>
  <si>
    <t>Loniyamru, Chhindwara</t>
  </si>
  <si>
    <t>Bineeta</t>
  </si>
  <si>
    <t>Ghoghra</t>
  </si>
  <si>
    <t xml:space="preserve">Ramkli dhurve </t>
  </si>
  <si>
    <t xml:space="preserve">Nawarangi dhurve </t>
  </si>
  <si>
    <t>सोनकली</t>
  </si>
  <si>
    <t>Ghoghra Chhindwara</t>
  </si>
  <si>
    <t>Sabba</t>
  </si>
  <si>
    <t>Ramesh chandrawanshi</t>
  </si>
  <si>
    <t>Ghoghra chhindwara</t>
  </si>
  <si>
    <t>कस्तूरी देवी</t>
  </si>
  <si>
    <t>धनीराम कुशवाहा</t>
  </si>
  <si>
    <t>नीमखेरा</t>
  </si>
  <si>
    <t>निवाड़ी</t>
  </si>
  <si>
    <t>Shyama devi</t>
  </si>
  <si>
    <t>Kanhaiyya lal</t>
  </si>
  <si>
    <t xml:space="preserve">Puchikargua </t>
  </si>
  <si>
    <t xml:space="preserve">NIWARI </t>
  </si>
  <si>
    <t>Niwari</t>
  </si>
  <si>
    <t xml:space="preserve">harbu </t>
  </si>
  <si>
    <t xml:space="preserve">gya kushwaha </t>
  </si>
  <si>
    <t xml:space="preserve">Chikta </t>
  </si>
  <si>
    <t xml:space="preserve">Chikta prathvipur </t>
  </si>
  <si>
    <t xml:space="preserve">Niwari </t>
  </si>
  <si>
    <t>बब्ली</t>
  </si>
  <si>
    <t>देबेन्द</t>
  </si>
  <si>
    <t>गुना</t>
  </si>
  <si>
    <t>खरगापुर</t>
  </si>
  <si>
    <t>टीकमगढ़</t>
  </si>
  <si>
    <t>Saraju</t>
  </si>
  <si>
    <t>Ramaprasad</t>
  </si>
  <si>
    <t>Muhara</t>
  </si>
  <si>
    <t>Jatara</t>
  </si>
  <si>
    <t>Tikamgarh</t>
  </si>
  <si>
    <t>उषा</t>
  </si>
  <si>
    <t>हरचरन</t>
  </si>
  <si>
    <t xml:space="preserve">Usha kewat </t>
  </si>
  <si>
    <t>Manohar</t>
  </si>
  <si>
    <t xml:space="preserve">Pathari </t>
  </si>
  <si>
    <t xml:space="preserve">Orchha </t>
  </si>
  <si>
    <t xml:space="preserve">Harivari devi </t>
  </si>
  <si>
    <t xml:space="preserve">Omprakash Yadav </t>
  </si>
  <si>
    <t xml:space="preserve">Dabar khas jangal </t>
  </si>
  <si>
    <t xml:space="preserve">   motan आदिवासी</t>
  </si>
  <si>
    <t>मूलचंद</t>
  </si>
  <si>
    <t>बहेरा</t>
  </si>
  <si>
    <t>बहेरा निवाड़ी</t>
  </si>
  <si>
    <t>Usha khangar</t>
  </si>
  <si>
    <t>Balmukund</t>
  </si>
  <si>
    <t>Bachhoda</t>
  </si>
  <si>
    <t>Bhuri</t>
  </si>
  <si>
    <t>किशोरी</t>
  </si>
  <si>
    <t>Sarsora</t>
  </si>
  <si>
    <t>Pirthvipur</t>
  </si>
  <si>
    <t>Guddi rekvar</t>
  </si>
  <si>
    <t>Ramdyal rekvar</t>
  </si>
  <si>
    <t>Achhrumat</t>
  </si>
  <si>
    <t>Rajbat.sor</t>
  </si>
  <si>
    <t>Harira</t>
  </si>
  <si>
    <t>Madkhera</t>
  </si>
  <si>
    <t>Mohangad</t>
  </si>
  <si>
    <t>Mala yadav</t>
  </si>
  <si>
    <t>Karan shingh</t>
  </si>
  <si>
    <t>Dabar khas jangal</t>
  </si>
  <si>
    <t>भगवान दास</t>
  </si>
  <si>
    <t>नाथूराम</t>
  </si>
  <si>
    <t>गुना खरगापुर</t>
  </si>
  <si>
    <t>Dhanku Ahirwar</t>
  </si>
  <si>
    <t>Anil</t>
  </si>
  <si>
    <t xml:space="preserve">Maharajpura </t>
  </si>
  <si>
    <t>Rampiyari</t>
  </si>
  <si>
    <t>Aasaram</t>
  </si>
  <si>
    <t>Sorka</t>
  </si>
  <si>
    <t>Prithvipur</t>
  </si>
  <si>
    <t>रमा देवी</t>
  </si>
  <si>
    <t>गोविंद</t>
  </si>
  <si>
    <t>कलोथारा</t>
  </si>
  <si>
    <t>Suneeta pandey</t>
  </si>
  <si>
    <t>Nitin pandey</t>
  </si>
  <si>
    <t>Puja. Ahirwar</t>
  </si>
  <si>
    <t xml:space="preserve">Ramsasahay. </t>
  </si>
  <si>
    <t>Bhagwantpura</t>
  </si>
  <si>
    <t>Bauri Ahirwar</t>
  </si>
  <si>
    <t>Channe</t>
  </si>
  <si>
    <t>Vijravan</t>
  </si>
  <si>
    <t>Sukhwati</t>
  </si>
  <si>
    <t xml:space="preserve">kushwaha </t>
  </si>
  <si>
    <t xml:space="preserve">sorka </t>
  </si>
  <si>
    <t xml:space="preserve">sorka prathvipur </t>
  </si>
  <si>
    <t>Angori</t>
  </si>
  <si>
    <t>Mahend</t>
  </si>
  <si>
    <t>Astari</t>
  </si>
  <si>
    <t>Astari, niwari</t>
  </si>
  <si>
    <t>Bhuwan Raikwar</t>
  </si>
  <si>
    <t>Santosh Raikwar</t>
  </si>
  <si>
    <t>Gram Dushyara</t>
  </si>
  <si>
    <t>Gyadev</t>
  </si>
  <si>
    <t>Kishan</t>
  </si>
  <si>
    <t xml:space="preserve">Uma devi </t>
  </si>
  <si>
    <t xml:space="preserve">Narendra yadav </t>
  </si>
  <si>
    <t xml:space="preserve">Dabar khas </t>
  </si>
  <si>
    <t>Mamta pal</t>
  </si>
  <si>
    <t xml:space="preserve">Ashok </t>
  </si>
  <si>
    <t>Rekha ghosh</t>
  </si>
  <si>
    <t>Shivraj</t>
  </si>
  <si>
    <t>गुडो</t>
  </si>
  <si>
    <t>हर दास</t>
  </si>
  <si>
    <t>देवारी नायक</t>
  </si>
  <si>
    <t>भारती देवी अहिरवार</t>
  </si>
  <si>
    <t>देवरी नायक</t>
  </si>
  <si>
    <t>Mohni</t>
  </si>
  <si>
    <t>Rajkumar</t>
  </si>
  <si>
    <t>Satai</t>
  </si>
  <si>
    <t xml:space="preserve">Bijawar </t>
  </si>
  <si>
    <t xml:space="preserve">Chhatarpur </t>
  </si>
  <si>
    <t>Harchran</t>
  </si>
  <si>
    <t>Rambux</t>
  </si>
  <si>
    <t xml:space="preserve">Vijaypur </t>
  </si>
  <si>
    <t>Bhagwali</t>
  </si>
  <si>
    <t>Kamla</t>
  </si>
  <si>
    <t>Ramnagar</t>
  </si>
  <si>
    <t>Pana bai</t>
  </si>
  <si>
    <t>Munni lal</t>
  </si>
  <si>
    <t>Nanora</t>
  </si>
  <si>
    <t>Seva</t>
  </si>
  <si>
    <t>Haridas</t>
  </si>
  <si>
    <t xml:space="preserve">Manakpura </t>
  </si>
  <si>
    <t>Nanni bai</t>
  </si>
  <si>
    <t>Garba</t>
  </si>
  <si>
    <t xml:space="preserve">Bhujpura </t>
  </si>
  <si>
    <t>Neha</t>
  </si>
  <si>
    <t>Manak</t>
  </si>
  <si>
    <t xml:space="preserve">Kishangad </t>
  </si>
  <si>
    <t>Bharti</t>
  </si>
  <si>
    <t>Shrikant</t>
  </si>
  <si>
    <t>Sudha</t>
  </si>
  <si>
    <t>Harishankar</t>
  </si>
  <si>
    <t xml:space="preserve">Chokipura </t>
  </si>
  <si>
    <t>Ramdevi</t>
  </si>
  <si>
    <t>Ramnath</t>
  </si>
  <si>
    <t>Rameshwar Prasad ahirwar</t>
  </si>
  <si>
    <t>Maniklal</t>
  </si>
  <si>
    <t>Singrampura</t>
  </si>
  <si>
    <t>Munni ray</t>
  </si>
  <si>
    <t>Halkai</t>
  </si>
  <si>
    <t>Kupiya</t>
  </si>
  <si>
    <t>Bijawar</t>
  </si>
  <si>
    <t>Chhatarpur</t>
  </si>
  <si>
    <t>Janki</t>
  </si>
  <si>
    <t>Damman</t>
  </si>
  <si>
    <t>Pathari</t>
  </si>
  <si>
    <t>Savita</t>
  </si>
  <si>
    <t>Seetaram</t>
  </si>
  <si>
    <t>Hariram</t>
  </si>
  <si>
    <t>Kalu</t>
  </si>
  <si>
    <t>Bitti bai</t>
  </si>
  <si>
    <t>Nannu</t>
  </si>
  <si>
    <t>Lacchi bai</t>
  </si>
  <si>
    <t>Bhujbal</t>
  </si>
  <si>
    <t>Choka</t>
  </si>
  <si>
    <t>Krishna kumari pathak</t>
  </si>
  <si>
    <t>Ramratan</t>
  </si>
  <si>
    <t>Rajpura</t>
  </si>
  <si>
    <t>Jainwati yadav</t>
  </si>
  <si>
    <t>Sarju</t>
  </si>
  <si>
    <t>Bhadan</t>
  </si>
  <si>
    <t>Nanadi bai</t>
  </si>
  <si>
    <t>Selendra</t>
  </si>
  <si>
    <t>Rajnesh</t>
  </si>
  <si>
    <t>Matadeen</t>
  </si>
  <si>
    <t>Kasar</t>
  </si>
  <si>
    <t>Ramrati</t>
  </si>
  <si>
    <t>Ramkumar</t>
  </si>
  <si>
    <t>Ratanpura</t>
  </si>
  <si>
    <t>Sunita aadivasi</t>
  </si>
  <si>
    <t>Kalicharan</t>
  </si>
  <si>
    <t>Angoor</t>
  </si>
  <si>
    <t>Kallu bai ahir</t>
  </si>
  <si>
    <t>Damaruwa</t>
  </si>
  <si>
    <t xml:space="preserve">Buxwaha </t>
  </si>
  <si>
    <t>Mulbai</t>
  </si>
  <si>
    <t>Kripal</t>
  </si>
  <si>
    <t>Jamuniya</t>
  </si>
  <si>
    <t>Geeta</t>
  </si>
  <si>
    <t>Jagna</t>
  </si>
  <si>
    <t xml:space="preserve">Devpur </t>
  </si>
  <si>
    <t>Ghanshya</t>
  </si>
  <si>
    <t xml:space="preserve">Kupiya </t>
  </si>
  <si>
    <t>Siyarani</t>
  </si>
  <si>
    <t xml:space="preserve">Bichon </t>
  </si>
  <si>
    <t>Laxman</t>
  </si>
  <si>
    <t>Kusum</t>
  </si>
  <si>
    <t xml:space="preserve">Bhadnpura </t>
  </si>
  <si>
    <t>Radha</t>
  </si>
  <si>
    <t>जियालाल</t>
  </si>
  <si>
    <t>Morpani</t>
  </si>
  <si>
    <t>Etarsi</t>
  </si>
  <si>
    <t xml:space="preserve">नर्मदा पुरम </t>
  </si>
  <si>
    <t>Suman</t>
  </si>
  <si>
    <t>Ramsing</t>
  </si>
  <si>
    <t xml:space="preserve">Mariyarpura </t>
  </si>
  <si>
    <t>Hoshangabad</t>
  </si>
  <si>
    <t>Asha</t>
  </si>
  <si>
    <t>Satram</t>
  </si>
  <si>
    <t>Ojhapura</t>
  </si>
  <si>
    <t>Narmda puram</t>
  </si>
  <si>
    <t>Jayvanti</t>
  </si>
  <si>
    <t>Bimlesh</t>
  </si>
  <si>
    <t xml:space="preserve">Nimkheda </t>
  </si>
  <si>
    <t xml:space="preserve">Etarsi </t>
  </si>
  <si>
    <t xml:space="preserve">Hoshangabad </t>
  </si>
  <si>
    <t>Mukndi</t>
  </si>
  <si>
    <t>Sivbti</t>
  </si>
  <si>
    <t>Nathtu</t>
  </si>
  <si>
    <t>Gurgunda</t>
  </si>
  <si>
    <t>Shahapur</t>
  </si>
  <si>
    <t xml:space="preserve">Betul </t>
  </si>
  <si>
    <t>Kotay</t>
  </si>
  <si>
    <t xml:space="preserve">Roshan Singh </t>
  </si>
  <si>
    <t>Mandiko</t>
  </si>
  <si>
    <t xml:space="preserve">Itarsi </t>
  </si>
  <si>
    <t>Vimala</t>
  </si>
  <si>
    <t>Bissu</t>
  </si>
  <si>
    <t>Bhouradhana</t>
  </si>
  <si>
    <t>Bhouradhana shapur</t>
  </si>
  <si>
    <t>Betul</t>
  </si>
  <si>
    <t>Rado</t>
  </si>
  <si>
    <t>Suresh</t>
  </si>
  <si>
    <t>विस्टोरी</t>
  </si>
  <si>
    <t>नदलाल</t>
  </si>
  <si>
    <t>इटारसी</t>
  </si>
  <si>
    <t xml:space="preserve">Sunita </t>
  </si>
  <si>
    <t>Vileth</t>
  </si>
  <si>
    <t xml:space="preserve">Shahapur </t>
  </si>
  <si>
    <t>Rambai</t>
  </si>
  <si>
    <t xml:space="preserve">Sukhram </t>
  </si>
  <si>
    <t>Kalavti</t>
  </si>
  <si>
    <t xml:space="preserve">shyam </t>
  </si>
  <si>
    <t>Pahavadi</t>
  </si>
  <si>
    <t>Sahapur</t>
  </si>
  <si>
    <t>Jeego</t>
  </si>
  <si>
    <t>Bhura</t>
  </si>
  <si>
    <t xml:space="preserve">Chirmatekri </t>
  </si>
  <si>
    <t>सुकवाती</t>
  </si>
  <si>
    <t>Karn</t>
  </si>
  <si>
    <t>Sakun</t>
  </si>
  <si>
    <t>Munnu</t>
  </si>
  <si>
    <t>Choukipura</t>
  </si>
  <si>
    <t>Chukipura itarsi</t>
  </si>
  <si>
    <t>Hosangabad</t>
  </si>
  <si>
    <t>Visanlal</t>
  </si>
  <si>
    <t>Karamsing</t>
  </si>
  <si>
    <t>Mansingpura</t>
  </si>
  <si>
    <t xml:space="preserve">Sarasvati </t>
  </si>
  <si>
    <t>Baliram</t>
  </si>
  <si>
    <t xml:space="preserve">Mandiko </t>
  </si>
  <si>
    <t>aarti</t>
  </si>
  <si>
    <t>vishal</t>
  </si>
  <si>
    <t>Somta</t>
  </si>
  <si>
    <t>Komal</t>
  </si>
  <si>
    <t>Sundar</t>
  </si>
  <si>
    <t>polapther</t>
  </si>
  <si>
    <t xml:space="preserve">vinod </t>
  </si>
  <si>
    <t>sarvati</t>
  </si>
  <si>
    <t xml:space="preserve">Silvani </t>
  </si>
  <si>
    <t xml:space="preserve">Narmadapurm </t>
  </si>
  <si>
    <t>Indar</t>
  </si>
  <si>
    <t>Mantu</t>
  </si>
  <si>
    <t>Narmdapuram</t>
  </si>
  <si>
    <t>suresh</t>
  </si>
  <si>
    <t>fulu</t>
  </si>
  <si>
    <t>Chakpura</t>
  </si>
  <si>
    <t>Narmadapuram</t>
  </si>
  <si>
    <t>Jhuniya</t>
  </si>
  <si>
    <t>Ruppa</t>
  </si>
  <si>
    <t>Rahul</t>
  </si>
  <si>
    <t>Khashah</t>
  </si>
  <si>
    <t>Dhorpta</t>
  </si>
  <si>
    <t xml:space="preserve">Ramchandra </t>
  </si>
  <si>
    <t>Manoj</t>
  </si>
  <si>
    <t>Bhudhram</t>
  </si>
  <si>
    <t>shanti</t>
  </si>
  <si>
    <t>Bhaiyalal</t>
  </si>
  <si>
    <t>Nirmala sandip dhakne</t>
  </si>
  <si>
    <t>Sandip dhakne</t>
  </si>
  <si>
    <t>Solgavhan</t>
  </si>
  <si>
    <t>Jalna</t>
  </si>
  <si>
    <t>Maharashtra</t>
  </si>
  <si>
    <t>Dipali shrirang waghmare</t>
  </si>
  <si>
    <t>Shrirang waghmare</t>
  </si>
  <si>
    <t>Hivra Roshangao</t>
  </si>
  <si>
    <t>Manisha Machindra bhingare</t>
  </si>
  <si>
    <t>Machindra bhingare</t>
  </si>
  <si>
    <t>Dhudna kalegao</t>
  </si>
  <si>
    <t>Mira Mahadev aamte</t>
  </si>
  <si>
    <t>Mahadev aamte</t>
  </si>
  <si>
    <t>Karanjala</t>
  </si>
  <si>
    <t>Ambad</t>
  </si>
  <si>
    <t>Dropadi ravsaheb ingle</t>
  </si>
  <si>
    <t>Ravsaheb ingle</t>
  </si>
  <si>
    <t>Baraswada</t>
  </si>
  <si>
    <t>Sushila Dilip Falke</t>
  </si>
  <si>
    <t>Dilip Falke</t>
  </si>
  <si>
    <t>U. Kandari</t>
  </si>
  <si>
    <t>Ghansawangi</t>
  </si>
  <si>
    <t>Vijaymala Rangnath hivale</t>
  </si>
  <si>
    <t>Rangnath</t>
  </si>
  <si>
    <t>Hisvan</t>
  </si>
  <si>
    <t>Manda rambhau malode</t>
  </si>
  <si>
    <t>Rmbhau</t>
  </si>
  <si>
    <t>DAHIGAVHAN bk</t>
  </si>
  <si>
    <t>Sindhutai Datt joshi</t>
  </si>
  <si>
    <t>Datt</t>
  </si>
  <si>
    <t>Bhatepuri</t>
  </si>
  <si>
    <t>Monali bhanuji sathe</t>
  </si>
  <si>
    <t>Bhanuji sathe</t>
  </si>
  <si>
    <t>Hamudabi Jaidulla Shaikh</t>
  </si>
  <si>
    <t>Jaidulla Shaikh</t>
  </si>
  <si>
    <t>भागवत बाबुराव काळे</t>
  </si>
  <si>
    <t>बाबुराव काळे</t>
  </si>
  <si>
    <t>डहाळेगाव</t>
  </si>
  <si>
    <t>नसरीन बुढनखान पठाण</t>
  </si>
  <si>
    <t>बुढनखान पठाण</t>
  </si>
  <si>
    <t>बोलेगाव</t>
  </si>
  <si>
    <t>Manisha abasaheb zate</t>
  </si>
  <si>
    <t>Manisha abasgeb zate</t>
  </si>
  <si>
    <t>Sonabai gangaram mule</t>
  </si>
  <si>
    <t>Gangaram mule</t>
  </si>
  <si>
    <t>Punegaon</t>
  </si>
  <si>
    <t>Mandanbai Rangnath nagargoje</t>
  </si>
  <si>
    <t>Rangnath nagargoje</t>
  </si>
  <si>
    <t>Ramgavhan</t>
  </si>
  <si>
    <t>Surehk Ashok ghige</t>
  </si>
  <si>
    <t>Ashok ghige</t>
  </si>
  <si>
    <t>Revalgao</t>
  </si>
  <si>
    <t>Manisha tatyasaheb sonsale</t>
  </si>
  <si>
    <t>Tatyasaheb sonsale</t>
  </si>
  <si>
    <t>Neelabai dyandev pandit</t>
  </si>
  <si>
    <t>Dyandev pandit</t>
  </si>
  <si>
    <t>Nasadgaon</t>
  </si>
  <si>
    <t>Sangita Vishnu mothekar</t>
  </si>
  <si>
    <t>Vishnu mothekar</t>
  </si>
  <si>
    <t>Lakshmibai babusingh pardeshi</t>
  </si>
  <si>
    <t>Babusingh pardeshi</t>
  </si>
  <si>
    <t>Kukkadgaon</t>
  </si>
  <si>
    <t>Vaishali Subhash  yeslote</t>
  </si>
  <si>
    <t>Subhash yeslote</t>
  </si>
  <si>
    <t>संधयाआसाराम पवार</t>
  </si>
  <si>
    <t>आसाराम</t>
  </si>
  <si>
    <t>बारसवाडा</t>
  </si>
  <si>
    <t>Gangubai maroti shinde</t>
  </si>
  <si>
    <t>Maroti shinde</t>
  </si>
  <si>
    <t>Shamlal sukhlal pawar</t>
  </si>
  <si>
    <t xml:space="preserve">Sukhlal </t>
  </si>
  <si>
    <t>Devhiwra</t>
  </si>
  <si>
    <t>Mangal ramchandra kudhekar</t>
  </si>
  <si>
    <t>Ramchandra kudhekar</t>
  </si>
  <si>
    <t>Bhardi</t>
  </si>
  <si>
    <t>Madan trimbakrao jadhav</t>
  </si>
  <si>
    <t>Trimbakrao jadhav</t>
  </si>
  <si>
    <t>Borranjani</t>
  </si>
  <si>
    <t>Pooja Krishna hivale</t>
  </si>
  <si>
    <t>Bolegaon</t>
  </si>
  <si>
    <t>Mirabai punjaram pandit</t>
  </si>
  <si>
    <t>Punjaram pandit</t>
  </si>
  <si>
    <t>Karla</t>
  </si>
  <si>
    <t>Madhuri  Vitthal Jawalkar</t>
  </si>
  <si>
    <t>Vitthal</t>
  </si>
  <si>
    <t>अंतईकआबआई जालिंदर खरात</t>
  </si>
  <si>
    <t>जालिंदर</t>
  </si>
  <si>
    <t>देवहिवरा</t>
  </si>
  <si>
    <t>Malan baban karhale</t>
  </si>
  <si>
    <t>Baban karhale</t>
  </si>
  <si>
    <t>Ghetuli</t>
  </si>
  <si>
    <t>सुशील अच्युत थोरात</t>
  </si>
  <si>
    <t>अच्युत थोरात</t>
  </si>
  <si>
    <t>घु हादगाव</t>
  </si>
  <si>
    <t>Jijabai subhash chabukasvar</t>
  </si>
  <si>
    <t>subhash chabukasvar</t>
  </si>
  <si>
    <t>Chandnapuri</t>
  </si>
  <si>
    <t>Nilawati ankush khedkar</t>
  </si>
  <si>
    <t>Ankush khedkar</t>
  </si>
  <si>
    <t>Wadigodri</t>
  </si>
  <si>
    <t>Sulochana Babasaheb  kawale</t>
  </si>
  <si>
    <t>Babasaheb</t>
  </si>
  <si>
    <t>Manik uttamrao jadhav</t>
  </si>
  <si>
    <t>Uttamrao jadhav</t>
  </si>
  <si>
    <t>Satybhama chandrkant pandule</t>
  </si>
  <si>
    <t>Chandrkant pandule</t>
  </si>
  <si>
    <t>Utavad</t>
  </si>
  <si>
    <t>Rukhmini pandurang Anande</t>
  </si>
  <si>
    <t>Pandurang</t>
  </si>
  <si>
    <t>Dahalegao</t>
  </si>
  <si>
    <t>Yamuna Ram chaudhari</t>
  </si>
  <si>
    <t>Ram</t>
  </si>
  <si>
    <t>Dukare pimpari</t>
  </si>
  <si>
    <t>Sojrabai murlidhar dahibhate</t>
  </si>
  <si>
    <t>Murlidhar</t>
  </si>
  <si>
    <t>मुक्ताबाई वामनराव सोनावणे</t>
  </si>
  <si>
    <t>वामनराव सोनावणे</t>
  </si>
  <si>
    <t>म चिंचोली</t>
  </si>
  <si>
    <t>Chitra ramesh dahibhate</t>
  </si>
  <si>
    <t>Sheela Santosh pawar</t>
  </si>
  <si>
    <t>Alka Balu jadhav</t>
  </si>
  <si>
    <t>Balu</t>
  </si>
  <si>
    <t>Rajegao</t>
  </si>
  <si>
    <t>सचिन बाबासाहेब सपाटे</t>
  </si>
  <si>
    <t>बाबासाहेब सपाटे</t>
  </si>
  <si>
    <t>राजेगांव</t>
  </si>
  <si>
    <t>Taramati pandurang hiwale</t>
  </si>
  <si>
    <t>Pandurang hiwale</t>
  </si>
  <si>
    <t>कलिंदा नामदेव चांदर</t>
  </si>
  <si>
    <t>नामदेव</t>
  </si>
  <si>
    <t>ढाकेफळ</t>
  </si>
  <si>
    <t>Radhavani Shahinath narle</t>
  </si>
  <si>
    <t>Shahinath narle</t>
  </si>
  <si>
    <t>Prabhawati Omprkash golde</t>
  </si>
  <si>
    <t>Omprkash golde</t>
  </si>
  <si>
    <t>लता बाबासाहेब</t>
  </si>
  <si>
    <t>बाबासाहेब</t>
  </si>
  <si>
    <t>पांगरा</t>
  </si>
  <si>
    <t>Nilbai Manikrao Ughade</t>
  </si>
  <si>
    <t>Manikrao Ughade</t>
  </si>
  <si>
    <t>Karadgaon</t>
  </si>
  <si>
    <t>वदना काताराम भाले</t>
  </si>
  <si>
    <t>काताराम</t>
  </si>
  <si>
    <t>करंजळा</t>
  </si>
  <si>
    <t>Babita Chatrabhuj wahule</t>
  </si>
  <si>
    <t>Chatrabhuj wahule</t>
  </si>
  <si>
    <t>Panchaphula aasaram harichandre</t>
  </si>
  <si>
    <t>Aasaram harischandre</t>
  </si>
  <si>
    <t>हरीभाऊ नारायण टरले</t>
  </si>
  <si>
    <t>नारायण टरले</t>
  </si>
  <si>
    <t>साखराबाई लक्षमन बनसोडे</t>
  </si>
  <si>
    <t>लक्षमन</t>
  </si>
  <si>
    <t>Latabai natha ghaytadak</t>
  </si>
  <si>
    <t>Natha</t>
  </si>
  <si>
    <t>Kamalbai atmaram hiwale</t>
  </si>
  <si>
    <t>Atmaram hiwale</t>
  </si>
  <si>
    <t>Vaishali parmeshwar bedke</t>
  </si>
  <si>
    <t>Parmeshwar</t>
  </si>
  <si>
    <t>धोंडाबाई त्रिंबक मुके</t>
  </si>
  <si>
    <t>त्रिंबक मुके</t>
  </si>
  <si>
    <t>Ratnmala Ramdas  naikwade</t>
  </si>
  <si>
    <t>Ramdas naikwade</t>
  </si>
  <si>
    <t>Neelabau jagan raut</t>
  </si>
  <si>
    <t>Jagan raut</t>
  </si>
  <si>
    <t>Vimal Shivaji Umap</t>
  </si>
  <si>
    <t>Shivaji Umap</t>
  </si>
  <si>
    <t>कृष्णा नंदू भापकर</t>
  </si>
  <si>
    <t>नंदू भापकर</t>
  </si>
  <si>
    <t>घनसावंगी</t>
  </si>
  <si>
    <t>Shasta Jagannath Pankhade</t>
  </si>
  <si>
    <t>Jagannath Pankhade</t>
  </si>
  <si>
    <t>Bhoggaon</t>
  </si>
  <si>
    <t>Halimabi shabasakhan pathan</t>
  </si>
  <si>
    <t>Shabaskhan pathan</t>
  </si>
  <si>
    <t>रुखमिन ज्ञानदेव नागरे</t>
  </si>
  <si>
    <t>ज्ञानदेव नागरे</t>
  </si>
  <si>
    <t>रामगव्हाण</t>
  </si>
  <si>
    <t>Chaaya Ankush shinde</t>
  </si>
  <si>
    <t>Ankush</t>
  </si>
  <si>
    <t>Avalgaon</t>
  </si>
  <si>
    <t>Asmabi salim pathan</t>
  </si>
  <si>
    <t>Salim pathan</t>
  </si>
  <si>
    <t>Mirabai ramrao rathod</t>
  </si>
  <si>
    <t>Ramrao baddu rathod</t>
  </si>
  <si>
    <t>Sangita pralhad kudhekar</t>
  </si>
  <si>
    <t>Pralhad</t>
  </si>
  <si>
    <t>Meera  Narayan sultane</t>
  </si>
  <si>
    <t>Pachanvadgaon</t>
  </si>
  <si>
    <t>Ranjana Prabhudas Salve</t>
  </si>
  <si>
    <t>Prabhudas</t>
  </si>
  <si>
    <t>Bethlam</t>
  </si>
  <si>
    <t>कांताबाई रामदास सपाटे</t>
  </si>
  <si>
    <t>रामदास सपाटे</t>
  </si>
  <si>
    <t>Anita Bhagwat kute</t>
  </si>
  <si>
    <t>Bhagwat kute</t>
  </si>
  <si>
    <t>Ranjana dhyaneshwar chare</t>
  </si>
  <si>
    <t>Dnyaneshwar chate</t>
  </si>
  <si>
    <t>राधाबाई बबन थोरात</t>
  </si>
  <si>
    <t>बबन</t>
  </si>
  <si>
    <t>Mangal bababn mane</t>
  </si>
  <si>
    <t>Baban</t>
  </si>
  <si>
    <t>Shivananda Ashok pawar</t>
  </si>
  <si>
    <t>Ashok pawar</t>
  </si>
  <si>
    <t>प्रभाबाई विठ्ठल ठोके</t>
  </si>
  <si>
    <t>विठ्ठल</t>
  </si>
  <si>
    <t>बाचेगाव</t>
  </si>
  <si>
    <t>Kaushlyabai subhas Barwal</t>
  </si>
  <si>
    <t>Subhash Barwal</t>
  </si>
  <si>
    <t>Chaya bhagvan Pawar</t>
  </si>
  <si>
    <t>Bhagwan Pawar</t>
  </si>
  <si>
    <t>Antarwala Bk</t>
  </si>
  <si>
    <t>गयाबाई गणपत राठोड</t>
  </si>
  <si>
    <t>गणपत राठोड</t>
  </si>
  <si>
    <t>सुलतान अजीज शेख</t>
  </si>
  <si>
    <t>अजीज शेख</t>
  </si>
  <si>
    <t>पाचनवडगांव</t>
  </si>
  <si>
    <t>गंगाबाई ज्ञानदेव धुमाळ</t>
  </si>
  <si>
    <t>ज्ञानदेव</t>
  </si>
  <si>
    <t>भाडी</t>
  </si>
  <si>
    <t>सुवणा आणासाहेब गटकळ</t>
  </si>
  <si>
    <t>आणासाहेब</t>
  </si>
  <si>
    <t>अश्विनी पोपट चेपटे</t>
  </si>
  <si>
    <t>पोपट</t>
  </si>
  <si>
    <t>Raju seva chvhan</t>
  </si>
  <si>
    <t>Punam Arun gadhe</t>
  </si>
  <si>
    <t>Arun gadhe</t>
  </si>
  <si>
    <t>Trishula Dnyaneshwar sarate</t>
  </si>
  <si>
    <t>Dnyaneshwar</t>
  </si>
  <si>
    <t>Vajar</t>
  </si>
  <si>
    <t>भागुबाई किसन उगले</t>
  </si>
  <si>
    <t>किसन उगले</t>
  </si>
  <si>
    <t>पुणेगाव</t>
  </si>
  <si>
    <t>Sangita tukaram wayal</t>
  </si>
  <si>
    <t>Tukaram wayal</t>
  </si>
  <si>
    <t>Rukhaman asaram davle</t>
  </si>
  <si>
    <t>Asaram davle</t>
  </si>
  <si>
    <t>Vadana Santosh chopade</t>
  </si>
  <si>
    <t>Santosh chopade</t>
  </si>
  <si>
    <t>Bhadregaon</t>
  </si>
  <si>
    <t>Sunita Narayan Rondhe</t>
  </si>
  <si>
    <t>Narayan Rondhe</t>
  </si>
  <si>
    <t>Bhagyashree Tukaram shelke</t>
  </si>
  <si>
    <t>Tukaram</t>
  </si>
  <si>
    <t>Ratna Rajsingh pawar</t>
  </si>
  <si>
    <t>Rajsingh pawar</t>
  </si>
  <si>
    <t>Parbadabai tarachand pawar</t>
  </si>
  <si>
    <t>Tarachand pawar</t>
  </si>
  <si>
    <t>कासरस्वती भानुदास यशवंते</t>
  </si>
  <si>
    <t>भानुदास यशवंते</t>
  </si>
  <si>
    <t>महाकळा</t>
  </si>
  <si>
    <t>Serial Number</t>
  </si>
  <si>
    <t>Monitoring Survey Date</t>
  </si>
  <si>
    <t>Surveyour Name</t>
  </si>
  <si>
    <t>Distribution date</t>
  </si>
  <si>
    <t>Beneficiary Name</t>
  </si>
  <si>
    <t>Father/Husband Name</t>
  </si>
  <si>
    <t>Village</t>
  </si>
  <si>
    <t>Number of adult in House</t>
  </si>
  <si>
    <t>Number of children</t>
  </si>
  <si>
    <t>Family Size</t>
  </si>
  <si>
    <t>How many time does food is cooked on improved coosktove</t>
  </si>
  <si>
    <t>Is there is time savings using improved cookstove</t>
  </si>
  <si>
    <t>Do you still use traditional mud cookstove</t>
  </si>
  <si>
    <t>If traditional cookstove is used than how many days in a month the cookstove is used (days)</t>
  </si>
  <si>
    <t>Is by the use of improved cookstove there is less smoke and improvement in health</t>
  </si>
  <si>
    <t>is there any problem for using improved cookstove</t>
  </si>
  <si>
    <t>any feedback for improved cookstove</t>
  </si>
  <si>
    <t xml:space="preserve">लाभार्थी के घर का स्थान </t>
  </si>
  <si>
    <t>latitude</t>
  </si>
  <si>
    <t>longitude</t>
  </si>
  <si>
    <t>altitude</t>
  </si>
  <si>
    <t>precision</t>
  </si>
  <si>
    <t>is there any problem related to improved coosktove seen by surveyour</t>
  </si>
  <si>
    <t>deteriotion of paint</t>
  </si>
  <si>
    <t>Body getting rusted</t>
  </si>
  <si>
    <t>baseplate getting damage</t>
  </si>
  <si>
    <t>combustion chamber getting damage</t>
  </si>
  <si>
    <t>inner and outer surface destroyed</t>
  </si>
  <si>
    <t>welding or nut lossening</t>
  </si>
  <si>
    <t>any other problem</t>
  </si>
  <si>
    <t xml:space="preserve">लाभार्थी के हस्ताक्षर </t>
  </si>
  <si>
    <t>लाभार्थी के हस्ताक्षर _URL</t>
  </si>
  <si>
    <t>Ashok deshmukha</t>
  </si>
  <si>
    <t>2024-02-23</t>
  </si>
  <si>
    <t>YES</t>
  </si>
  <si>
    <t>NO</t>
  </si>
  <si>
    <t>19.7913634 75.89211 458.4783935546875 4.948</t>
  </si>
  <si>
    <t xml:space="preserve">उन्नत चूल्हे का रंग खराब हो रहा है </t>
  </si>
  <si>
    <t>No</t>
  </si>
  <si>
    <t>1719376833720.jpg</t>
  </si>
  <si>
    <t>https://kc-eu.kobotoolbox.org/media/original?media_file=infi_sol%2Fattachments%2Ff79655cd95824bdfaaf42d905a481b8b%2F3dd674ea-de75-4523-937c-90d14b4f2d41%2F1719376833720.jpg</t>
  </si>
  <si>
    <t>Ganesh bhutekar</t>
  </si>
  <si>
    <t>19.7605778 75.9017587 442.70001220703125 4.981</t>
  </si>
  <si>
    <t>1719379147287.jpg</t>
  </si>
  <si>
    <t>https://kc-eu.kobotoolbox.org/media/original?media_file=infi_sol%2Fattachments%2Ff79655cd95824bdfaaf42d905a481b8b%2Fa54bda13-21c1-4220-9a4d-e79ad3098895%2F1719379147287.jpg</t>
  </si>
  <si>
    <t>Baliram madnure</t>
  </si>
  <si>
    <t xml:space="preserve">लाकडे टाकताना जागा अपुरी पडते </t>
  </si>
  <si>
    <t>स्टोव्हचे तोंड मोठे असावे</t>
  </si>
  <si>
    <t>19.7587329 75.9014322 426.4830322265625 4.262</t>
  </si>
  <si>
    <t>1719380275232.jpg</t>
  </si>
  <si>
    <t>https://kc-eu.kobotoolbox.org/media/original?media_file=infi_sol%2Fattachments%2Ff79655cd95824bdfaaf42d905a481b8b%2F3accee9d-066f-4dc3-b3c1-47621c1028f1%2F1719380275232.jpg</t>
  </si>
  <si>
    <t>Bappasaheb vavre</t>
  </si>
  <si>
    <t>2024-03-06</t>
  </si>
  <si>
    <t>19.7082631 75.9063908 427.0965576171875 3.9</t>
  </si>
  <si>
    <t>1719381992581.jpg</t>
  </si>
  <si>
    <t>https://kc-eu.kobotoolbox.org/media/original?media_file=infi_sol%2Fattachments%2Ff79655cd95824bdfaaf42d905a481b8b%2F078a16fe-953d-4f12-8ac0-065282aa72be%2F1719381992581.jpg</t>
  </si>
  <si>
    <t>Bhagvan mithe</t>
  </si>
  <si>
    <t>2024-02-16</t>
  </si>
  <si>
    <t>19.7084116 75.9060184 398.244384765625 4.137</t>
  </si>
  <si>
    <t>1719382268708.jpg</t>
  </si>
  <si>
    <t>https://kc-eu.kobotoolbox.org/media/original?media_file=infi_sol%2Fattachments%2Ff79655cd95824bdfaaf42d905a481b8b%2Fba3a7a83-1c3e-4244-93ea-b5af5cc89483%2F1719382268708.jpg</t>
  </si>
  <si>
    <t>Pawar V. T.</t>
  </si>
  <si>
    <t>2024-03-05</t>
  </si>
  <si>
    <t>19.7080661 75.9712833 391.97607421875 4.523</t>
  </si>
  <si>
    <t>1719385928817.jpg</t>
  </si>
  <si>
    <t>https://kc-eu.kobotoolbox.org/media/original?media_file=infi_sol%2Fattachments%2Ff79655cd95824bdfaaf42d905a481b8b%2F62e035c0-92d1-4718-9009-9ce6af3ece62%2F1719385928817.jpg</t>
  </si>
  <si>
    <t>Balu kute</t>
  </si>
  <si>
    <t>19.708391 75.9713454 403.56756591796875 4.788</t>
  </si>
  <si>
    <t>1719386186176.jpg</t>
  </si>
  <si>
    <t>https://kc-eu.kobotoolbox.org/media/original?media_file=infi_sol%2Fattachments%2Ff79655cd95824bdfaaf42d905a481b8b%2F0c461f9d-d0d7-4ef9-ad04-9acbf05141fb%2F1719386186176.jpg</t>
  </si>
  <si>
    <t>Jadhav</t>
  </si>
  <si>
    <t>2024-03-02</t>
  </si>
  <si>
    <t>Bhakri bhajat nahi lavkar</t>
  </si>
  <si>
    <t>19.4025994 75.7073711 393.0 4.24</t>
  </si>
  <si>
    <t xml:space="preserve">उन्नत चूल्हे की बहारी और भीतर वाली सतह खराब हो रही है </t>
  </si>
  <si>
    <t>1719210056799.jpg</t>
  </si>
  <si>
    <t>https://kc-eu.kobotoolbox.org/media/original?media_file=infi_sol%2Fattachments%2Ff79655cd95824bdfaaf42d905a481b8b%2Fbc7aad46-df95-4b18-8b5d-d5cad1f2aabe%2F1719210056799.jpg</t>
  </si>
  <si>
    <t>Bandu doifode</t>
  </si>
  <si>
    <t>19.4545679 75.708991 0.0 989.316</t>
  </si>
  <si>
    <t>1719212254841.jpg</t>
  </si>
  <si>
    <t>https://kc-eu.kobotoolbox.org/media/original?media_file=infi_sol%2Fattachments%2Ff79655cd95824bdfaaf42d905a481b8b%2Fb1702b98-e3d1-4648-b20d-148a9c00fb48%2F1719212254841.jpg</t>
  </si>
  <si>
    <t>Baliram madnnure</t>
  </si>
  <si>
    <t>19.4551481 75.70507 373.79999999999995 4.76</t>
  </si>
  <si>
    <t>1719213001802.jpg</t>
  </si>
  <si>
    <t>https://kc-eu.kobotoolbox.org/media/original?media_file=infi_sol%2Fattachments%2Ff79655cd95824bdfaaf42d905a481b8b%2F133ff4f6-c388-4268-904d-c5c470a019e1%2F1719213001802.jpg</t>
  </si>
  <si>
    <t>Salve s. B</t>
  </si>
  <si>
    <t>19.4729886 75.6821343 387.0 4.9</t>
  </si>
  <si>
    <t>1719217252756.jpg</t>
  </si>
  <si>
    <t>https://kc-eu.kobotoolbox.org/media/original?media_file=infi_sol%2Fattachments%2Ff79655cd95824bdfaaf42d905a481b8b%2Fb95eff3c-bcc8-47de-b36c-9d3c3fdafed7%2F1719217252756.jpg</t>
  </si>
  <si>
    <t>गाढवे ए. आर.</t>
  </si>
  <si>
    <t>2024-02-15</t>
  </si>
  <si>
    <t>19.4892155 75.685972 373.0 4.516</t>
  </si>
  <si>
    <t>1719219109516.jpg</t>
  </si>
  <si>
    <t>https://kc-eu.kobotoolbox.org/media/original?media_file=infi_sol%2Fattachments%2Ff79655cd95824bdfaaf42d905a481b8b%2F313d6005-c925-4a89-9f81-5b0a983ec740%2F1719219109516.jpg</t>
  </si>
  <si>
    <t>भोजने व्ही. पी.</t>
  </si>
  <si>
    <t>2024-02-06</t>
  </si>
  <si>
    <t>19.4896916 75.6851766 408.4 5.333</t>
  </si>
  <si>
    <t>1719219714032.jpg</t>
  </si>
  <si>
    <t>https://kc-eu.kobotoolbox.org/media/original?media_file=infi_sol%2Fattachments%2Ff79655cd95824bdfaaf42d905a481b8b%2F8d25385c-1559-467c-a745-ef91d8d40b3b%2F1719219714032.jpg</t>
  </si>
  <si>
    <t>19.5064476 75.7155967 342.59999999999997 8.45</t>
  </si>
  <si>
    <t>1719224771463.jpg</t>
  </si>
  <si>
    <t>https://kc-eu.kobotoolbox.org/media/original?media_file=infi_sol%2Fattachments%2Ff79655cd95824bdfaaf42d905a481b8b%2F152160d1-0b8d-4797-9707-166aa5d86b9f%2F1719224771463.jpg</t>
  </si>
  <si>
    <t>Ke chunkhade</t>
  </si>
  <si>
    <t>19.5080914 75.716731 382.5 12.9</t>
  </si>
  <si>
    <t xml:space="preserve">उन्नत चूल्हे की लोहे की बॉडी खराब हो रही है </t>
  </si>
  <si>
    <t>1719225378299.jpg</t>
  </si>
  <si>
    <t>https://kc-eu.kobotoolbox.org/media/original?media_file=infi_sol%2Fattachments%2Ff79655cd95824bdfaaf42d905a481b8b%2Fa61ecdad-d23c-426d-bfed-082c1b0a810d%2F1719225378299.jpg</t>
  </si>
  <si>
    <t>Ravi chepte</t>
  </si>
  <si>
    <t>Lavkar hoat nahi  jevan</t>
  </si>
  <si>
    <t>19.5024476 75.7222254 407.9 9.06</t>
  </si>
  <si>
    <t>1719226764312.jpg</t>
  </si>
  <si>
    <t>https://kc-eu.kobotoolbox.org/media/original?media_file=infi_sol%2Fattachments%2Ff79655cd95824bdfaaf42d905a481b8b%2F7180b8b4-f074-4f6e-9ea2-fd4f5be17bbf%2F1719226764312.jpg</t>
  </si>
  <si>
    <t>Sunil rokade</t>
  </si>
  <si>
    <t>19.5270162 75.8241208 420.29999999999995 6.42</t>
  </si>
  <si>
    <t>1719232929941.jpg</t>
  </si>
  <si>
    <t>https://kc-eu.kobotoolbox.org/media/original?media_file=infi_sol%2Fattachments%2Ff79655cd95824bdfaaf42d905a481b8b%2Fc1513d67-4586-48b2-a0f6-37c9cbb72576%2F1719232929941.jpg</t>
  </si>
  <si>
    <t>Sunil rokde</t>
  </si>
  <si>
    <t>19.4579473 75.8081866 400.3 8.1</t>
  </si>
  <si>
    <t>1719237654786.jpg</t>
  </si>
  <si>
    <t>https://kc-eu.kobotoolbox.org/media/original?media_file=infi_sol%2Fattachments%2Ff79655cd95824bdfaaf42d905a481b8b%2Fb4885cfe-536f-4f0a-aa39-61ba45803ace%2F1719237654786.jpg</t>
  </si>
  <si>
    <t>Sandeep bhutekar</t>
  </si>
  <si>
    <t>19.4577002 75.8086747 386.3 12.2</t>
  </si>
  <si>
    <t>1719238092122.jpg</t>
  </si>
  <si>
    <t>https://kc-eu.kobotoolbox.org/media/original?media_file=infi_sol%2Fattachments%2Ff79655cd95824bdfaaf42d905a481b8b%2Fcc92717c-c552-4e37-b1c7-cd23f27e3142%2F1719238092122.jpg</t>
  </si>
  <si>
    <t>Bhagwan mithe</t>
  </si>
  <si>
    <t>19.4567215 75.8085981 408.7 3.9</t>
  </si>
  <si>
    <t>1719238752268.jpg</t>
  </si>
  <si>
    <t>https://kc-eu.kobotoolbox.org/media/original?media_file=infi_sol%2Fattachments%2Ff79655cd95824bdfaaf42d905a481b8b%2Fb0269003-f2c6-4afe-b2d4-cdd192e586ba%2F1719238752268.jpg</t>
  </si>
  <si>
    <t>Udhav gaikwad</t>
  </si>
  <si>
    <t>19.455851 75.8086093 339.0 6.8</t>
  </si>
  <si>
    <t>1719239558538.jpg</t>
  </si>
  <si>
    <t>https://kc-eu.kobotoolbox.org/media/original?media_file=infi_sol%2Fattachments%2Ff79655cd95824bdfaaf42d905a481b8b%2F1d1b0ec6-df78-4e50-bb30-4130ba3eac16%2F1719239558538.jpg</t>
  </si>
  <si>
    <t>19.4294587 75.8222721 370.1 4.233</t>
  </si>
  <si>
    <t>1719240908920.jpg</t>
  </si>
  <si>
    <t>https://kc-eu.kobotoolbox.org/media/original?media_file=infi_sol%2Fattachments%2Ff79655cd95824bdfaaf42d905a481b8b%2F7b39f869-8d1d-436b-ae53-38399814b8ce%2F1719240908920.jpg</t>
  </si>
  <si>
    <t>भगवान मिठे</t>
  </si>
  <si>
    <t>19.4310036 75.8220408 239.0 7.9</t>
  </si>
  <si>
    <t>1719241565810.jpg</t>
  </si>
  <si>
    <t>https://kc-eu.kobotoolbox.org/media/original?media_file=infi_sol%2Fattachments%2Ff79655cd95824bdfaaf42d905a481b8b%2F70b3462d-3f7a-454a-98cb-e81dea502421%2F1719241565810.jpg</t>
  </si>
  <si>
    <t>Bappasaheb wavre</t>
  </si>
  <si>
    <t>Gangubai  maroti shinde</t>
  </si>
  <si>
    <t>19.4875636 75.7812733 379.9 3.9</t>
  </si>
  <si>
    <t>1719294428721.jpg</t>
  </si>
  <si>
    <t>https://kc-eu.kobotoolbox.org/media/original?media_file=infi_sol%2Fattachments%2Ff79655cd95824bdfaaf42d905a481b8b%2Fd1573b5c-7c14-4111-be6e-08208b9839e9%2F1719294428721.jpg</t>
  </si>
  <si>
    <t>2024-02-09</t>
  </si>
  <si>
    <t>Sukhlalal</t>
  </si>
  <si>
    <t>19.4877453 75.780975 339.4 7.625</t>
  </si>
  <si>
    <t>1719297270857.jpg</t>
  </si>
  <si>
    <t>https://kc-eu.kobotoolbox.org/media/original?media_file=infi_sol%2Fattachments%2Ff79655cd95824bdfaaf42d905a481b8b%2Fdea26776-87cd-46b5-ada8-182c9c36ea29%2F1719297270857.jpg</t>
  </si>
  <si>
    <t>Sambhaji barde</t>
  </si>
  <si>
    <t>2024-02-22</t>
  </si>
  <si>
    <t>19.4880699 75.7807837 342.20000000000005 11.039</t>
  </si>
  <si>
    <t>1719297495433.jpg</t>
  </si>
  <si>
    <t>https://kc-eu.kobotoolbox.org/media/original?media_file=infi_sol%2Fattachments%2Ff79655cd95824bdfaaf42d905a481b8b%2F8ea52e7e-776e-41b7-8742-1e66c41c6c6b%2F1719297495433.jpg</t>
  </si>
  <si>
    <t>Ghogare N. k</t>
  </si>
  <si>
    <t>19.4622452 75.8454867 368.1 7.933</t>
  </si>
  <si>
    <t>1719300659880.jpg</t>
  </si>
  <si>
    <t>https://kc-eu.kobotoolbox.org/media/original?media_file=infi_sol%2Fattachments%2Ff79655cd95824bdfaaf42d905a481b8b%2Fd2361720-871d-485f-ba06-dbf1a21b2424%2F1719300659880.jpg</t>
  </si>
  <si>
    <t>Bhojne V.P.</t>
  </si>
  <si>
    <t>19.4548594 75.8528635 372.9 9.0</t>
  </si>
  <si>
    <t>1719301644788.jpg</t>
  </si>
  <si>
    <t>https://kc-eu.kobotoolbox.org/media/original?media_file=infi_sol%2Fattachments%2Ff79655cd95824bdfaaf42d905a481b8b%2F7c8e1a11-fb11-48f0-8f14-d810d0b634a6%2F1719301644788.jpg</t>
  </si>
  <si>
    <t>Gangadhar pandit</t>
  </si>
  <si>
    <t>19.455485 75.8537456 387.6 6.366</t>
  </si>
  <si>
    <t>1719302127957.jpg</t>
  </si>
  <si>
    <t>https://kc-eu.kobotoolbox.org/media/original?media_file=infi_sol%2Fattachments%2Ff79655cd95824bdfaaf42d905a481b8b%2F634c5375-2db5-4b92-b3c1-c21f05da07ca%2F1719302127957.jpg</t>
  </si>
  <si>
    <t>Dhole J B</t>
  </si>
  <si>
    <t>19.5203359 75.9854246 437.0 9.277</t>
  </si>
  <si>
    <t>1719309213471.jpg</t>
  </si>
  <si>
    <t>https://kc-eu.kobotoolbox.org/media/original?media_file=infi_sol%2Fattachments%2Ff79655cd95824bdfaaf42d905a481b8b%2Fe334613e-0be2-4fa1-88fb-db4640ba5235%2F1719309213471.jpg</t>
  </si>
  <si>
    <t>जाधव सर</t>
  </si>
  <si>
    <t>2024-02-29</t>
  </si>
  <si>
    <t>19.506351 75.7139909 421.0 5.0</t>
  </si>
  <si>
    <t>1719228960139.jpg</t>
  </si>
  <si>
    <t>https://kc-eu.kobotoolbox.org/media/original?media_file=infi_sol%2Fattachments%2Ff79655cd95824bdfaaf42d905a481b8b%2F1ff5b25a-a772-4e22-af35-46571bfcb7bd%2F1719228960139.jpg</t>
  </si>
  <si>
    <t>Ravsaheb mohite</t>
  </si>
  <si>
    <t>19.550201 75.8227198 414.0 8.5</t>
  </si>
  <si>
    <t>1719234943550.jpg</t>
  </si>
  <si>
    <t>https://kc-eu.kobotoolbox.org/media/original?media_file=infi_sol%2Fattachments%2Ff79655cd95824bdfaaf42d905a481b8b%2F5b252e0f-ae86-4723-b244-843ca062445e%2F1719234943550.jpg</t>
  </si>
  <si>
    <t>कबीरासिंग  पवार</t>
  </si>
  <si>
    <t>19.8402185 75.9135891 460.0 4.796</t>
  </si>
  <si>
    <t>1719393933416.jpg</t>
  </si>
  <si>
    <t>https://kc-eu.kobotoolbox.org/media/original?media_file=infi_sol%2Fattachments%2Ff79655cd95824bdfaaf42d905a481b8b%2Fab480a8b-858d-4a3b-ae67-d57cf3f14c59%2F1719393933416.jpg</t>
  </si>
  <si>
    <t>Rahul chabukasvar</t>
  </si>
  <si>
    <t>19.5392189 76.0599914 420.70000000000005 7.85</t>
  </si>
  <si>
    <t>1719369063453.jpg</t>
  </si>
  <si>
    <t>https://kc-eu.kobotoolbox.org/media/original?media_file=infi_sol%2Fattachments%2Ff79655cd95824bdfaaf42d905a481b8b%2Fb92f179d-acbd-4590-9aca-34f340c57915%2F1719369063453.jpg</t>
  </si>
  <si>
    <t>Babasaheb bomble</t>
  </si>
  <si>
    <t>19.7319035 75.9456005 410.85797119140625 4.803</t>
  </si>
  <si>
    <t>1719491869446.jpg</t>
  </si>
  <si>
    <t>https://kc-eu.kobotoolbox.org/media/original?media_file=infi_sol%2Fattachments%2Ff79655cd95824bdfaaf42d905a481b8b%2F283d6af4-5ffd-47fe-8506-66f82837b354%2F1719491869446.jpg</t>
  </si>
  <si>
    <t>Pandurang kawale</t>
  </si>
  <si>
    <t>19.7317597 75.9471089 412.114013671875 3.9</t>
  </si>
  <si>
    <t>1719492253418.jpg</t>
  </si>
  <si>
    <t>https://kc-eu.kobotoolbox.org/media/original?media_file=infi_sol%2Fattachments%2Ff79655cd95824bdfaaf42d905a481b8b%2F3406fec5-bbd6-41b4-9bdf-e40382f51c44%2F1719492253418.jpg</t>
  </si>
  <si>
    <t>Ghogare N. K</t>
  </si>
  <si>
    <t>19.7083699 75.9709922 405.94232177734375 4.13</t>
  </si>
  <si>
    <t>1719495449788.jpg</t>
  </si>
  <si>
    <t>https://kc-eu.kobotoolbox.org/media/original?media_file=infi_sol%2Fattachments%2Ff79655cd95824bdfaaf42d905a481b8b%2F2b798176-18fe-4705-be9b-f2eda9eeaade%2F1719495449788.jpg</t>
  </si>
  <si>
    <t>Sudhakar nirve</t>
  </si>
  <si>
    <t>19.7080296 75.9709081 400.37103271484375 4.404</t>
  </si>
  <si>
    <t>1719495776471.jpg</t>
  </si>
  <si>
    <t>https://kc-eu.kobotoolbox.org/media/original?media_file=infi_sol%2Fattachments%2Ff79655cd95824bdfaaf42d905a481b8b%2Fba2a2456-48de-4391-ab05-8289513bfd38%2F1719495776471.jpg</t>
  </si>
  <si>
    <t>Dhole jb</t>
  </si>
  <si>
    <t>19.7074539 75.9711686 402.7509765625 4.426</t>
  </si>
  <si>
    <t>1719496258120.jpg</t>
  </si>
  <si>
    <t>https://kc-eu.kobotoolbox.org/media/original?media_file=infi_sol%2Fattachments%2Ff79655cd95824bdfaaf42d905a481b8b%2Ffcb74c93-d24b-49b7-a04d-7fb083361d76%2F1719496258120.jpg</t>
  </si>
  <si>
    <t>Hari raut</t>
  </si>
  <si>
    <t>19.7574093 76.0109962 386.3580322265625 3.904</t>
  </si>
  <si>
    <t>1719498191813.jpg</t>
  </si>
  <si>
    <t>https://kc-eu.kobotoolbox.org/media/original?media_file=infi_sol%2Fattachments%2Ff79655cd95824bdfaaf42d905a481b8b%2F855cf4ae-8633-4b26-a8f7-05948e443b9a%2F1719498191813.jpg</t>
  </si>
  <si>
    <t>19.757178 76.0121989 404.892578125 4.929</t>
  </si>
  <si>
    <t>1719498712601.jpg</t>
  </si>
  <si>
    <t>https://kc-eu.kobotoolbox.org/media/original?media_file=infi_sol%2Fattachments%2Ff79655cd95824bdfaaf42d905a481b8b%2F7d2c70e0-00ad-4aeb-995d-b7982cd66d6d%2F1719498712601.jpg</t>
  </si>
  <si>
    <t>गाढवे ए आर</t>
  </si>
  <si>
    <t>19.6945007 76.0352455 365.577392578125 4.625</t>
  </si>
  <si>
    <t>1719500899327.jpg</t>
  </si>
  <si>
    <t>https://kc-eu.kobotoolbox.org/media/original?media_file=infi_sol%2Fattachments%2Ff79655cd95824bdfaaf42d905a481b8b%2F747cdba2-f0de-43e0-9c75-e47a75902177%2F1719500899327.jpg</t>
  </si>
  <si>
    <t>19.7329103 75.955227 423.09930419921875 4.335</t>
  </si>
  <si>
    <t>1719493445520.jpg</t>
  </si>
  <si>
    <t>https://kc-eu.kobotoolbox.org/media/original?media_file=infi_sol%2Fattachments%2Ff79655cd95824bdfaaf42d905a481b8b%2F85b9941f-8d05-45fe-943b-63923eb76e4b%2F1719493445520.jpg</t>
  </si>
  <si>
    <t>Govind bhutekar</t>
  </si>
  <si>
    <t>19.7246748 76.0740949 396.6541748046875 4.072</t>
  </si>
  <si>
    <t>1719503937159.jpg</t>
  </si>
  <si>
    <t>https://kc-eu.kobotoolbox.org/media/original?media_file=infi_sol%2Fattachments%2Ff79655cd95824bdfaaf42d905a481b8b%2Fb2761a12-6a51-42a0-95d8-384d505ff226%2F1719503937159.jpg</t>
  </si>
  <si>
    <t>Dhole J.B.</t>
  </si>
  <si>
    <t>19.7246737 76.0741036 403.8272705078125 3.9</t>
  </si>
  <si>
    <t>1719503749344.jpg</t>
  </si>
  <si>
    <t>https://kc-eu.kobotoolbox.org/media/original?media_file=infi_sol%2Fattachments%2Ff79655cd95824bdfaaf42d905a481b8b%2F73efe968-bc2b-4b17-9f67-e8d461598538%2F1719503749344.jpg</t>
  </si>
  <si>
    <t>ढोले जे बी</t>
  </si>
  <si>
    <t>19.7119484 76.1024284 394.637451171875 4.16</t>
  </si>
  <si>
    <t>1719505433858.jpg</t>
  </si>
  <si>
    <t>https://kc-eu.kobotoolbox.org/media/original?media_file=infi_sol%2Fattachments%2Ff79655cd95824bdfaaf42d905a481b8b%2Fba4bdd31-5f38-4869-b0a7-63458f4f92e2%2F1719505433858.jpg</t>
  </si>
  <si>
    <t>S prakash</t>
  </si>
  <si>
    <t>19.6806286 76.0986771 378.447265625 4.984</t>
  </si>
  <si>
    <t>1719506708802.jpg</t>
  </si>
  <si>
    <t>https://kc-eu.kobotoolbox.org/media/original?media_file=infi_sol%2Fattachments%2Ff79655cd95824bdfaaf42d905a481b8b%2Fb2a48a8e-31d8-41ef-9045-ca2f042b45eb%2F1719506708802.jpg</t>
  </si>
  <si>
    <t>ढोले जे.बी.</t>
  </si>
  <si>
    <t>19.6781707 76.1787585 385.7261962890625 4.991</t>
  </si>
  <si>
    <t>1719544719011.jpg</t>
  </si>
  <si>
    <t>https://kc-eu.kobotoolbox.org/media/original?media_file=infi_sol%2Fattachments%2Ff79655cd95824bdfaaf42d905a481b8b%2Fb87cd4e8-f5a8-4670-9996-bee55c6b3913%2F1719544719011.jpg</t>
  </si>
  <si>
    <t>Sudhakar gher</t>
  </si>
  <si>
    <t>19.6781793 76.1791824 376.72381591796875 4.878</t>
  </si>
  <si>
    <t>1719545021975.jpg</t>
  </si>
  <si>
    <t>https://kc-eu.kobotoolbox.org/media/original?media_file=infi_sol%2Fattachments%2Ff79655cd95824bdfaaf42d905a481b8b%2Fc36ba8e4-a467-49e4-8ecb-dacadff01853%2F1719545021975.jpg</t>
  </si>
  <si>
    <t>Revgaon</t>
  </si>
  <si>
    <t>19.7511354 76.1446676 385.1014404296875 4.989</t>
  </si>
  <si>
    <t>1719550518719.jpg</t>
  </si>
  <si>
    <t>https://kc-eu.kobotoolbox.org/media/original?media_file=infi_sol%2Fattachments%2Ff79655cd95824bdfaaf42d905a481b8b%2Fc55a195c-335c-41ac-9322-68959fc33d7d%2F1719550518719.jpg</t>
  </si>
  <si>
    <t>चोरमले</t>
  </si>
  <si>
    <t>19.7584693 76.1208017 392.34442138671875 4.358</t>
  </si>
  <si>
    <t>1719552532333.jpg</t>
  </si>
  <si>
    <t>https://kc-eu.kobotoolbox.org/media/original?media_file=infi_sol%2Fattachments%2Ff79655cd95824bdfaaf42d905a481b8b%2F8f5b2975-fbb1-4891-82c9-238bdf282356%2F1719552532333.jpg</t>
  </si>
  <si>
    <t>SOMWARE V S</t>
  </si>
  <si>
    <t>2024-03-07</t>
  </si>
  <si>
    <t>19.7576515 76.1023849 391.712158203125 4.838</t>
  </si>
  <si>
    <t>1719555287748.jpg</t>
  </si>
  <si>
    <t>https://kc-eu.kobotoolbox.org/media/original?media_file=infi_sol%2Fattachments%2Ff79655cd95824bdfaaf42d905a481b8b%2F70714a4f-6582-462c-8079-e6cbf0dd89ce%2F1719555287748.jpg</t>
  </si>
  <si>
    <t>बपासाहेब वावरे</t>
  </si>
  <si>
    <t>19.7593773 76.0846251 406.0390625 4.628</t>
  </si>
  <si>
    <t>1719557162676.jpg</t>
  </si>
  <si>
    <t>https://kc-eu.kobotoolbox.org/media/original?media_file=infi_sol%2Fattachments%2Ff79655cd95824bdfaaf42d905a481b8b%2F51ffbb08-9ef6-4a72-b0ef-a57ca45cdfe4%2F1719557162676.jpg</t>
  </si>
  <si>
    <t>Somware</t>
  </si>
  <si>
    <t>19.7755775 75.9537064 418.6195068359375 3.9</t>
  </si>
  <si>
    <t>1719563796813.jpg</t>
  </si>
  <si>
    <t>https://kc-eu.kobotoolbox.org/media/original?media_file=infi_sol%2Fattachments%2Ff79655cd95824bdfaaf42d905a481b8b%2F2a99a715-77ce-4488-baa5-9ae93e1d3fc6%2F1719563796813.jpg</t>
  </si>
  <si>
    <t>19.5369116 76.0614277 427.79999999999995 4.8</t>
  </si>
  <si>
    <t>1719311329044.jpg</t>
  </si>
  <si>
    <t>https://kc-eu.kobotoolbox.org/media/original?media_file=infi_sol%2Fattachments%2Ff79655cd95824bdfaaf42d905a481b8b%2F1eb75904-61bc-45d6-9ec9-b7851ae4bc06%2F1719311329044.jpg</t>
  </si>
  <si>
    <t>ढोले जी.बी.</t>
  </si>
  <si>
    <t>19.6621963 76.0670263 386.3 7.733</t>
  </si>
  <si>
    <t>1719314399268.jpg</t>
  </si>
  <si>
    <t>https://kc-eu.kobotoolbox.org/media/original?media_file=infi_sol%2Fattachments%2Ff79655cd95824bdfaaf42d905a481b8b%2F775221b4-f75d-47d5-9bc9-0110f241558a%2F1719314399268.jpg</t>
  </si>
  <si>
    <t>19.6635432 76.0681892 392.2 8.975</t>
  </si>
  <si>
    <t>1719315394910.jpg</t>
  </si>
  <si>
    <t>https://kc-eu.kobotoolbox.org/media/original?media_file=infi_sol%2Fattachments%2Ff79655cd95824bdfaaf42d905a481b8b%2F0267fcba-1e59-4189-875f-1f2aa34a363e%2F1719315394910.jpg</t>
  </si>
  <si>
    <t>Dhole j p</t>
  </si>
  <si>
    <t>2024-02-12</t>
  </si>
  <si>
    <t>19.663099 76.0678413 384.7 8.833</t>
  </si>
  <si>
    <t>1719315758992.jpg</t>
  </si>
  <si>
    <t>https://kc-eu.kobotoolbox.org/media/original?media_file=infi_sol%2Fattachments%2Ff79655cd95824bdfaaf42d905a481b8b%2F89236778-b186-4b96-97d0-8240a2108878%2F1719315758992.jpg</t>
  </si>
  <si>
    <t>19.6625967 76.0685283 391.1 8.8</t>
  </si>
  <si>
    <t>1719316357715.jpg</t>
  </si>
  <si>
    <t>https://kc-eu.kobotoolbox.org/media/original?media_file=infi_sol%2Fattachments%2Ff79655cd95824bdfaaf42d905a481b8b%2Ffdbfeae5-6c47-418b-bb56-71b5a861ad2c%2F1719316357715.jpg</t>
  </si>
  <si>
    <t>19.66222 76.0661695 386.4 5.166</t>
  </si>
  <si>
    <t>1719316885442.jpg</t>
  </si>
  <si>
    <t>https://kc-eu.kobotoolbox.org/media/original?media_file=infi_sol%2Fattachments%2Ff79655cd95824bdfaaf42d905a481b8b%2Fede3f05b-bb04-4641-8026-cd67965501f6%2F1719316885442.jpg</t>
  </si>
  <si>
    <t>19.6624503 75.9779498 384.2 4.566</t>
  </si>
  <si>
    <t>1719319504471.jpg</t>
  </si>
  <si>
    <t>https://kc-eu.kobotoolbox.org/media/original?media_file=infi_sol%2Fattachments%2Ff79655cd95824bdfaaf42d905a481b8b%2F1776c613-3ad7-471d-aecc-6738e3e7c26e%2F1719319504471.jpg</t>
  </si>
  <si>
    <t>Bhojane v.p</t>
  </si>
  <si>
    <t>2024-02-13</t>
  </si>
  <si>
    <t>19.6625886 75.9781172 385.6 4.483</t>
  </si>
  <si>
    <t>1719319823574.jpg</t>
  </si>
  <si>
    <t>https://kc-eu.kobotoolbox.org/media/original?media_file=infi_sol%2Fattachments%2Ff79655cd95824bdfaaf42d905a481b8b%2F1d7a66ac-2165-4ea3-b47f-80b65e3fa58f%2F1719319823574.jpg</t>
  </si>
  <si>
    <t>19.5516225 75.9533183 408.5 5.416</t>
  </si>
  <si>
    <t>1719494125157.jpg</t>
  </si>
  <si>
    <t>https://kc-eu.kobotoolbox.org/media/original?media_file=infi_sol%2Fattachments%2Ff79655cd95824bdfaaf42d905a481b8b%2F1bf49e6a-88dc-4a7a-be53-9a02f708c56a%2F1719494125157.jpg</t>
  </si>
  <si>
    <t>Somware vs</t>
  </si>
  <si>
    <t>19.5841326 76.1047883 426.9 5.9</t>
  </si>
  <si>
    <t>1719371380871.jpg</t>
  </si>
  <si>
    <t>https://kc-eu.kobotoolbox.org/media/original?media_file=infi_sol%2Fattachments%2Ff79655cd95824bdfaaf42d905a481b8b%2Fd00c3f8d-5daa-4c21-a7f6-fc4ca8481052%2F1719371380871.jpg</t>
  </si>
  <si>
    <t>19.6265791 76.1197155 380.20000000000005 4.854</t>
  </si>
  <si>
    <t>1719377064353.jpg</t>
  </si>
  <si>
    <t>https://kc-eu.kobotoolbox.org/media/original?media_file=infi_sol%2Fattachments%2Ff79655cd95824bdfaaf42d905a481b8b%2F65d34548-cec7-43e6-8e21-dfd3414a8a02%2F1719377064353.jpg</t>
  </si>
  <si>
    <t>Salve sir</t>
  </si>
  <si>
    <t>19.580675 76.0302641 430.5 12.1</t>
  </si>
  <si>
    <t>1719406866782.jpg</t>
  </si>
  <si>
    <t>https://kc-eu.kobotoolbox.org/media/original?media_file=infi_sol%2Fattachments%2Ff79655cd95824bdfaaf42d905a481b8b%2F07882ead-63bb-4e05-9db4-32356281e5f0%2F1719406866782.jpg</t>
  </si>
  <si>
    <t>Ghogare n. K</t>
  </si>
  <si>
    <t>19.5484347 76.0110533 411.0 4.88</t>
  </si>
  <si>
    <t>1719408115189.jpg</t>
  </si>
  <si>
    <t>https://kc-eu.kobotoolbox.org/media/original?media_file=infi_sol%2Fattachments%2Ff79655cd95824bdfaaf42d905a481b8b%2F16cd2e42-c7e3-435e-a43f-e91c433a6629%2F1719408115189.jpg</t>
  </si>
  <si>
    <t>रवी चेपटे</t>
  </si>
  <si>
    <t>19.5483901 76.0110786 414.6 4.666</t>
  </si>
  <si>
    <t>1719408303103.jpg</t>
  </si>
  <si>
    <t>https://kc-eu.kobotoolbox.org/media/original?media_file=infi_sol%2Fattachments%2Ff79655cd95824bdfaaf42d905a481b8b%2F33602dc2-f977-42d3-abde-602ec57ae75a%2F1719408303103.jpg</t>
  </si>
  <si>
    <t>19.5480385 76.0108181 410.70000000000005 4.3</t>
  </si>
  <si>
    <t>1719408713048.jpg</t>
  </si>
  <si>
    <t>https://kc-eu.kobotoolbox.org/media/original?media_file=infi_sol%2Fattachments%2Ff79655cd95824bdfaaf42d905a481b8b%2F9fdc9979-655f-44b9-bfd6-838068cdc106%2F1719408713048.jpg</t>
  </si>
  <si>
    <t>19.5483833 76.0118099 420.79999999999995 5.0</t>
  </si>
  <si>
    <t>1719409087661.jpg</t>
  </si>
  <si>
    <t>https://kc-eu.kobotoolbox.org/media/original?media_file=infi_sol%2Fattachments%2Ff79655cd95824bdfaaf42d905a481b8b%2F10f17516-b3f9-40f9-b63b-c5b00cd80642%2F1719409087661.jpg</t>
  </si>
  <si>
    <t>19.5481259 76.0120962 418.0 4.62</t>
  </si>
  <si>
    <t>1719409317909.jpg</t>
  </si>
  <si>
    <t>https://kc-eu.kobotoolbox.org/media/original?media_file=infi_sol%2Fattachments%2Ff79655cd95824bdfaaf42d905a481b8b%2F3ae20a05-34f7-46ce-bddb-da0a6f9d499d%2F1719409317909.jpg</t>
  </si>
  <si>
    <t>19.5490496 76.0093478 419.79999999999995 4.487</t>
  </si>
  <si>
    <t>1719409899751.jpg</t>
  </si>
  <si>
    <t>https://kc-eu.kobotoolbox.org/media/original?media_file=infi_sol%2Fattachments%2Ff79655cd95824bdfaaf42d905a481b8b%2F49ef0369-5072-4c3c-9389-d3af5ec85c0b%2F1719409899751.jpg</t>
  </si>
  <si>
    <t>Bhagwan sultane</t>
  </si>
  <si>
    <t>19.5114053 76.0657132 411.6 7.98</t>
  </si>
  <si>
    <t>1719455014657.jpg</t>
  </si>
  <si>
    <t>https://kc-eu.kobotoolbox.org/media/original?media_file=infi_sol%2Fattachments%2Ff79655cd95824bdfaaf42d905a481b8b%2Ff3030969-89b0-400e-a029-b8b4b4bad817%2F1719455014657.jpg</t>
  </si>
  <si>
    <t>Petras Shinde</t>
  </si>
  <si>
    <t>19.5117284 76.0653483 410.5 3.933</t>
  </si>
  <si>
    <t>1719455778875.jpg</t>
  </si>
  <si>
    <t>https://kc-eu.kobotoolbox.org/media/original?media_file=infi_sol%2Fattachments%2Ff79655cd95824bdfaaf42d905a481b8b%2F9fd90ce5-c0d7-4cb4-8d76-0edadfee63f0%2F1719455778875.jpg</t>
  </si>
  <si>
    <t>19.518078 76.1107936 0.0 100.0</t>
  </si>
  <si>
    <t>1719457863128.jpg</t>
  </si>
  <si>
    <t>https://kc-eu.kobotoolbox.org/media/original?media_file=infi_sol%2Fattachments%2Ff79655cd95824bdfaaf42d905a481b8b%2F5eae738d-4172-42bf-abff-af21a66cb299%2F1719457863128.jpg</t>
  </si>
  <si>
    <t>19.5523133 75.9540475 408.4 8.92</t>
  </si>
  <si>
    <t>1719494436846.jpg</t>
  </si>
  <si>
    <t>https://kc-eu.kobotoolbox.org/media/original?media_file=infi_sol%2Fattachments%2Ff79655cd95824bdfaaf42d905a481b8b%2F3454903f-7b90-448a-a66d-97815befa8cd%2F1719494436846.jpg</t>
  </si>
  <si>
    <t>19.5519802 75.9555179 408.5 4.05</t>
  </si>
  <si>
    <t>1719494743771.jpg</t>
  </si>
  <si>
    <t>https://kc-eu.kobotoolbox.org/media/original?media_file=infi_sol%2Fattachments%2Ff79655cd95824bdfaaf42d905a481b8b%2F31652051-e24e-47e0-90ff-81b6adb624fd%2F1719494743771.jpg</t>
  </si>
  <si>
    <t>19.5210896 75.9555968 408.6 4.092</t>
  </si>
  <si>
    <t>1719496140520.jpg</t>
  </si>
  <si>
    <t>https://kc-eu.kobotoolbox.org/media/original?media_file=infi_sol%2Fattachments%2Ff79655cd95824bdfaaf42d905a481b8b%2F8d209985-46ce-4335-8105-abcde756a163%2F1719496140520.jpg</t>
  </si>
  <si>
    <t>Dhole j b</t>
  </si>
  <si>
    <t>19.5175633 75.9506566 404.7 6.166</t>
  </si>
  <si>
    <t>1719496670711.jpg</t>
  </si>
  <si>
    <t>https://kc-eu.kobotoolbox.org/media/original?media_file=infi_sol%2Fattachments%2Ff79655cd95824bdfaaf42d905a481b8b%2F63189321-004a-42f9-9646-13222c330b67%2F1719496670711.jpg</t>
  </si>
  <si>
    <t>Bhojane v.p.</t>
  </si>
  <si>
    <t>19.4837336 75.9589107 385.9 4.05</t>
  </si>
  <si>
    <t>1719499148688.jpg</t>
  </si>
  <si>
    <t>https://kc-eu.kobotoolbox.org/media/original?media_file=infi_sol%2Fattachments%2Ff79655cd95824bdfaaf42d905a481b8b%2F01efaf09-7d75-48a1-a62c-9ab71727fc5e%2F1719499148688.jpg</t>
  </si>
  <si>
    <t>19.5013594 75.9069792 430.5 7.65</t>
  </si>
  <si>
    <t>1719545203956.jpg</t>
  </si>
  <si>
    <t>https://kc-eu.kobotoolbox.org/media/original?media_file=infi_sol%2Fattachments%2Ff79655cd95824bdfaaf42d905a481b8b%2Fc7bf03e7-aed2-4609-a492-df752f81205b%2F1719545203956.jpg</t>
  </si>
  <si>
    <t>Ambadas atole</t>
  </si>
  <si>
    <t>19.4582089 75.9603952 368.0 5.5</t>
  </si>
  <si>
    <t>1719547425407.jpg</t>
  </si>
  <si>
    <t>https://kc-eu.kobotoolbox.org/media/original?media_file=infi_sol%2Fattachments%2Ff79655cd95824bdfaaf42d905a481b8b%2F0fdd245f-6020-42a1-8fd2-27ca4766ca78%2F1719547425407.jpg</t>
  </si>
  <si>
    <t>2024-02-08</t>
  </si>
  <si>
    <t>19.4575794 75.9592129 374.20000000000005 4.733</t>
  </si>
  <si>
    <t>1719548068483.jpg</t>
  </si>
  <si>
    <t>https://kc-eu.kobotoolbox.org/media/original?media_file=infi_sol%2Fattachments%2Ff79655cd95824bdfaaf42d905a481b8b%2F7bfb1e21-7b10-4f69-901d-9331c7b5fa59%2F1719548068483.jpg</t>
  </si>
  <si>
    <t>चोर्मले</t>
  </si>
  <si>
    <t>2024-03-26</t>
  </si>
  <si>
    <t>19.4573978 75.9584326 340.6 5.46</t>
  </si>
  <si>
    <t>1719548516021.jpg</t>
  </si>
  <si>
    <t>https://kc-eu.kobotoolbox.org/media/original?media_file=infi_sol%2Fattachments%2Ff79655cd95824bdfaaf42d905a481b8b%2Fc27365e2-7d74-4b8a-9530-96aed75a070a%2F1719548516021.jpg</t>
  </si>
  <si>
    <t>ज्ञानेश्वर पवार</t>
  </si>
  <si>
    <t>19.4590635 75.958827 362.1 4.75</t>
  </si>
  <si>
    <t>1719549072896.jpg</t>
  </si>
  <si>
    <t>https://kc-eu.kobotoolbox.org/media/original?media_file=infi_sol%2Fattachments%2Ff79655cd95824bdfaaf42d905a481b8b%2Fba58de98-5789-4b30-ba70-4940e03661a0%2F1719549072896.jpg</t>
  </si>
  <si>
    <t>सुधाकर घेरे</t>
  </si>
  <si>
    <t>19.4576017 75.9593496 378.6 4.55</t>
  </si>
  <si>
    <t>1719550201958.jpg</t>
  </si>
  <si>
    <t>https://kc-eu.kobotoolbox.org/media/original?media_file=infi_sol%2Fattachments%2Ff79655cd95824bdfaaf42d905a481b8b%2F7913c5d1-d82f-4174-88af-6dd5fe2e0609%2F1719550201958.jpg</t>
  </si>
  <si>
    <t>आणासाहेब गटकळ</t>
  </si>
  <si>
    <t>2024-02-28</t>
  </si>
  <si>
    <t>19.456006 75.9566427 369.6 8.633</t>
  </si>
  <si>
    <t>1719550604848.jpg</t>
  </si>
  <si>
    <t>https://kc-eu.kobotoolbox.org/media/original?media_file=infi_sol%2Fattachments%2Ff79655cd95824bdfaaf42d905a481b8b%2F4c5153a2-7b12-4254-9632-5fc9ba6cecdc%2F1719550604848.jpg</t>
  </si>
  <si>
    <t>रवि चेपटे</t>
  </si>
  <si>
    <t>19.3924192 75.9776558 392.3 3.971</t>
  </si>
  <si>
    <t>1719552978419.jpg</t>
  </si>
  <si>
    <t>https://kc-eu.kobotoolbox.org/media/original?media_file=infi_sol%2Fattachments%2Ff79655cd95824bdfaaf42d905a481b8b%2F53d182b3-13ec-4289-a820-0a519e698aa0%2F1719552978419.jpg</t>
  </si>
  <si>
    <t>Jadhva</t>
  </si>
  <si>
    <t>19.3928001 75.9776092 365.8 4.233</t>
  </si>
  <si>
    <t>1719553329028.jpg</t>
  </si>
  <si>
    <t>https://kc-eu.kobotoolbox.org/media/original?media_file=infi_sol%2Fattachments%2Ff79655cd95824bdfaaf42d905a481b8b%2Fd1017f1c-63be-4105-aaa0-f1d52e6a9e53%2F1719553329028.jpg</t>
  </si>
  <si>
    <t>Ashok ghade</t>
  </si>
  <si>
    <t>19.310977 75.9136865 323.40000000000003 4.85</t>
  </si>
  <si>
    <t>1719556028081.jpg</t>
  </si>
  <si>
    <t>https://kc-eu.kobotoolbox.org/media/original?media_file=infi_sol%2Fattachments%2Ff79655cd95824bdfaaf42d905a481b8b%2F036bb1c1-3f82-4355-820c-db3fddbda243%2F1719556028081.jpg</t>
  </si>
  <si>
    <t>Shankar tikande</t>
  </si>
  <si>
    <t>19.3907397 75.97935 351.6 3.2</t>
  </si>
  <si>
    <t>1719558166487.jpg</t>
  </si>
  <si>
    <t>https://kc-eu.kobotoolbox.org/media/original?media_file=infi_sol%2Fattachments%2Ff79655cd95824bdfaaf42d905a481b8b%2F6db5ac16-f9bd-4777-b59c-48d0f1fa8e56%2F1719558166487.jpg</t>
  </si>
  <si>
    <t>केशव चुलखडे</t>
  </si>
  <si>
    <t>19.6136288 76.0981218 415.9 4.933</t>
  </si>
  <si>
    <t>1719721308764.jpg</t>
  </si>
  <si>
    <t>https://kc-eu.kobotoolbox.org/media/original?media_file=infi_sol%2Fattachments%2Ff79655cd95824bdfaaf42d905a481b8b%2F93f67b93-c42b-48d4-b211-277e525ef1b0%2F1719721308764.jpg</t>
  </si>
  <si>
    <t>Babasaheb bobde</t>
  </si>
  <si>
    <t>19.6131386 76.0977583 407.9 4.037</t>
  </si>
  <si>
    <t>1719721764759.jpg</t>
  </si>
  <si>
    <t>https://kc-eu.kobotoolbox.org/media/original?media_file=infi_sol%2Fattachments%2Ff79655cd95824bdfaaf42d905a481b8b%2F443269d7-e9ba-4d24-b311-e27158e419da%2F1719721764759.jpg</t>
  </si>
  <si>
    <t>Mohan golde</t>
  </si>
  <si>
    <t>Kabir pawar</t>
  </si>
  <si>
    <t>आबासाहेब लहाने</t>
  </si>
  <si>
    <t xml:space="preserve">Ritu </t>
  </si>
  <si>
    <t>22.0977067 77.8461833 515.6 4.2</t>
  </si>
  <si>
    <t xml:space="preserve">उन्नत चूल्हे का रंग खराब हो रहा है  उन्नत चूल्हे की लोहे की बॉडी खराब हो रही है  लकड़ी जलाने वाली प्लैट खराब हो रही है  उन्नत चूल्हे मे जहा लकड़ी जलती वो जगह खराब हो रही है  उन्नत चूल्हे की बहारी और भीतर वाली सतह खराब हो रही है </t>
  </si>
  <si>
    <t>1716775148296.jpg</t>
  </si>
  <si>
    <t>https://kc-eu.kobotoolbox.org/media/original?media_file=infi_sol%2Fattachments%2Ff79655cd95824bdfaaf42d905a481b8b%2Fa6e8e185-e966-4130-b02e-f97272832a9c%2F1716775148296.jpg</t>
  </si>
  <si>
    <t xml:space="preserve">Kharab ho Gaya hai </t>
  </si>
  <si>
    <t>22.0969353 77.8512929 498.1 4.127</t>
  </si>
  <si>
    <t xml:space="preserve">उन्नत चूल्हे का रंग खराब हो रहा है  उन्नत चूल्हे की लोहे की बॉडी खराब हो रही है  लकड़ी जलाने वाली प्लैट खराब हो रही है  उन्नत चूल्हे मे जहा लकड़ी जलती वो जगह खराब हो रही है  उन्नत चूल्हे की बहारी और भीतर वाली सतह खराब हो रही है  उन्नत चूल्हे की वेल्डिंग खराब हो रही है या टूट रही है </t>
  </si>
  <si>
    <t>1716776425332.jpg</t>
  </si>
  <si>
    <t>https://kc-eu.kobotoolbox.org/media/original?media_file=infi_sol%2Fattachments%2Ff79655cd95824bdfaaf42d905a481b8b%2F850383bd-b456-4016-9ff6-af150de2efc5%2F1716776425332.jpg</t>
  </si>
  <si>
    <t>Lakdi lagane me</t>
  </si>
  <si>
    <t>22.087495 77.8601717 519.1 4.88</t>
  </si>
  <si>
    <t xml:space="preserve">लकड़ी जलाने वाली प्लैट खराब हो रही है  उन्नत चूल्हे मे जहा लकड़ी जलती वो जगह खराब हो रही है </t>
  </si>
  <si>
    <t>1716792612285.jpg</t>
  </si>
  <si>
    <t>https://kc-eu.kobotoolbox.org/media/original?media_file=infi_sol%2Fattachments%2Ff79655cd95824bdfaaf42d905a481b8b%2F2b46f1e7-4875-453f-afc9-58da0aec6e71%2F1716792612285.jpg</t>
  </si>
  <si>
    <t>Chulhe ka mush bada hona chahye</t>
  </si>
  <si>
    <t>Chulha kharab ho gya hai</t>
  </si>
  <si>
    <t>22.089526 77.8565578 510.69999999999993 4.982</t>
  </si>
  <si>
    <t>1716872945247.jpg</t>
  </si>
  <si>
    <t>https://kc-eu.kobotoolbox.org/media/original?media_file=infi_sol%2Fattachments%2Ff79655cd95824bdfaaf42d905a481b8b%2Fc60dfcec-ffc1-46aa-97e3-5392c2282f3d%2F1716872945247.jpg</t>
  </si>
  <si>
    <t>22.0891127 77.8568163 518.6999999999999 4.45</t>
  </si>
  <si>
    <t xml:space="preserve">उन्नत चूल्हे का रंग खराब हो रहा है  उन्नत चूल्हे की लोहे की बॉडी खराब हो रही है </t>
  </si>
  <si>
    <t>1716990531732.jpg</t>
  </si>
  <si>
    <t>https://kc-eu.kobotoolbox.org/media/original?media_file=infi_sol%2Fattachments%2Ff79655cd95824bdfaaf42d905a481b8b%2F6a8d9abf-9aba-4d52-b83a-23ccf2de8bad%2F1716990531732.jpg</t>
  </si>
  <si>
    <t>Thoda bada ho</t>
  </si>
  <si>
    <t>22.0897882 77.8567033 514.9 4.6</t>
  </si>
  <si>
    <t xml:space="preserve">उन्नत चूल्हे का रंग खराब हो रहा है  उन्नत चूल्हे की लोहे की बॉडी खराब हो रही है  लकड़ी जलाने वाली प्लैट खराब हो रही है  उन्नत चूल्हे मे जहा लकड़ी जलती वो जगह खराब हो रही है  उन्नत चूल्हे की वेल्डिंग खराब हो रही है या टूट रही है </t>
  </si>
  <si>
    <t>1716991071287.jpg</t>
  </si>
  <si>
    <t>https://kc-eu.kobotoolbox.org/media/original?media_file=infi_sol%2Fattachments%2Ff79655cd95824bdfaaf42d905a481b8b%2F49726ccd-3df3-4237-8cfc-3c850a06f138%2F1716991071287.jpg</t>
  </si>
  <si>
    <t xml:space="preserve">Aarti </t>
  </si>
  <si>
    <t>22.09742 77.844125 503.6 4.983</t>
  </si>
  <si>
    <t>1716993131140.jpg</t>
  </si>
  <si>
    <t>https://kc-eu.kobotoolbox.org/media/original?media_file=infi_sol%2Fattachments%2Ff79655cd95824bdfaaf42d905a481b8b%2F62f432ea-0df2-4f0c-a445-bb35cc3d1488%2F1716993131140.jpg</t>
  </si>
  <si>
    <t>22.0973765 77.8434849 537.1 4.15</t>
  </si>
  <si>
    <t>1716994676846.jpg</t>
  </si>
  <si>
    <t>https://kc-eu.kobotoolbox.org/media/original?media_file=infi_sol%2Fattachments%2Ff79655cd95824bdfaaf42d905a481b8b%2F781a91aa-0ea3-4d41-a212-507c947ac896%2F1716994676846.jpg</t>
  </si>
  <si>
    <t>Bada hona chahiye</t>
  </si>
  <si>
    <t>22.0791617 77.7505849 514.8 4.78</t>
  </si>
  <si>
    <t>1717049643497.jpg</t>
  </si>
  <si>
    <t>https://kc-eu.kobotoolbox.org/media/original?media_file=infi_sol%2Fattachments%2Ff79655cd95824bdfaaf42d905a481b8b%2F23835954-4924-4900-912e-d0bac551e0a2%2F1717049643497.jpg</t>
  </si>
  <si>
    <t>22.0790896 77.750448 506.6 4.143</t>
  </si>
  <si>
    <t>1717049978257.jpg</t>
  </si>
  <si>
    <t>https://kc-eu.kobotoolbox.org/media/original?media_file=infi_sol%2Fattachments%2Ff79655cd95824bdfaaf42d905a481b8b%2F50ddca42-6a8c-4326-99c8-75957fdf171e%2F1717049978257.jpg</t>
  </si>
  <si>
    <t>Lakdi lagane ka jagha bad ho</t>
  </si>
  <si>
    <t>22.0790361 77.7504188 520.1999999999999 4.766</t>
  </si>
  <si>
    <t xml:space="preserve">उन्नत चूल्हे का रंग खराब हो रहा है  उन्नत चूल्हे की लोहे की बॉडी खराब हो रही है  लकड़ी जलाने वाली प्लैट खराब हो रही है </t>
  </si>
  <si>
    <t>1717050317754.jpg</t>
  </si>
  <si>
    <t>https://kc-eu.kobotoolbox.org/media/original?media_file=infi_sol%2Fattachments%2Ff79655cd95824bdfaaf42d905a481b8b%2F2c9a331d-bfb7-4a41-9a7d-28b566a05a69%2F1717050317754.jpg</t>
  </si>
  <si>
    <t>22.100117 77.8740385 534.1 4.234</t>
  </si>
  <si>
    <t>1717079169991.jpg</t>
  </si>
  <si>
    <t>https://kc-eu.kobotoolbox.org/media/original?media_file=infi_sol%2Fattachments%2Ff79655cd95824bdfaaf42d905a481b8b%2F7fb3dde3-0c79-41c7-8f47-51d72583461b%2F1717079169991.jpg</t>
  </si>
  <si>
    <t>22.09445 77.8770817 516.9 4.16</t>
  </si>
  <si>
    <t>1717126683959.jpg</t>
  </si>
  <si>
    <t>https://kc-eu.kobotoolbox.org/media/original?media_file=infi_sol%2Fattachments%2Ff79655cd95824bdfaaf42d905a481b8b%2Fc9b94a8e-a0b4-4d10-9e9a-d768484a01b8%2F1717126683959.jpg</t>
  </si>
  <si>
    <t>deepak</t>
  </si>
  <si>
    <t>22.0866067 77.8608317 562.3 4.9</t>
  </si>
  <si>
    <t xml:space="preserve">उन्नत चूल्हे का रंग खराब हो रहा है  उन्नत चूल्हे की लोहे की बॉडी खराब हो रही है  लकड़ी जलाने वाली प्लैट खराब हो रही है  उन्नत चूल्हे की वेल्डिंग खराब हो रही है या टूट रही है </t>
  </si>
  <si>
    <t>1717127158667.jpg</t>
  </si>
  <si>
    <t>https://kc-eu.kobotoolbox.org/media/original?media_file=infi_sol%2Fattachments%2Ff79655cd95824bdfaaf42d905a481b8b%2F9f3d6473-249a-42d2-a51e-fbd49929ea3b%2F1717127158667.jpg</t>
  </si>
  <si>
    <t>22.0453056 77.7373477 523.5999999999999 4.4</t>
  </si>
  <si>
    <t>1717240948481.jpg</t>
  </si>
  <si>
    <t>https://kc-eu.kobotoolbox.org/media/original?media_file=infi_sol%2Fattachments%2Ff79655cd95824bdfaaf42d905a481b8b%2Fba40d93b-d235-4f53-a1a5-cf7dd8e274e7%2F1717240948481.jpg</t>
  </si>
  <si>
    <t>22.0452817 77.7376105 547.0999999999999 4.348</t>
  </si>
  <si>
    <t>1717241840210.jpg</t>
  </si>
  <si>
    <t>https://kc-eu.kobotoolbox.org/media/original?media_file=infi_sol%2Fattachments%2Ff79655cd95824bdfaaf42d905a481b8b%2F6edc889e-d4ce-4995-a53f-8c2dd855fd2a%2F1717241840210.jpg</t>
  </si>
  <si>
    <t>22.045095 77.7369317 516.0999999999999 4.96</t>
  </si>
  <si>
    <t>1717242487463.jpg</t>
  </si>
  <si>
    <t>https://kc-eu.kobotoolbox.org/media/original?media_file=infi_sol%2Fattachments%2Ff79655cd95824bdfaaf42d905a481b8b%2Ff595d2e4-da12-4e2a-ad86-5f60b2507559%2F1717242487463.jpg</t>
  </si>
  <si>
    <t>22.0453683 77.7373917 488.09999999999997 4.16</t>
  </si>
  <si>
    <t>1717243084976.jpg</t>
  </si>
  <si>
    <t>https://kc-eu.kobotoolbox.org/media/original?media_file=infi_sol%2Fattachments%2Ff79655cd95824bdfaaf42d905a481b8b%2Ff69a2a4f-d223-4500-ae04-c3581721ca99%2F1717243084976.jpg</t>
  </si>
  <si>
    <t>Bada hona chahye</t>
  </si>
  <si>
    <t>22.0486417 77.7040334 526.1999999999999 4.58</t>
  </si>
  <si>
    <t xml:space="preserve">उन्नत चूल्हे का रंग खराब हो रहा है  उन्नत चूल्हे की लोहे की बॉडी खराब हो रही है  लकड़ी जलाने वाली प्लैट खराब हो रही है  उन्नत चूल्हे मे जहा लकड़ी जलती वो जगह खराब हो रही है </t>
  </si>
  <si>
    <t>1717245542231.jpg</t>
  </si>
  <si>
    <t>https://kc-eu.kobotoolbox.org/media/original?media_file=infi_sol%2Fattachments%2Ff79655cd95824bdfaaf42d905a481b8b%2Febd4519e-9873-4fdc-bd58-a66209b156e9%2F1717245542231.jpg</t>
  </si>
  <si>
    <t>22.0490083 77.7034068 548.3 3.9</t>
  </si>
  <si>
    <t>1717246006552.jpg</t>
  </si>
  <si>
    <t>https://kc-eu.kobotoolbox.org/media/original?media_file=infi_sol%2Fattachments%2Ff79655cd95824bdfaaf42d905a481b8b%2F4e9cc081-0535-4271-8b43-6cbd02c6a880%2F1717246006552.jpg</t>
  </si>
  <si>
    <t>Chulhe ka muh bada ho</t>
  </si>
  <si>
    <t>22.0478814 77.7040983 556.1999999999999 4.199</t>
  </si>
  <si>
    <t>1717246902484.jpg</t>
  </si>
  <si>
    <t>https://kc-eu.kobotoolbox.org/media/original?media_file=infi_sol%2Fattachments%2Ff79655cd95824bdfaaf42d905a481b8b%2F840ec622-b29c-4724-80ff-d774f784c4ef%2F1717246902484.jpg</t>
  </si>
  <si>
    <t>22.0880533 77.7183517 599.1 4.458</t>
  </si>
  <si>
    <t xml:space="preserve">उन्नत चूल्हे का रंग खराब हो रहा है  उन्नत चूल्हे की लोहे की बॉडी खराब हो रही है  उन्नत चूल्हे की बहारी और भीतर वाली सतह खराब हो रही है </t>
  </si>
  <si>
    <t>1717248811089.jpg</t>
  </si>
  <si>
    <t>https://kc-eu.kobotoolbox.org/media/original?media_file=infi_sol%2Fattachments%2Ff79655cd95824bdfaaf42d905a481b8b%2Fce5b0fe5-7f7b-4c2e-ae15-a115183c2e3e%2F1717248811089.jpg</t>
  </si>
  <si>
    <t>22.0958717 77.7300933 520.6999999999999 4.933</t>
  </si>
  <si>
    <t>1717250703599.jpg</t>
  </si>
  <si>
    <t>https://kc-eu.kobotoolbox.org/media/original?media_file=infi_sol%2Fattachments%2Ff79655cd95824bdfaaf42d905a481b8b%2F9b5e83ac-1273-418f-bdcc-1fcf400692a2%2F1717250703599.jpg</t>
  </si>
  <si>
    <t>22.030707 77.7010297 0.0 400.0</t>
  </si>
  <si>
    <t>1717317697872.jpg</t>
  </si>
  <si>
    <t>https://kc-eu.kobotoolbox.org/media/original?media_file=infi_sol%2Fattachments%2Ff79655cd95824bdfaaf42d905a481b8b%2F1e309c97-66cc-4a49-be26-972aa005d92f%2F1717317697872.jpg</t>
  </si>
  <si>
    <t xml:space="preserve">rama </t>
  </si>
  <si>
    <t>22.0311548 77.7021031 0.0 2200.0</t>
  </si>
  <si>
    <t xml:space="preserve">उन्नत चूल्हे की लोहे की बॉडी खराब हो रही है  लकड़ी जलाने वाली प्लैट खराब हो रही है  उन्नत चूल्हे मे जहा लकड़ी जलती वो जगह खराब हो रही है  उन्नत चूल्हे की बहारी और भीतर वाली सतह खराब हो रही है </t>
  </si>
  <si>
    <t>1717318878171.jpg</t>
  </si>
  <si>
    <t>https://kc-eu.kobotoolbox.org/media/original?media_file=infi_sol%2Fattachments%2Ff79655cd95824bdfaaf42d905a481b8b%2Fcd88e193-ba52-4688-b1ae-f3d3d41593d3%2F1717318878171.jpg</t>
  </si>
  <si>
    <t>1717319978615.jpg</t>
  </si>
  <si>
    <t>https://kc-eu.kobotoolbox.org/media/original?media_file=infi_sol%2Fattachments%2Ff79655cd95824bdfaaf42d905a481b8b%2Fd91658f9-7c77-4317-8c31-b52ad47f4a58%2F1717319978615.jpg</t>
  </si>
  <si>
    <t>1717320744262.jpg</t>
  </si>
  <si>
    <t>https://kc-eu.kobotoolbox.org/media/original?media_file=infi_sol%2Fattachments%2Ff79655cd95824bdfaaf42d905a481b8b%2Fcdb85be2-3d64-4b9e-8eb1-ce2e20664496%2F1717320744262.jpg</t>
  </si>
  <si>
    <t>22.0228873 77.7235682 0.0 2799.999</t>
  </si>
  <si>
    <t xml:space="preserve">लकड़ी जलाने वाली प्लैट खराब हो रही है  उन्नत चूल्हे की बहारी और भीतर वाली सतह खराब हो रही है  उन्नत चूल्हे की लोहे की बॉडी खराब हो रही है </t>
  </si>
  <si>
    <t>1717326537920.jpg</t>
  </si>
  <si>
    <t>https://kc-eu.kobotoolbox.org/media/original?media_file=infi_sol%2Fattachments%2Ff79655cd95824bdfaaf42d905a481b8b%2Fe8a1ca6d-2853-4993-b830-b0778d23ef23%2F1717326537920.jpg</t>
  </si>
  <si>
    <t xml:space="preserve">उन्नत चूल्हे की लोहे की बॉडी खराब हो रही है  उन्नत चूल्हे का रंग खराब हो रहा है  उन्नत चूल्हे मे जहा लकड़ी जलती वो जगह खराब हो रही है  लकड़ी जलाने वाली प्लैट खराब हो रही है </t>
  </si>
  <si>
    <t>1717329463890.jpg</t>
  </si>
  <si>
    <t>https://kc-eu.kobotoolbox.org/media/original?media_file=infi_sol%2Fattachments%2Ff79655cd95824bdfaaf42d905a481b8b%2F81b89522-f6c4-447c-af8d-6e76256ae7e0%2F1717329463890.jpg</t>
  </si>
  <si>
    <t xml:space="preserve">चूले मुह छोटा है
</t>
  </si>
  <si>
    <t>चूले का मुह थोड़ा बड़ा होना चाहिए</t>
  </si>
  <si>
    <t>22.0592177 77.616683 622.0 5.633</t>
  </si>
  <si>
    <t xml:space="preserve">उन्नत चूल्हे मे जहा लकड़ी जलती वो जगह खराब हो रही है </t>
  </si>
  <si>
    <t>1717643746359.jpg</t>
  </si>
  <si>
    <t>https://kc-eu.kobotoolbox.org/media/original?media_file=infi_sol%2Fattachments%2Ff79655cd95824bdfaaf42d905a481b8b%2Fcf7dc741-aca2-4c58-802b-9d48c0c7a86e%2F1717643746359.jpg</t>
  </si>
  <si>
    <t>चूल्हे का मुह छोटा है</t>
  </si>
  <si>
    <t>चूल्हे मुह बड़ा होना चाहिए</t>
  </si>
  <si>
    <t>22.059305 77.6156756 672.9 4.82</t>
  </si>
  <si>
    <t xml:space="preserve">लकड़ी जलाने वाली प्लैट खराब हो रही है </t>
  </si>
  <si>
    <t>1717645996170.jpg</t>
  </si>
  <si>
    <t>https://kc-eu.kobotoolbox.org/media/original?media_file=infi_sol%2Fattachments%2Ff79655cd95824bdfaaf42d905a481b8b%2Fe1e88802-4293-467e-90e6-a7b576191468%2F1717645996170.jpg</t>
  </si>
  <si>
    <t>चूल्हे का मुह छोटा होने कारण समस्या है</t>
  </si>
  <si>
    <t>चूल्हे का मुह थोड़ा बड़ा होना चाहिए</t>
  </si>
  <si>
    <t>22.0594224 77.6168216 628.6 4.146</t>
  </si>
  <si>
    <t>1717647368436.jpg</t>
  </si>
  <si>
    <t>https://kc-eu.kobotoolbox.org/media/original?media_file=infi_sol%2Fattachments%2Ff79655cd95824bdfaaf42d905a481b8b%2F281460db-9b3a-4161-8c87-6bd63a93318b%2F1717647368436.jpg</t>
  </si>
  <si>
    <t xml:space="preserve">चूल्हे का मुह थोड़ा छोटा होने के कारण
</t>
  </si>
  <si>
    <t>चुल्हे का मुह थोडा बड़ा होना चाहिए</t>
  </si>
  <si>
    <t>22.0636379 77.6291801 596.0 4.8</t>
  </si>
  <si>
    <t>1717655051806.jpg</t>
  </si>
  <si>
    <t>https://kc-eu.kobotoolbox.org/media/original?media_file=infi_sol%2Fattachments%2Ff79655cd95824bdfaaf42d905a481b8b%2F047b25c9-5773-422e-ac2f-ec47aaa3ed9f%2F1717655051806.jpg</t>
  </si>
  <si>
    <t xml:space="preserve">दिनेश यादव
</t>
  </si>
  <si>
    <t xml:space="preserve">चुल्हे का मुह थोड़ा छोटा है इसलिए रोटी बनाने मेंसमस्या है
</t>
  </si>
  <si>
    <t>चुल्हे का मुह थोड़ा बड़ा होना चाहिए</t>
  </si>
  <si>
    <t>22.0637101 77.6292044 611.2 4.952</t>
  </si>
  <si>
    <t>1717656864751.jpg</t>
  </si>
  <si>
    <t>https://kc-eu.kobotoolbox.org/media/original?media_file=infi_sol%2Fattachments%2Ff79655cd95824bdfaaf42d905a481b8b%2F6be7c0e0-f6f0-4473-8095-e88e6b447938%2F1717656864751.jpg</t>
  </si>
  <si>
    <t>22.0637966 77.6295212 603.8 4.748</t>
  </si>
  <si>
    <t>1717659027755.jpg</t>
  </si>
  <si>
    <t>https://kc-eu.kobotoolbox.org/media/original?media_file=infi_sol%2Fattachments%2Ff79655cd95824bdfaaf42d905a481b8b%2F689ea273-9de5-4d70-920b-166f56a4c919%2F1717659027755.jpg</t>
  </si>
  <si>
    <t>चूल्हे का मुह छोटा होने से खाना बनाने में समस्या</t>
  </si>
  <si>
    <t>चूल्हे का मुह बड़ा होना चाहिए</t>
  </si>
  <si>
    <t>22.0345777 77.5571122 671.0 4.983</t>
  </si>
  <si>
    <t xml:space="preserve">उन्नत चूल्हे की वेल्डिंग खराब हो रही है या टूट रही है </t>
  </si>
  <si>
    <t>1717726328071.jpg</t>
  </si>
  <si>
    <t>https://kc-eu.kobotoolbox.org/media/original?media_file=infi_sol%2Fattachments%2Ff79655cd95824bdfaaf42d905a481b8b%2F2e92da7b-6c61-4115-a041-9833690db0b6%2F1717726328071.jpg</t>
  </si>
  <si>
    <t>चूल्हे का मुह छोटा होने के कारण रोटी बनाने मे समस्या</t>
  </si>
  <si>
    <t>22.0344389 77.5570355 689.2 4.72</t>
  </si>
  <si>
    <t>1717726964644.jpg</t>
  </si>
  <si>
    <t>https://kc-eu.kobotoolbox.org/media/original?media_file=infi_sol%2Fattachments%2Ff79655cd95824bdfaaf42d905a481b8b%2Fd94744d4-9ca4-41d5-b5f7-8de4fa60785c%2F1717726964644.jpg</t>
  </si>
  <si>
    <t>चूल्हे का मुह छोटा होने के कारण</t>
  </si>
  <si>
    <t>चूल्हे का मुहथोडा बड़ा होना चाहिए</t>
  </si>
  <si>
    <t>22.0343819 77.5574014 683.0 4.85</t>
  </si>
  <si>
    <t>1717727967054.jpg</t>
  </si>
  <si>
    <t>https://kc-eu.kobotoolbox.org/media/original?media_file=infi_sol%2Fattachments%2Ff79655cd95824bdfaaf42d905a481b8b%2F61110d06-2d10-41c1-9dc3-de47615e447d%2F1717727967054.jpg</t>
  </si>
  <si>
    <t>चूल्हे का मुह छोटा होने कारणसमस्या</t>
  </si>
  <si>
    <t>चूल्हे का मुह थोडा बड़ा होना चाहिए</t>
  </si>
  <si>
    <t>22.0344573 77.5568384 690.4 4.74</t>
  </si>
  <si>
    <t>1717728541704.jpg</t>
  </si>
  <si>
    <t>https://kc-eu.kobotoolbox.org/media/original?media_file=infi_sol%2Fattachments%2Ff79655cd95824bdfaaf42d905a481b8b%2F967d3cc4-98a4-4933-81f1-19a2b7981307%2F1717728541704.jpg</t>
  </si>
  <si>
    <t>चूल्हे का मुह छोटा होने कारण समस्या</t>
  </si>
  <si>
    <t>22.0316135 77.5774285 653.5 4.834</t>
  </si>
  <si>
    <t>1717729660599.jpg</t>
  </si>
  <si>
    <t>https://kc-eu.kobotoolbox.org/media/original?media_file=infi_sol%2Fattachments%2Ff79655cd95824bdfaaf42d905a481b8b%2F78025e10-4174-4f44-8a78-1efc7fc551a2%2F1717729660599.jpg</t>
  </si>
  <si>
    <t>चूल्हे का मुह छोटा होने कारण रोटी नही बन पा रही है</t>
  </si>
  <si>
    <t>22.0232852 77.5700018 656.7 2299.999</t>
  </si>
  <si>
    <t>1717730132611.jpg</t>
  </si>
  <si>
    <t>https://kc-eu.kobotoolbox.org/media/original?media_file=infi_sol%2Fattachments%2Ff79655cd95824bdfaaf42d905a481b8b%2Fc51d7235-97f6-4e8b-8c2e-639ffd039c0e%2F1717730132611.jpg</t>
  </si>
  <si>
    <t>चूल्हे का मुह थोड़ा छोटा है रोटी बनाने में समस्या आ रही है</t>
  </si>
  <si>
    <t>चूल्हे का मुह थोड़ा बडा होना चाहिए</t>
  </si>
  <si>
    <t>22.0314195 77.5786901 672.3 5.725</t>
  </si>
  <si>
    <t>1717730888435.jpg</t>
  </si>
  <si>
    <t>https://kc-eu.kobotoolbox.org/media/original?media_file=infi_sol%2Fattachments%2Ff79655cd95824bdfaaf42d905a481b8b%2Fe830ce91-1e30-457b-a474-4d9a10b05d0f%2F1717730888435.jpg</t>
  </si>
  <si>
    <t>चूल्हे का मुह थोड़ा छोटा है</t>
  </si>
  <si>
    <t>21.9777479 77.7119832 623.0 5.18</t>
  </si>
  <si>
    <t>1717758724770.jpg</t>
  </si>
  <si>
    <t>https://kc-eu.kobotoolbox.org/media/original?media_file=infi_sol%2Fattachments%2Ff79655cd95824bdfaaf42d905a481b8b%2F950728f6-92ce-42d4-8eeb-3617402bba78%2F1717758724770.jpg</t>
  </si>
  <si>
    <t>जाली खराब हो गई</t>
  </si>
  <si>
    <t>आप लोग चूल्हा बदल कर दे रहे हो अच्छी बात</t>
  </si>
  <si>
    <t>21.9840707 77.7335839 0.0 2700.0</t>
  </si>
  <si>
    <t>1717760201048.jpg</t>
  </si>
  <si>
    <t>https://kc-eu.kobotoolbox.org/media/original?media_file=infi_sol%2Fattachments%2Ff79655cd95824bdfaaf42d905a481b8b%2Ff76a5be6-a613-4f5d-86dd-4e37c09b0974%2F1717760201048.jpg</t>
  </si>
  <si>
    <t>चुल्हे का मुह थोड़ा छोटा है</t>
  </si>
  <si>
    <t>चूल्हे का मुह थोडाबड़ा होना चाहिए</t>
  </si>
  <si>
    <t>22.0926167 77.5870293 629.8 9.4</t>
  </si>
  <si>
    <t>1717817123060.jpg</t>
  </si>
  <si>
    <t>https://kc-eu.kobotoolbox.org/media/original?media_file=infi_sol%2Fattachments%2Ff79655cd95824bdfaaf42d905a481b8b%2Fcdce87da-d45f-445c-ab16-dc4a3c3df9e0%2F1717817123060.jpg</t>
  </si>
  <si>
    <t>चुल्हे का मुह थोडा छोटा है</t>
  </si>
  <si>
    <t>22.0923508 77.587338 627.9 5.62</t>
  </si>
  <si>
    <t>1717817590125.jpg</t>
  </si>
  <si>
    <t>https://kc-eu.kobotoolbox.org/media/original?media_file=infi_sol%2Fattachments%2Ff79655cd95824bdfaaf42d905a481b8b%2F93ae14f3-ef1a-4521-b8cc-afaaf68bf693%2F1717817590125.jpg</t>
  </si>
  <si>
    <t>चूल्हे का मुह छोटा होने के कारण रोटी नही बन पा रही हैं</t>
  </si>
  <si>
    <t>चूल्हे का मुह बड़ा होना</t>
  </si>
  <si>
    <t>22.0923277 77.5874539 602.7 4.94</t>
  </si>
  <si>
    <t>1717818615404.jpg</t>
  </si>
  <si>
    <t>https://kc-eu.kobotoolbox.org/media/original?media_file=infi_sol%2Fattachments%2Ff79655cd95824bdfaaf42d905a481b8b%2F45e82f2f-d13e-4284-8610-5c92d0f7346a%2F1717818615404.jpg</t>
  </si>
  <si>
    <t>चूल्हे का मुह बडा होना चाहिए</t>
  </si>
  <si>
    <t>22.0924222 77.5875856 609.0 6.683</t>
  </si>
  <si>
    <t>1717819031751.jpg</t>
  </si>
  <si>
    <t>https://kc-eu.kobotoolbox.org/media/original?media_file=infi_sol%2Fattachments%2Ff79655cd95824bdfaaf42d905a481b8b%2F97f7f2e5-f932-4b62-a65d-9fa23afc5cf8%2F1717819031751.jpg</t>
  </si>
  <si>
    <t>चूल्हे का मुह थोडा बडा होना चाहिए</t>
  </si>
  <si>
    <t>22.0881327 77.5732965 589.3 8.92</t>
  </si>
  <si>
    <t>1717820685355.jpg</t>
  </si>
  <si>
    <t>https://kc-eu.kobotoolbox.org/media/original?media_file=infi_sol%2Fattachments%2Ff79655cd95824bdfaaf42d905a481b8b%2F25cc2d38-3ef4-4b7e-baea-79706f4d2b21%2F1717820685355.jpg</t>
  </si>
  <si>
    <t>चूल्हे का मुह थोडा बड़ा होना</t>
  </si>
  <si>
    <t>22.0882535 77.5736596 624.1 5.0</t>
  </si>
  <si>
    <t>1717821045748.jpg</t>
  </si>
  <si>
    <t>https://kc-eu.kobotoolbox.org/media/original?media_file=infi_sol%2Fattachments%2Ff79655cd95824bdfaaf42d905a481b8b%2F045e2e66-bcac-4f53-b372-29ad9e97fe3e%2F1717821045748.jpg</t>
  </si>
  <si>
    <t>चूल्हे का मुह छोटा . है</t>
  </si>
  <si>
    <t>मुह थोडा बड़ा होना चाहिए</t>
  </si>
  <si>
    <t>22.0889484 77.5743446 658.6 10.016</t>
  </si>
  <si>
    <t>1717821756943.jpg</t>
  </si>
  <si>
    <t>https://kc-eu.kobotoolbox.org/media/original?media_file=infi_sol%2Fattachments%2Ff79655cd95824bdfaaf42d905a481b8b%2F85734e6c-3f7e-45ed-abf3-2ca1e06409ec%2F1717821756943.jpg</t>
  </si>
  <si>
    <t>चूल्हे का मुह थोडा छोटा है</t>
  </si>
  <si>
    <t>22.0889524 77.5738455 713.3 14.95</t>
  </si>
  <si>
    <t>1717822251600.jpg</t>
  </si>
  <si>
    <t>https://kc-eu.kobotoolbox.org/media/original?media_file=infi_sol%2Fattachments%2Ff79655cd95824bdfaaf42d905a481b8b%2Fccbbe46a-b6ce-48c0-8bf4-2ff01f21ae63%2F1717822251600.jpg</t>
  </si>
  <si>
    <t>22.0780593 77.5821802 0.0 1700.0</t>
  </si>
  <si>
    <t>1717823450266.jpg</t>
  </si>
  <si>
    <t>https://kc-eu.kobotoolbox.org/media/original?media_file=infi_sol%2Fattachments%2Ff79655cd95824bdfaaf42d905a481b8b%2Fb7d0ac9e-3a50-4e07-917d-2c3e9b06b04a%2F1717823450266.jpg</t>
  </si>
  <si>
    <t>थोडा बड़ा होना चाहिए</t>
  </si>
  <si>
    <t>22.0681518 77.5771658 660.8 2700.0</t>
  </si>
  <si>
    <t>1717824209616.jpg</t>
  </si>
  <si>
    <t>https://kc-eu.kobotoolbox.org/media/original?media_file=infi_sol%2Fattachments%2Ff79655cd95824bdfaaf42d905a481b8b%2F156529cf-c921-4652-9167-51e58e949811%2F1717824209616.jpg</t>
  </si>
  <si>
    <t>चूल्हे का मुह छोटा होने कारण रोटी नही बन पा रही</t>
  </si>
  <si>
    <t>22.0113243 77.6484221 0.0 4199.999</t>
  </si>
  <si>
    <t>1717902355573.jpg</t>
  </si>
  <si>
    <t>https://kc-eu.kobotoolbox.org/media/original?media_file=infi_sol%2Fattachments%2Ff79655cd95824bdfaaf42d905a481b8b%2Fe3cb4552-50e5-41d4-b5d4-6175ab212250%2F1717902355573.jpg</t>
  </si>
  <si>
    <t>चूल्हे का मुह का थोडा छोटा होने कारण रोटी बनाने में समस्या</t>
  </si>
  <si>
    <t>22.0257297 77.5732257 0.0 2400.0</t>
  </si>
  <si>
    <t>1717903048098.jpg</t>
  </si>
  <si>
    <t>https://kc-eu.kobotoolbox.org/media/original?media_file=infi_sol%2Fattachments%2Ff79655cd95824bdfaaf42d905a481b8b%2F70b70649-6c7f-4737-aadd-23695ab9b9e4%2F1717903048098.jpg</t>
  </si>
  <si>
    <t>चूल्हे का छोटा है</t>
  </si>
  <si>
    <t>22.0315511 77.6398308 0.0 1299.999</t>
  </si>
  <si>
    <t>1717903721511.jpg</t>
  </si>
  <si>
    <t>https://kc-eu.kobotoolbox.org/media/original?media_file=infi_sol%2Fattachments%2Ff79655cd95824bdfaaf42d905a481b8b%2F83d2f1ad-99c6-45a7-b2e8-5ef33515ad52%2F1717903721511.jpg</t>
  </si>
  <si>
    <t>Sample</t>
  </si>
  <si>
    <t>22.724243 74.988032 403.2 11.600000381469727</t>
  </si>
  <si>
    <t>signature-15_1_58.png</t>
  </si>
  <si>
    <t>https://kc-eu.kobotoolbox.org/media/original?media_file=infi_sol%2Fattachments%2Ff79655cd95824bdfaaf42d905a481b8b%2Fee3839ee-2e1b-444b-a699-b3f4378e3456%2Fsignature-15_1_58.png</t>
  </si>
  <si>
    <t>Gopal Girwal</t>
  </si>
  <si>
    <t>22.724423 74.988078 315.1 13.600000381469727</t>
  </si>
  <si>
    <t>signature-15_21_24.png</t>
  </si>
  <si>
    <t>https://kc-eu.kobotoolbox.org/media/original?media_file=infi_sol%2Fattachments%2Ff79655cd95824bdfaaf42d905a481b8b%2F3a9542cd-a5b8-41c5-97b9-fd3c04a081f8%2Fsignature-15_21_24.png</t>
  </si>
  <si>
    <t xml:space="preserve">deepak </t>
  </si>
  <si>
    <t>jeevan</t>
  </si>
  <si>
    <t>dilip</t>
  </si>
  <si>
    <t xml:space="preserve">shantilal </t>
  </si>
  <si>
    <t xml:space="preserve">sundarsi </t>
  </si>
  <si>
    <t xml:space="preserve">rajkumar </t>
  </si>
  <si>
    <t>22.724423 74.988078 315.1 100</t>
  </si>
  <si>
    <t>signature-15_24_19.png</t>
  </si>
  <si>
    <t>https://kc-eu.kobotoolbox.org/media/original?media_file=infi_sol%2Fattachments%2Ff79655cd95824bdfaaf42d905a481b8b%2F731379ab-f79d-43dd-a224-c92717d544dd%2Fsignature-15_24_19.png</t>
  </si>
  <si>
    <t>22.724523 74.987868 315.1 14.800000190734863</t>
  </si>
  <si>
    <t>signature-15_26_48.png</t>
  </si>
  <si>
    <t>https://kc-eu.kobotoolbox.org/media/original?media_file=infi_sol%2Fattachments%2Ff79655cd95824bdfaaf42d905a481b8b%2F6e5235f2-8bed-4835-af24-0e02c8aefa0c%2Fsignature-15_26_48.png</t>
  </si>
  <si>
    <t>22.724582 74.988065 314 12</t>
  </si>
  <si>
    <t>signature-15_29_2.png</t>
  </si>
  <si>
    <t>https://kc-eu.kobotoolbox.org/media/original?media_file=infi_sol%2Fattachments%2Ff79655cd95824bdfaaf42d905a481b8b%2F7355ea74-5d4c-456d-9cb3-c2b8da7838a0%2Fsignature-15_29_2.png</t>
  </si>
  <si>
    <t>22.724582 74.988065 314 100</t>
  </si>
  <si>
    <t>signature-15_30_48.png</t>
  </si>
  <si>
    <t>https://kc-eu.kobotoolbox.org/media/original?media_file=infi_sol%2Fattachments%2Ff79655cd95824bdfaaf42d905a481b8b%2F496506cf-cd35-41e2-a0c9-f5152f957456%2Fsignature-15_30_48.png</t>
  </si>
  <si>
    <t>22.724433 74.987757 338 7.300000190734863</t>
  </si>
  <si>
    <t>signature-15_33_25.png</t>
  </si>
  <si>
    <t>https://kc-eu.kobotoolbox.org/media/original?media_file=infi_sol%2Fattachments%2Ff79655cd95824bdfaaf42d905a481b8b%2F703f193c-5b16-4a93-b0a3-f176d5bcc1b0%2Fsignature-15_33_25.png</t>
  </si>
  <si>
    <t>22.724433 74.987757 338 100</t>
  </si>
  <si>
    <t>signature-15_35_23.png</t>
  </si>
  <si>
    <t>https://kc-eu.kobotoolbox.org/media/original?media_file=infi_sol%2Fattachments%2Ff79655cd95824bdfaaf42d905a481b8b%2F8a53d9cc-ed71-4f6b-9f99-52613f142ff5%2Fsignature-15_35_23.png</t>
  </si>
  <si>
    <t>22.723973 74.988013 335.1 9.300000190734863</t>
  </si>
  <si>
    <t>signature-15_37_12.png</t>
  </si>
  <si>
    <t>https://kc-eu.kobotoolbox.org/media/original?media_file=infi_sol%2Fattachments%2Ff79655cd95824bdfaaf42d905a481b8b%2F6a674d30-31da-4f85-bd6a-ac951cb69dc0%2Fsignature-15_37_12.png</t>
  </si>
  <si>
    <t>22.72387 74.987711 336.5 13.300000190734863</t>
  </si>
  <si>
    <t>signature-15_39_18.png</t>
  </si>
  <si>
    <t>https://kc-eu.kobotoolbox.org/media/original?media_file=infi_sol%2Fattachments%2Ff79655cd95824bdfaaf42d905a481b8b%2Fafe25104-d299-4f89-abfc-0fcd00a70ab1%2Fsignature-15_39_18.png</t>
  </si>
  <si>
    <t>22.72387 74.987711 336.5 100</t>
  </si>
  <si>
    <t>signature-15_41_5.png</t>
  </si>
  <si>
    <t>https://kc-eu.kobotoolbox.org/media/original?media_file=infi_sol%2Fattachments%2Ff79655cd95824bdfaaf42d905a481b8b%2F36037ce4-47c6-43f0-86f9-30c8343a2ef8%2Fsignature-15_41_5.png</t>
  </si>
  <si>
    <t>22.724108 74.98819 354.4 10.899999618530273</t>
  </si>
  <si>
    <t>signature-15_42_48.png</t>
  </si>
  <si>
    <t>https://kc-eu.kobotoolbox.org/media/original?media_file=infi_sol%2Fattachments%2Ff79655cd95824bdfaaf42d905a481b8b%2F5211938b-0f85-4aa5-83fa-733455d78b82%2Fsignature-15_42_48.png</t>
  </si>
  <si>
    <t>22.724108 74.98819 354.4 100</t>
  </si>
  <si>
    <t>signature-15_45_20.png</t>
  </si>
  <si>
    <t>https://kc-eu.kobotoolbox.org/media/original?media_file=infi_sol%2Fattachments%2Ff79655cd95824bdfaaf42d905a481b8b%2F52acb0f8-e282-4d1e-8398-365e484ed57c%2Fsignature-15_45_20.png</t>
  </si>
  <si>
    <t>22.723985 74.987887 452.5 9.199999809265137</t>
  </si>
  <si>
    <t>signature-16_2_4.png</t>
  </si>
  <si>
    <t>https://kc-eu.kobotoolbox.org/media/original?media_file=infi_sol%2Fattachments%2Ff79655cd95824bdfaaf42d905a481b8b%2Fef19ce87-96b7-4552-a053-9ebf0d43fc52%2Fsignature-16_2_4.png</t>
  </si>
  <si>
    <t>22.724337 74.987623 450.5 15.100000381469727</t>
  </si>
  <si>
    <t>signature-16_4_41.png</t>
  </si>
  <si>
    <t>https://kc-eu.kobotoolbox.org/media/original?media_file=infi_sol%2Fattachments%2Ff79655cd95824bdfaaf42d905a481b8b%2F975c1cbe-9bca-4c6d-b7b9-ff03e8b99b1f%2Fsignature-16_4_41.png</t>
  </si>
  <si>
    <t>22.724231 74.987704 442 12.600000381469727</t>
  </si>
  <si>
    <t>signature-16_6_38.png</t>
  </si>
  <si>
    <t>https://kc-eu.kobotoolbox.org/media/original?media_file=infi_sol%2Fattachments%2Ff79655cd95824bdfaaf42d905a481b8b%2F7a9f55ed-58b8-4f8a-bf64-76183d14b7df%2Fsignature-16_6_38.png</t>
  </si>
  <si>
    <t>22.724397 74.98754 444.1 13.100000381469727</t>
  </si>
  <si>
    <t>signature-16_8_15.png</t>
  </si>
  <si>
    <t>https://kc-eu.kobotoolbox.org/media/original?media_file=infi_sol%2Fattachments%2Ff79655cd95824bdfaaf42d905a481b8b%2F1ffad012-19dd-462e-bb2b-6bb8a9babb4c%2Fsignature-16_8_15.png</t>
  </si>
  <si>
    <t>22.724397 74.98754 444.1 100</t>
  </si>
  <si>
    <t>signature-16_10_6.png</t>
  </si>
  <si>
    <t>https://kc-eu.kobotoolbox.org/media/original?media_file=infi_sol%2Fattachments%2Ff79655cd95824bdfaaf42d905a481b8b%2F990cd62e-db2c-45ce-8788-6fdb217274a2%2Fsignature-16_10_6.png</t>
  </si>
  <si>
    <t>22.724119 74.987684 443.8 13.800000190734863</t>
  </si>
  <si>
    <t>signature-16_12_9.png</t>
  </si>
  <si>
    <t>https://kc-eu.kobotoolbox.org/media/original?media_file=infi_sol%2Fattachments%2Ff79655cd95824bdfaaf42d905a481b8b%2F01a5c2b7-52d2-49fa-81c4-c1bc128d9ddf%2Fsignature-16_12_9.png</t>
  </si>
  <si>
    <t>22.724282 74.987523 444 11.800000190734863</t>
  </si>
  <si>
    <t>signature-16_13_48.png</t>
  </si>
  <si>
    <t>https://kc-eu.kobotoolbox.org/media/original?media_file=infi_sol%2Fattachments%2Ff79655cd95824bdfaaf42d905a481b8b%2F71310258-ebe0-4448-a9b4-452f1502b96e%2Fsignature-16_13_48.png</t>
  </si>
  <si>
    <t>22.724178 74.987612 441.7 9.5</t>
  </si>
  <si>
    <t>signature-16_15_39.png</t>
  </si>
  <si>
    <t>https://kc-eu.kobotoolbox.org/media/original?media_file=infi_sol%2Fattachments%2Ff79655cd95824bdfaaf42d905a481b8b%2Fd2851434-1ed4-47fe-9cb7-48f1b140e60a%2Fsignature-16_15_39.png</t>
  </si>
  <si>
    <t>22.724055 74.98784 440.4 14.5</t>
  </si>
  <si>
    <t>signature-16_17_53.png</t>
  </si>
  <si>
    <t>https://kc-eu.kobotoolbox.org/media/original?media_file=infi_sol%2Fattachments%2Ff79655cd95824bdfaaf42d905a481b8b%2Fb725d199-157b-4752-ae53-d0a5984d2428%2Fsignature-16_17_53.png</t>
  </si>
  <si>
    <t>22.724055 74.98784 440.4 100</t>
  </si>
  <si>
    <t>signature-16_19_29.png</t>
  </si>
  <si>
    <t>https://kc-eu.kobotoolbox.org/media/original?media_file=infi_sol%2Fattachments%2Ff79655cd95824bdfaaf42d905a481b8b%2Fbfa35655-58e7-4f52-87d5-10504cbfc408%2Fsignature-16_19_29.png</t>
  </si>
  <si>
    <t>22.724277 74.987572 433.2 13.899999618530273</t>
  </si>
  <si>
    <t>signature-16_21_14.png</t>
  </si>
  <si>
    <t>https://kc-eu.kobotoolbox.org/media/original?media_file=infi_sol%2Fattachments%2Ff79655cd95824bdfaaf42d905a481b8b%2F538cfd65-10e1-4876-874d-03d722ebdcb7%2Fsignature-16_21_14.png</t>
  </si>
  <si>
    <t>22.724355 74.987686 432.1 11.399999618530273</t>
  </si>
  <si>
    <t>signature-16_22_56.png</t>
  </si>
  <si>
    <t>https://kc-eu.kobotoolbox.org/media/original?media_file=infi_sol%2Fattachments%2Ff79655cd95824bdfaaf42d905a481b8b%2Fa6171f2c-1f56-461f-a888-3f9163b872fe%2Fsignature-16_22_56.png</t>
  </si>
  <si>
    <t>22.724355 74.987686 432.1 100</t>
  </si>
  <si>
    <t>signature-16_25_7.png</t>
  </si>
  <si>
    <t>https://kc-eu.kobotoolbox.org/media/original?media_file=infi_sol%2Fattachments%2Ff79655cd95824bdfaaf42d905a481b8b%2F69515063-c47c-40d8-a089-aae6b8d9b780%2Fsignature-16_25_7.png</t>
  </si>
  <si>
    <t>22.723159 74.986316 432.1 122.4000015258789</t>
  </si>
  <si>
    <t>signature-16_26_39.png</t>
  </si>
  <si>
    <t>https://kc-eu.kobotoolbox.org/media/original?media_file=infi_sol%2Fattachments%2Ff79655cd95824bdfaaf42d905a481b8b%2Fadd8f227-6127-4552-86d3-79749e6795d7%2Fsignature-16_26_39.png</t>
  </si>
  <si>
    <t>22.724227 74.987696 416.5 14.399999618530273</t>
  </si>
  <si>
    <t>signature-16_28_35.png</t>
  </si>
  <si>
    <t>https://kc-eu.kobotoolbox.org/media/original?media_file=infi_sol%2Fattachments%2Ff79655cd95824bdfaaf42d905a481b8b%2F45ec052c-b336-4a9d-b0eb-e01c9247bd2e%2Fsignature-16_28_35.png</t>
  </si>
  <si>
    <t>22.724042 74.98813 416.6 7.900000095367432</t>
  </si>
  <si>
    <t>signature-16_30_13.png</t>
  </si>
  <si>
    <t>https://kc-eu.kobotoolbox.org/media/original?media_file=infi_sol%2Fattachments%2Ff79655cd95824bdfaaf42d905a481b8b%2F9d2b1e22-7932-4a3a-86ae-bb9e95adccc7%2Fsignature-16_30_13.png</t>
  </si>
  <si>
    <t>22.724042 74.98813 416.6 100</t>
  </si>
  <si>
    <t>signature-16_32_17.png</t>
  </si>
  <si>
    <t>https://kc-eu.kobotoolbox.org/media/original?media_file=infi_sol%2Fattachments%2Ff79655cd95824bdfaaf42d905a481b8b%2Feb9fe7a3-f9cf-40a5-b8b1-2e06f8399f83%2Fsignature-16_32_17.png</t>
  </si>
  <si>
    <t>बलराज शीलू</t>
  </si>
  <si>
    <t>1e0619</t>
  </si>
  <si>
    <t>बैसकू शीलू</t>
  </si>
  <si>
    <t>मोहखेड़</t>
  </si>
  <si>
    <t>दुआ से राहत मिलती है</t>
  </si>
  <si>
    <t>22.0042296 78.5953587 0.0 2700.0</t>
  </si>
  <si>
    <t>1716003349419.jpg</t>
  </si>
  <si>
    <t>https://kc-eu.kobotoolbox.org/media/original?media_file=infi_sol%2Fattachments%2Ff79655cd95824bdfaaf42d905a481b8b%2Fff257c29-76a8-41a3-92c4-680674ce54de%2F1716003349419.jpg</t>
  </si>
  <si>
    <t>Ajay Kodle</t>
  </si>
  <si>
    <t>Ashok Sallam</t>
  </si>
  <si>
    <t>21.9515492 78.7273434 0.0 122.4</t>
  </si>
  <si>
    <t>1716270979927.jpg</t>
  </si>
  <si>
    <t>https://kc-eu.kobotoolbox.org/media/original?media_file=infi_sol%2Fattachments%2Ff79655cd95824bdfaaf42d905a481b8b%2F3a63a9ef-0cc4-457f-bcac-e6bb3a05de42%2F1716270979927.jpg</t>
  </si>
  <si>
    <t>Ambika uikey</t>
  </si>
  <si>
    <t>Durgesh uikey</t>
  </si>
  <si>
    <t>21.9575044 78.7328589 689.6507188398391 4.9</t>
  </si>
  <si>
    <t>1716272723317.jpg</t>
  </si>
  <si>
    <t>https://kc-eu.kobotoolbox.org/media/original?media_file=infi_sol%2Fattachments%2Ff79655cd95824bdfaaf42d905a481b8b%2F23678880-4279-4bf8-b93b-3bcc570d37a1%2F1716272723317.jpg</t>
  </si>
  <si>
    <t>Kailash kumre</t>
  </si>
  <si>
    <t>राजबती पंद्रे</t>
  </si>
  <si>
    <t>सियाराम पंद्रे</t>
  </si>
  <si>
    <t>कलकोट</t>
  </si>
  <si>
    <t>21.9222912 78.7271812 635.2 4.7</t>
  </si>
  <si>
    <t>1716036087441.jpg</t>
  </si>
  <si>
    <t>https://kc-eu.kobotoolbox.org/media/original?media_file=infi_sol%2Fattachments%2Ff79655cd95824bdfaaf42d905a481b8b%2Fc9007e0d-d819-4dd2-80c1-f21f29052aef%2F1716036087441.jpg</t>
  </si>
  <si>
    <t>भूते परतेती</t>
  </si>
  <si>
    <t>भोजलाल</t>
  </si>
  <si>
    <t>देवगढ़</t>
  </si>
  <si>
    <t>21.8761965 78.7227205 532.2 4.35</t>
  </si>
  <si>
    <t>1716182573878.jpg</t>
  </si>
  <si>
    <t>https://kc-eu.kobotoolbox.org/media/original?media_file=infi_sol%2Fattachments%2Ff79655cd95824bdfaaf42d905a481b8b%2F83ede198-f40f-40bc-9350-7c2495198f9c%2F1716182573878.jpg</t>
  </si>
  <si>
    <t>आशा मरकाम</t>
  </si>
  <si>
    <t>रामदास</t>
  </si>
  <si>
    <t>लोहांगी</t>
  </si>
  <si>
    <t>21.8748704 78.7765546 669.7 4.3</t>
  </si>
  <si>
    <t>1716278970385.jpg</t>
  </si>
  <si>
    <t>https://kc-eu.kobotoolbox.org/media/original?media_file=infi_sol%2Fattachments%2Ff79655cd95824bdfaaf42d905a481b8b%2Fd429976b-d9f5-4c05-a60e-27b86c3ca52c%2F1716278970385.jpg</t>
  </si>
  <si>
    <t>Pappu atkom</t>
  </si>
  <si>
    <t>1E0463</t>
  </si>
  <si>
    <t>सियाबती धुर्वे</t>
  </si>
  <si>
    <t>gudhansing dhurve</t>
  </si>
  <si>
    <t>मेहलारी</t>
  </si>
  <si>
    <t>21.9813283 78.6720167 788.4000000000001 54.1</t>
  </si>
  <si>
    <t>1716193103089.jpg</t>
  </si>
  <si>
    <t>https://kc-eu.kobotoolbox.org/media/original?media_file=infi_sol%2Fattachments%2Ff79655cd95824bdfaaf42d905a481b8b%2F687cf72e-b208-4107-bac0-909e802b5019%2F1716193103089.jpg</t>
  </si>
  <si>
    <t>गुदन वाडिवा</t>
  </si>
  <si>
    <t>सुनील वाडिवा</t>
  </si>
  <si>
    <t>बाकुल</t>
  </si>
  <si>
    <t>चूल्हे का मुंह बड़ा होना था</t>
  </si>
  <si>
    <t>21.9983457 78.6496085 490.2 121.0</t>
  </si>
  <si>
    <t>1716203414729.jpg</t>
  </si>
  <si>
    <t>https://kc-eu.kobotoolbox.org/media/original?media_file=infi_sol%2Fattachments%2Ff79655cd95824bdfaaf42d905a481b8b%2F0570ee33-40cb-4128-9549-e8bd557421d2%2F1716203414729.jpg</t>
  </si>
  <si>
    <t>रुकती सकोम</t>
  </si>
  <si>
    <t>बस्तु सकोम</t>
  </si>
  <si>
    <t>पीपलगांव</t>
  </si>
  <si>
    <t>मक्का की रोटी बनाने में समस्या</t>
  </si>
  <si>
    <t>चूल्हे का मुंह छोवड़ा होना चाहिए</t>
  </si>
  <si>
    <t>21.963324 78.6304053 497.99999999999994 4.5</t>
  </si>
  <si>
    <t>1716211890172.jpg</t>
  </si>
  <si>
    <t>https://kc-eu.kobotoolbox.org/media/original?media_file=infi_sol%2Fattachments%2Ff79655cd95824bdfaaf42d905a481b8b%2Fbfcef3cc-5280-4cb3-a7d0-dea7c5dc6ab0%2F1716211890172.jpg</t>
  </si>
  <si>
    <t>Pappu Atkom</t>
  </si>
  <si>
    <t>कसनबती भलावी</t>
  </si>
  <si>
    <t>बिसन भलावी</t>
  </si>
  <si>
    <t>छोटा नही चूल्हे बड़ा होना था</t>
  </si>
  <si>
    <t>21.9789675 78.6701893 0.0 1000.0</t>
  </si>
  <si>
    <t>1716191929054.jpg</t>
  </si>
  <si>
    <t>https://kc-eu.kobotoolbox.org/media/original?media_file=infi_sol%2Fattachments%2Ff79655cd95824bdfaaf42d905a481b8b%2F94dd0377-87be-4dda-a07f-1928c7013407%2F1716191929054.jpg</t>
  </si>
  <si>
    <t>मुन्नी वाडिवा</t>
  </si>
  <si>
    <t>सुमरलाल वाडिवा</t>
  </si>
  <si>
    <t>चूल्हे छोटा होने के कारण</t>
  </si>
  <si>
    <t>21.9720467 78.607405 496.90000000000003 3.9</t>
  </si>
  <si>
    <t>1716428266512.jpg</t>
  </si>
  <si>
    <t>https://kc-eu.kobotoolbox.org/media/original?media_file=infi_sol%2Fattachments%2Ff79655cd95824bdfaaf42d905a481b8b%2F8e3a280d-4a75-48fb-9bb3-da618d3aa0c6%2F1716428266512.jpg</t>
  </si>
  <si>
    <t>Ajay kodle</t>
  </si>
  <si>
    <t>Babita dhurvey</t>
  </si>
  <si>
    <t>Suresh dhurvey</t>
  </si>
  <si>
    <t>21.8761601 78.6632774 441.40796997305006 4.9</t>
  </si>
  <si>
    <t>1716962283267.jpg</t>
  </si>
  <si>
    <t>https://kc-eu.kobotoolbox.org/media/original?media_file=infi_sol%2Fattachments%2Ff79655cd95824bdfaaf42d905a481b8b%2F66c5fb48-21d4-4c3d-8966-5c91ae91b4e7%2F1716962283267.jpg</t>
  </si>
  <si>
    <t>Rukhmani parteti</t>
  </si>
  <si>
    <t>Sajiram parteti</t>
  </si>
  <si>
    <t>21.8812306 78.6688034 445.3352430900559 4.9</t>
  </si>
  <si>
    <t>1716964561619.jpg</t>
  </si>
  <si>
    <t>https://kc-eu.kobotoolbox.org/media/original?media_file=infi_sol%2Fattachments%2Ff79655cd95824bdfaaf42d905a481b8b%2F8d13589f-dbce-4cdc-838b-a00d45a280d8%2F1716964561619.jpg</t>
  </si>
  <si>
    <t>Ramoti dhurvey</t>
  </si>
  <si>
    <t>Anil dhurvey</t>
  </si>
  <si>
    <t>21.8765399 78.6601861 446.1884563360363 4.9</t>
  </si>
  <si>
    <t>1716965977246.jpg</t>
  </si>
  <si>
    <t>https://kc-eu.kobotoolbox.org/media/original?media_file=infi_sol%2Fattachments%2Ff79655cd95824bdfaaf42d905a481b8b%2F76d67acf-da29-4d56-8616-19823c304137%2F1716965977246.jpg</t>
  </si>
  <si>
    <t>21.9302915 78.5351548 723.0608934648335 4.9</t>
  </si>
  <si>
    <t>1717069091385.jpg</t>
  </si>
  <si>
    <t>https://kc-eu.kobotoolbox.org/media/original?media_file=infi_sol%2Fattachments%2Ff79655cd95824bdfaaf42d905a481b8b%2F26f6e6d5-99e0-476e-8e9e-01f1c01b91f5%2F1717069091385.jpg</t>
  </si>
  <si>
    <t>Laxmi kavita</t>
  </si>
  <si>
    <t>Sabu kavita</t>
  </si>
  <si>
    <t>21.9311152 78.5362198 716.3638969855383 4.9</t>
  </si>
  <si>
    <t>1717069848276.jpg</t>
  </si>
  <si>
    <t>https://kc-eu.kobotoolbox.org/media/original?media_file=infi_sol%2Fattachments%2Ff79655cd95824bdfaaf42d905a481b8b%2F9c3bfe72-f617-43e7-b83f-32c47e7005c1%2F1717069848276.jpg</t>
  </si>
  <si>
    <t>Shambati dhurvey</t>
  </si>
  <si>
    <t>Sahulal dhurvey</t>
  </si>
  <si>
    <t>Rajolaraiya</t>
  </si>
  <si>
    <t>21.9299885 78.5631363 664.6170340748504 4.9</t>
  </si>
  <si>
    <t>1717071080865.jpg</t>
  </si>
  <si>
    <t>https://kc-eu.kobotoolbox.org/media/original?media_file=infi_sol%2Fattachments%2Ff79655cd95824bdfaaf42d905a481b8b%2Fb86dd6c9-7f38-4c90-ba83-a7b1b8d61f83%2F1717071080865.jpg</t>
  </si>
  <si>
    <t>Sukman kushram</t>
  </si>
  <si>
    <t>21.9300897 78.5678196 644.5941477268934 4.9</t>
  </si>
  <si>
    <t>1717071890058.jpg</t>
  </si>
  <si>
    <t>https://kc-eu.kobotoolbox.org/media/original?media_file=infi_sol%2Fattachments%2Ff79655cd95824bdfaaf42d905a481b8b%2F943614d6-767c-4437-81f4-57f2347945e6%2F1717071890058.jpg</t>
  </si>
  <si>
    <t>1E0190</t>
  </si>
  <si>
    <t>Ringo dhurvey</t>
  </si>
  <si>
    <t>Manklal dhurvey</t>
  </si>
  <si>
    <t>21.9356528 78.5976712 567.527655992657 4.9</t>
  </si>
  <si>
    <t>1717125559539.jpg</t>
  </si>
  <si>
    <t>https://kc-eu.kobotoolbox.org/media/original?media_file=infi_sol%2Fattachments%2Ff79655cd95824bdfaaf42d905a481b8b%2Ff498d799-c9ab-4c26-9e10-14010cc5bf65%2F1717125559539.jpg</t>
  </si>
  <si>
    <t>Jaiwanti vatti</t>
  </si>
  <si>
    <t>Dashru vatti</t>
  </si>
  <si>
    <t>21.965838 78.5805651 557.7151858378202 4.9</t>
  </si>
  <si>
    <t>1717128034724.jpg</t>
  </si>
  <si>
    <t>https://kc-eu.kobotoolbox.org/media/original?media_file=infi_sol%2Fattachments%2Ff79655cd95824bdfaaf42d905a481b8b%2F7206f682-b2f9-43f8-ac35-00a92f0f7292%2F1717128034724.jpg</t>
  </si>
  <si>
    <t>1E0048</t>
  </si>
  <si>
    <t>Nabulal narre</t>
  </si>
  <si>
    <t>Rajolamal</t>
  </si>
  <si>
    <t>21.9493733 78.5669112 659.086693091318 4.965</t>
  </si>
  <si>
    <t>1717132379783.jpg</t>
  </si>
  <si>
    <t>https://kc-eu.kobotoolbox.org/media/original?media_file=infi_sol%2Fattachments%2Ff79655cd95824bdfaaf42d905a481b8b%2F58d0efd2-3f37-4016-bcc6-78f43b963a52%2F1717132379783.jpg</t>
  </si>
  <si>
    <t>Rohit nagwanshi</t>
  </si>
  <si>
    <t xml:space="preserve">Durga dehriya
</t>
  </si>
  <si>
    <t xml:space="preserve">Harikumar </t>
  </si>
  <si>
    <t xml:space="preserve">Pandrikhapa 
</t>
  </si>
  <si>
    <t>21.9101542 78.5545097 484.70000000000005 7.533</t>
  </si>
  <si>
    <t xml:space="preserve">उन्नत चूल्हे की बहारी और भीतर वाली सतह खराब हो रही है  लकड़ी जलाने वाली प्लैट खराब हो रही है </t>
  </si>
  <si>
    <t>1717142367016.jpg</t>
  </si>
  <si>
    <t>https://kc-eu.kobotoolbox.org/media/original?media_file=infi_sol%2Fattachments%2Ff79655cd95824bdfaaf42d905a481b8b%2F0dc5242a-474c-4cc4-988a-60463620694e%2F1717142367016.jpg</t>
  </si>
  <si>
    <t xml:space="preserve">Rohit nagwanshi </t>
  </si>
  <si>
    <t xml:space="preserve">Paro uikey </t>
  </si>
  <si>
    <t xml:space="preserve">Parasiya betul </t>
  </si>
  <si>
    <t>21.8991217 78.5616895 511.0 5.0</t>
  </si>
  <si>
    <t xml:space="preserve">उन्नत चूल्हे का रंग खराब हो रहा है  लकड़ी जलाने वाली प्लैट खराब हो रही है </t>
  </si>
  <si>
    <t>1717150164805.jpg</t>
  </si>
  <si>
    <t>https://kc-eu.kobotoolbox.org/media/original?media_file=infi_sol%2Fattachments%2Ff79655cd95824bdfaaf42d905a481b8b%2F72bdf4ab-e53f-4e3e-8bed-3c1c372ef149%2F1717150164805.jpg</t>
  </si>
  <si>
    <t>1e0802</t>
  </si>
  <si>
    <t>नैनाबाई uikey</t>
  </si>
  <si>
    <t>बिसनलाल उइके</t>
  </si>
  <si>
    <t>22.040997 78.6694803 0.0 3700.0</t>
  </si>
  <si>
    <t>1717152989497.jpg</t>
  </si>
  <si>
    <t>https://kc-eu.kobotoolbox.org/media/original?media_file=infi_sol%2Fattachments%2Ff79655cd95824bdfaaf42d905a481b8b%2F0ac9a3c8-e677-460e-9701-334cb9a7be9c%2F1717152989497.jpg</t>
  </si>
  <si>
    <t>1e0466</t>
  </si>
  <si>
    <t>जुगनी सकोम</t>
  </si>
  <si>
    <t>रमेश साकोम</t>
  </si>
  <si>
    <t>मतकोल</t>
  </si>
  <si>
    <t>22.0478333 78.7107411 0.0 800.0</t>
  </si>
  <si>
    <t>1717140424208.jpg</t>
  </si>
  <si>
    <t>https://kc-eu.kobotoolbox.org/media/original?media_file=infi_sol%2Fattachments%2Ff79655cd95824bdfaaf42d905a481b8b%2F86ff31cf-15c0-4941-b4b9-4b5feb193f12%2F1717140424208.jpg</t>
  </si>
  <si>
    <t>1e0706</t>
  </si>
  <si>
    <t>ममता कायदा</t>
  </si>
  <si>
    <t>Jhamrshing कायदा</t>
  </si>
  <si>
    <t>22.0472623 78.7120133 0.0 2599.999</t>
  </si>
  <si>
    <t>1717139349007.jpg</t>
  </si>
  <si>
    <t>https://kc-eu.kobotoolbox.org/media/original?media_file=infi_sol%2Fattachments%2Ff79655cd95824bdfaaf42d905a481b8b%2F9a78a4f8-387f-4bfd-a95f-a1dc7e1e0c92%2F1717139349007.jpg</t>
  </si>
  <si>
    <t>Bablu sallam</t>
  </si>
  <si>
    <t>चंद्रकला सोनी</t>
  </si>
  <si>
    <t>सुखदेव सोनी</t>
  </si>
  <si>
    <t>सांवरी</t>
  </si>
  <si>
    <t>21.9679126 78.7666795 694.1000366210938 4.94</t>
  </si>
  <si>
    <t xml:space="preserve">लकड़ी जलाने वाली प्लैट खराब हो रही है  उन्नत चूल्हे मे जहा लकड़ी जलती वो जगह खराब हो रही है  उन्नत चूल्हे का रंग खराब हो रहा है </t>
  </si>
  <si>
    <t>1717162193719.jpg</t>
  </si>
  <si>
    <t>https://kc-eu.kobotoolbox.org/media/original?media_file=infi_sol%2Fattachments%2Ff79655cd95824bdfaaf42d905a481b8b%2Fd47cf85a-20fb-42a7-b5c2-df356617930b%2F1717162193719.jpg</t>
  </si>
  <si>
    <t>तारा साहू</t>
  </si>
  <si>
    <t>सेवाकराम साहू</t>
  </si>
  <si>
    <t>21.9663117 78.7669708 694.9000244140625 4.433</t>
  </si>
  <si>
    <t>1717162290068.jpg</t>
  </si>
  <si>
    <t>https://kc-eu.kobotoolbox.org/media/original?media_file=infi_sol%2Fattachments%2Ff79655cd95824bdfaaf42d905a481b8b%2F1f3c4839-e2a9-4a0f-bf6e-6f468fdfde2a%2F1717162290068.jpg</t>
  </si>
  <si>
    <t>मुन्नी सोनी</t>
  </si>
  <si>
    <t>मुन्ना सोनी</t>
  </si>
  <si>
    <t>21.9678144 78.7665507 694.1000366210938 4.866</t>
  </si>
  <si>
    <t>1717162374697.jpg</t>
  </si>
  <si>
    <t>https://kc-eu.kobotoolbox.org/media/original?media_file=infi_sol%2Fattachments%2Ff79655cd95824bdfaaf42d905a481b8b%2Fbb6a8ee4-c180-49be-8a3c-d464cff8b46b%2F1717162374697.jpg</t>
  </si>
  <si>
    <t>लक्ष्मी सोनी</t>
  </si>
  <si>
    <t>राकेश सोनी</t>
  </si>
  <si>
    <t>21.9678542 78.7660391 694.1000366210938 4.38</t>
  </si>
  <si>
    <t>1717162446187.jpg</t>
  </si>
  <si>
    <t>https://kc-eu.kobotoolbox.org/media/original?media_file=infi_sol%2Fattachments%2Ff79655cd95824bdfaaf42d905a481b8b%2F9180dda7-ca69-47be-805e-50c190d16373%2F1717162446187.jpg</t>
  </si>
  <si>
    <t>Neetu</t>
  </si>
  <si>
    <t>25.4653031 78.8756511 149.81988525390625 4.84</t>
  </si>
  <si>
    <t>1718700830427.jpg</t>
  </si>
  <si>
    <t>https://kc-eu.kobotoolbox.org/media/original?media_file=infi_sol%2Fattachments%2Ff79655cd95824bdfaaf42d905a481b8b%2F48f2443e-8c83-406a-95a2-3911ddab50c2%2F1718700830427.jpg</t>
  </si>
  <si>
    <t>25.4650866 78.8756056 168.7470703125 4.035</t>
  </si>
  <si>
    <t>1718703781208.jpg</t>
  </si>
  <si>
    <t>https://kc-eu.kobotoolbox.org/media/original?media_file=infi_sol%2Fattachments%2Ff79655cd95824bdfaaf42d905a481b8b%2F77cde0f0-fede-4e38-82cc-3c0de44d0e4b%2F1718703781208.jpg</t>
  </si>
  <si>
    <t>25.4650908 78.8756047 166.39697265625 4.808</t>
  </si>
  <si>
    <t>1718704171144.jpg</t>
  </si>
  <si>
    <t>https://kc-eu.kobotoolbox.org/media/original?media_file=infi_sol%2Fattachments%2Ff79655cd95824bdfaaf42d905a481b8b%2Fe17df8aa-b03b-4211-a16f-37093c9f7ae8%2F1718704171144.jpg</t>
  </si>
  <si>
    <t>Amti</t>
  </si>
  <si>
    <t xml:space="preserve">बहुत अच्छा है </t>
  </si>
  <si>
    <t>25.3104674 78.8816091 253.9 1000.0</t>
  </si>
  <si>
    <t>1718700273181.jpg</t>
  </si>
  <si>
    <t>https://kc-eu.kobotoolbox.org/media/original?media_file=infi_sol%2Fattachments%2Ff79655cd95824bdfaaf42d905a481b8b%2F06807f95-b1c9-40a8-88d5-15fddb6def12%2F1718700273181.jpg</t>
  </si>
  <si>
    <t>Amit</t>
  </si>
  <si>
    <t>कम समय में जल्दी खाना बन जाता है</t>
  </si>
  <si>
    <t>25.3506926 78.8005653 0.0 1600.0</t>
  </si>
  <si>
    <t>1718706011622.jpg</t>
  </si>
  <si>
    <t>https://kc-eu.kobotoolbox.org/media/original?media_file=infi_sol%2Fattachments%2Ff79655cd95824bdfaaf42d905a481b8b%2F6fa905e2-e70e-432c-b735-5e8c98b3069b%2F1718706011622.jpg</t>
  </si>
  <si>
    <t>इसमें दुआ नहीं होता है और घर भी कल नहीं होता है और जल्दी खाना बन जाता है</t>
  </si>
  <si>
    <t>25.351058 78.8005653 0.0 1600.0</t>
  </si>
  <si>
    <t>1718706557747.jpg</t>
  </si>
  <si>
    <t>https://kc-eu.kobotoolbox.org/media/original?media_file=infi_sol%2Fattachments%2Ff79655cd95824bdfaaf42d905a481b8b%2Fc9e01c80-e0c0-47c1-8cf1-a4077d5fc087%2F1718706557747.jpg</t>
  </si>
  <si>
    <t>22.09358 79.084645 598.4 4.8</t>
  </si>
  <si>
    <t>1715773249781.jpg</t>
  </si>
  <si>
    <t>https://kc-eu.kobotoolbox.org/media/original?media_file=infi_sol%2Fattachments%2Ff79655cd95824bdfaaf42d905a481b8b%2Fc109ff7c-1494-47cd-a6b2-751349292e7e%2F1715773249781.jpg</t>
  </si>
  <si>
    <t>22.0705819 79.101125 570.1 4.942</t>
  </si>
  <si>
    <t xml:space="preserve">उन्नत चूल्हे की वेल्डिंग खराब हो रही है या टूट रही है  लकड़ी जलाने वाली प्लैट खराब हो रही है </t>
  </si>
  <si>
    <t>1715835065917.jpg</t>
  </si>
  <si>
    <t>https://kc-eu.kobotoolbox.org/media/original?media_file=infi_sol%2Fattachments%2Ff79655cd95824bdfaaf42d905a481b8b%2F3257c9b3-ee2a-46e6-be2f-fd6c949e3725%2F1715835065917.jpg</t>
  </si>
  <si>
    <t>22.0454239 79.0423862 630.6999999999999 4.58</t>
  </si>
  <si>
    <t xml:space="preserve">उन्नत चूल्हे की बहारी और भीतर वाली सतह खराब हो रही है  उन्नत चूल्हे का रंग खराब हो रहा है </t>
  </si>
  <si>
    <t>1715851971725.jpg</t>
  </si>
  <si>
    <t>https://kc-eu.kobotoolbox.org/media/original?media_file=infi_sol%2Fattachments%2Ff79655cd95824bdfaaf42d905a481b8b%2F349319fc-6d8d-478a-bb5b-d3b2f1b51d25%2F1715851971725.jpg</t>
  </si>
  <si>
    <t>22.0459547 79.0413718 635.5 4.592</t>
  </si>
  <si>
    <t>1715852614356.jpg</t>
  </si>
  <si>
    <t>https://kc-eu.kobotoolbox.org/media/original?media_file=infi_sol%2Fattachments%2Ff79655cd95824bdfaaf42d905a481b8b%2F6dda9d23-2658-4019-bb68-0db801386053%2F1715852614356.jpg</t>
  </si>
  <si>
    <t>22.0458279 79.0390191 616.9 5.0</t>
  </si>
  <si>
    <t>1715853330070.jpg</t>
  </si>
  <si>
    <t>https://kc-eu.kobotoolbox.org/media/original?media_file=infi_sol%2Fattachments%2Ff79655cd95824bdfaaf42d905a481b8b%2F8613e13a-582f-48a3-af1c-1abce5e0f343%2F1715853330070.jpg</t>
  </si>
  <si>
    <t>22.153235 78.9854583 624.0 3.9</t>
  </si>
  <si>
    <t>1715940387632.jpg</t>
  </si>
  <si>
    <t>https://kc-eu.kobotoolbox.org/media/original?media_file=infi_sol%2Fattachments%2Ff79655cd95824bdfaaf42d905a481b8b%2Fd1b1a9c5-e0aa-400c-992b-e2c6ac93cfb4%2F1715940387632.jpg</t>
  </si>
  <si>
    <t>22.1534307 78.9866885 621.7 3.9</t>
  </si>
  <si>
    <t>1715939648384.jpg</t>
  </si>
  <si>
    <t>https://kc-eu.kobotoolbox.org/media/original?media_file=infi_sol%2Fattachments%2Ff79655cd95824bdfaaf42d905a481b8b%2F7af814ca-0379-46f8-a625-5149f4b95413%2F1715939648384.jpg</t>
  </si>
  <si>
    <t>22.1541147 78.9884482 622.9000000000001 4.9</t>
  </si>
  <si>
    <t>1715942115573.jpg</t>
  </si>
  <si>
    <t>https://kc-eu.kobotoolbox.org/media/original?media_file=infi_sol%2Fattachments%2Ff79655cd95824bdfaaf42d905a481b8b%2F6d24ff36-6cb3-4465-8777-732378ee783e%2F1715942115573.jpg</t>
  </si>
  <si>
    <t>22.0714702 79.1008561 556.4 4.2</t>
  </si>
  <si>
    <t>1716610570162.jpg</t>
  </si>
  <si>
    <t>https://kc-eu.kobotoolbox.org/media/original?media_file=infi_sol%2Fattachments%2Ff79655cd95824bdfaaf42d905a481b8b%2F66db0fcc-9dec-441f-a885-01d1c05231bd%2F1716610570162.jpg</t>
  </si>
  <si>
    <t>22.0069748 79.1028841 554.9000000000001 4.7</t>
  </si>
  <si>
    <t>1716211956751.jpg</t>
  </si>
  <si>
    <t>https://kc-eu.kobotoolbox.org/media/original?media_file=infi_sol%2Fattachments%2Ff79655cd95824bdfaaf42d905a481b8b%2F46d7cd88-db7d-4ddb-98d8-3eca97159635%2F1716211956751.jpg</t>
  </si>
  <si>
    <t>22.0705033 79.1013576 583.5 4.76</t>
  </si>
  <si>
    <t>1716611957240.jpg</t>
  </si>
  <si>
    <t>https://kc-eu.kobotoolbox.org/media/original?media_file=infi_sol%2Fattachments%2Ff79655cd95824bdfaaf42d905a481b8b%2Fc16f812b-3491-4693-9363-1e5e63a77243%2F1716611957240.jpg</t>
  </si>
  <si>
    <t>22.0893576 79.1147772 577.3 3.9</t>
  </si>
  <si>
    <t>1716780361149.jpg</t>
  </si>
  <si>
    <t>https://kc-eu.kobotoolbox.org/media/original?media_file=infi_sol%2Fattachments%2Ff79655cd95824bdfaaf42d905a481b8b%2F0ecfbde7-9401-40b2-b86c-a07454ade8a2%2F1716780361149.jpg</t>
  </si>
  <si>
    <t>22.0934583 79.0846108 583.1 3.616</t>
  </si>
  <si>
    <t>1716784191707.jpg</t>
  </si>
  <si>
    <t>https://kc-eu.kobotoolbox.org/media/original?media_file=infi_sol%2Fattachments%2Ff79655cd95824bdfaaf42d905a481b8b%2Ff450443e-93e2-4579-8a2b-9291e2b70ad5%2F1716784191707.jpg</t>
  </si>
  <si>
    <t>22.0950547 79.0856677 584.1 3.966</t>
  </si>
  <si>
    <t>1716784435942.jpg</t>
  </si>
  <si>
    <t>https://kc-eu.kobotoolbox.org/media/original?media_file=infi_sol%2Fattachments%2Ff79655cd95824bdfaaf42d905a481b8b%2Fc88432fb-a979-465c-af0f-d1a25764df3d%2F1716784435942.jpg</t>
  </si>
  <si>
    <t>pankaj</t>
  </si>
  <si>
    <t xml:space="preserve">sandeep </t>
  </si>
  <si>
    <t xml:space="preserve">bharju </t>
  </si>
  <si>
    <t xml:space="preserve">Santosh evane </t>
  </si>
  <si>
    <t>हॉ</t>
  </si>
  <si>
    <t>22.059268 77.6164176 613.7 4.916</t>
  </si>
  <si>
    <t>1717645179526.jpg</t>
  </si>
  <si>
    <t>https://kc-eu.kobotoolbox.org/media/original?media_file=infi_sol%2Fattachments%2Ff79655cd95824bdfaaf42d905a481b8b%2Fb22e0c8a-2cf1-4145-9c13-409bf759dfce%2F1717645179526.jpg</t>
  </si>
  <si>
    <t xml:space="preserve">raju </t>
  </si>
  <si>
    <t xml:space="preserve">gulshan </t>
  </si>
  <si>
    <t>22.1518862 78.9850086 642.4000000000001 4.966</t>
  </si>
  <si>
    <t>1715942457243.jpg</t>
  </si>
  <si>
    <t>https://kc-eu.kobotoolbox.org/media/original?media_file=infi_sol%2Fattachments%2Ff79655cd95824bdfaaf42d905a481b8b%2Fd92c4bc3-1081-410a-949f-4ca29139580b%2F1715942457243.jpg</t>
  </si>
  <si>
    <t>rajkumar</t>
  </si>
  <si>
    <t>22.0461014 79.0141333 644.54296875 5.682</t>
  </si>
  <si>
    <t>1716819712568.jpg</t>
  </si>
  <si>
    <t>https://kc-eu.kobotoolbox.org/media/original?media_file=infi_sol%2Fattachments%2Ff79655cd95824bdfaaf42d905a481b8b%2F857c6d78-8256-47b3-98b3-058bf217c981%2F1716819712568.jpg</t>
  </si>
  <si>
    <t>22.0449477 79.0159964 653.5079345703125 8.182</t>
  </si>
  <si>
    <t xml:space="preserve">उन्नत चूल्हे का रंग खराब हो रहा है  उन्नत चूल्हे की वेल्डिंग खराब हो रही है या टूट रही है </t>
  </si>
  <si>
    <t>1716820718177.jpg</t>
  </si>
  <si>
    <t>https://kc-eu.kobotoolbox.org/media/original?media_file=infi_sol%2Fattachments%2Ff79655cd95824bdfaaf42d905a481b8b%2Fef56819c-17d4-4911-abe9-907c8d013701%2F1716820718177.jpg</t>
  </si>
  <si>
    <t>21.9877483 79.0981 625.3 3.4</t>
  </si>
  <si>
    <t>1716962934548.jpg</t>
  </si>
  <si>
    <t>https://kc-eu.kobotoolbox.org/media/original?media_file=infi_sol%2Fattachments%2Ff79655cd95824bdfaaf42d905a481b8b%2F617eef77-a7ed-4c65-868e-7cdeb659995c%2F1716962934548.jpg</t>
  </si>
  <si>
    <t>21.9914963 79.0950165 618.9 4.82</t>
  </si>
  <si>
    <t>1716964008985.jpg</t>
  </si>
  <si>
    <t>https://kc-eu.kobotoolbox.org/media/original?media_file=infi_sol%2Fattachments%2Ff79655cd95824bdfaaf42d905a481b8b%2F03251c67-5a34-406e-a728-d3802ee11fe4%2F1716964008985.jpg</t>
  </si>
  <si>
    <t>Rambhajan Dehariya</t>
  </si>
  <si>
    <t xml:space="preserve">Rangeenkhapa </t>
  </si>
  <si>
    <t xml:space="preserve">Dhamaniya </t>
  </si>
  <si>
    <t>Markamdhana</t>
  </si>
  <si>
    <t>Umariyaisra</t>
  </si>
  <si>
    <t xml:space="preserve">Loniyamaru </t>
  </si>
  <si>
    <t>Atrawara</t>
  </si>
  <si>
    <t>21.9822406 79.0195635 654.0 4.85</t>
  </si>
  <si>
    <t>1717047898352.jpg</t>
  </si>
  <si>
    <t>https://kc-eu.kobotoolbox.org/media/original?media_file=infi_sol%2Fattachments%2Ff79655cd95824bdfaaf42d905a481b8b%2F9de8199c-5e8f-4d7c-bff5-bfcd465b58c4%2F1717047898352.jpg</t>
  </si>
  <si>
    <t>22.0294792 78.9985899 692.0 4.86</t>
  </si>
  <si>
    <t>1717160596488.jpg</t>
  </si>
  <si>
    <t>https://kc-eu.kobotoolbox.org/media/original?media_file=infi_sol%2Fattachments%2Ff79655cd95824bdfaaf42d905a481b8b%2Fc5167287-c7b7-41c2-a6ce-9159ec4d1625%2F1717160596488.jpg</t>
  </si>
  <si>
    <t>22.0300898 78.9992534 693.0 4.616</t>
  </si>
  <si>
    <t>1717161295273.jpg</t>
  </si>
  <si>
    <t>https://kc-eu.kobotoolbox.org/media/original?media_file=infi_sol%2Fattachments%2Ff79655cd95824bdfaaf42d905a481b8b%2F1f52bb7b-512f-4f7f-855c-119d874eecbe%2F1717161295273.jpg</t>
  </si>
  <si>
    <t>22.0284388 79.0014887 695.1 4.666</t>
  </si>
  <si>
    <t>1717215836778.jpg</t>
  </si>
  <si>
    <t>https://kc-eu.kobotoolbox.org/media/original?media_file=infi_sol%2Fattachments%2Ff79655cd95824bdfaaf42d905a481b8b%2Fb347fcef-aae9-4a52-80b1-6bdcde3918ec%2F1717215836778.jpg</t>
  </si>
  <si>
    <t xml:space="preserve">Kotalbarri </t>
  </si>
  <si>
    <t>22.0874623 79.0246737 728.7 4.62</t>
  </si>
  <si>
    <t>1718248823773.jpg</t>
  </si>
  <si>
    <t>https://kc-eu.kobotoolbox.org/media/original?media_file=infi_sol%2Fattachments%2Ff79655cd95824bdfaaf42d905a481b8b%2F538a2265-28ba-4f55-a286-0d5ffce2b213%2F1718248823773.jpg</t>
  </si>
  <si>
    <t>22.1525843 78.9850744 679.8 4.78</t>
  </si>
  <si>
    <t>1718262530246.jpg</t>
  </si>
  <si>
    <t>https://kc-eu.kobotoolbox.org/media/original?media_file=infi_sol%2Fattachments%2Ff79655cd95824bdfaaf42d905a481b8b%2F8ea8eb71-4605-4d4d-99d3-cfd2c1f351bc%2F1718262530246.jpg</t>
  </si>
  <si>
    <t xml:space="preserve">Dhamniya </t>
  </si>
  <si>
    <t>22.0588953 79.1045085 574.0999999999999 4.88</t>
  </si>
  <si>
    <t>1718108080118.jpg</t>
  </si>
  <si>
    <t>https://kc-eu.kobotoolbox.org/media/original?media_file=infi_sol%2Fattachments%2Ff79655cd95824bdfaaf42d905a481b8b%2Fdaa9121c-62af-452e-893f-13ad846e1cc4%2F1718108080118.jpg</t>
  </si>
  <si>
    <t>22.0419085 79.0136784 636.74951171875 3.9</t>
  </si>
  <si>
    <t>1719381351818.jpg</t>
  </si>
  <si>
    <t>https://kc-eu.kobotoolbox.org/media/original?media_file=infi_sol%2Fattachments%2Ff79655cd95824bdfaaf42d905a481b8b%2Ff7de4483-cf4a-44c7-9af7-29600d159f56%2F1719381351818.jpg</t>
  </si>
  <si>
    <t xml:space="preserve">Bilwa </t>
  </si>
  <si>
    <t>22.0419573 79.0139421 628.638427734375 4.444</t>
  </si>
  <si>
    <t>1719381971388.jpg</t>
  </si>
  <si>
    <t>https://kc-eu.kobotoolbox.org/media/original?media_file=infi_sol%2Fattachments%2Ff79655cd95824bdfaaf42d905a481b8b%2F6f7d23c5-44e1-467f-930c-f30ba158c996%2F1719381971388.jpg</t>
  </si>
  <si>
    <t>22.0418512 79.0138253 638.0089111328125 4.352</t>
  </si>
  <si>
    <t>1719382257461.jpg</t>
  </si>
  <si>
    <t>https://kc-eu.kobotoolbox.org/media/original?media_file=infi_sol%2Fattachments%2Ff79655cd95824bdfaaf42d905a481b8b%2F319ea141-79fd-4a91-b867-b428fd76f8a1%2F1719382257461.jpg</t>
  </si>
  <si>
    <t xml:space="preserve">Ghoghra </t>
  </si>
  <si>
    <t>Average Number of adult in House</t>
  </si>
  <si>
    <t>Average Number of Children in House</t>
  </si>
  <si>
    <t>Average Household size</t>
  </si>
  <si>
    <t>Average number of times food is cooked on ICS in a day</t>
  </si>
  <si>
    <t>Saving in time by the use of improved cookstove</t>
  </si>
  <si>
    <t>Use of traditional mud cookstove</t>
  </si>
  <si>
    <t>If yes how many days in a month traditional cookstove is used</t>
  </si>
  <si>
    <t>Is there is smoke reduction by use of improved cookstove</t>
  </si>
  <si>
    <t>Yes</t>
  </si>
  <si>
    <t>01 Jan 2024 to 31 May 2024 (For Batch 01)</t>
  </si>
  <si>
    <t xml:space="preserve">16 Feb 2024 to 31 May 2024 (For Batch 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</si>
</sst>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000"/>
    <numFmt numFmtId="166" formatCode="_-&quot;$&quot;* #,##0.00_-;\-&quot;$&quot;* #,##0.00_-;_-&quot;$&quot;* &quot;-&quot;??_-;_-@_-"/>
    <numFmt numFmtId="167" formatCode="_-* #,##0.00_-;\-* #,##0.00_-;_-* &quot;-&quot;??_-;_-@_-"/>
    <numFmt numFmtId="168" formatCode="yyyy\-mm\-dd"/>
    <numFmt numFmtId="169" formatCode="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vertAlign val="subscript"/>
      <sz val="11"/>
      <color theme="1"/>
      <name val="Calibri"/>
      <family val="2"/>
      <scheme val="minor"/>
    </font>
    <font>
      <b/>
      <sz val="11"/>
      <color theme="1"/>
      <name val="Calibri"/>
      <family val="2"/>
    </font>
    <font>
      <b/>
      <vertAlign val="superscript"/>
      <sz val="11"/>
      <color theme="1"/>
      <name val="Calibri"/>
      <family val="2"/>
      <scheme val="minor"/>
    </font>
    <font>
      <vertAlign val="subscript"/>
      <sz val="11"/>
      <color theme="1"/>
      <name val="Calibri"/>
      <family val="2"/>
      <scheme val="minor"/>
    </font>
    <font>
      <sz val="11"/>
      <color theme="1"/>
      <name val="Calibri"/>
      <family val="1"/>
    </font>
    <font>
      <sz val="11"/>
      <color theme="1"/>
      <name val="Times New Roman"/>
      <family val="1"/>
    </font>
    <font>
      <sz val="8"/>
      <color theme="1"/>
      <name val="Calibri"/>
      <family val="2"/>
    </font>
    <font>
      <sz val="12"/>
      <color theme="1"/>
      <name val="Calibri"/>
      <family val="2"/>
      <scheme val="minor"/>
    </font>
    <font>
      <sz val="8"/>
      <color theme="1"/>
      <name val="Calibri"/>
      <family val="2"/>
      <scheme val="minor"/>
    </font>
    <font>
      <sz val="11"/>
      <color rgb="FF000000"/>
      <name val="Calibri"/>
      <family val="2"/>
    </font>
    <font>
      <vertAlign val="subscript"/>
      <sz val="11"/>
      <color rgb="FF000000"/>
      <name val="Calibri"/>
      <family val="2"/>
    </font>
    <font>
      <sz val="10"/>
      <name val="Arial"/>
      <family val="2"/>
    </font>
    <font>
      <vertAlign val="subscript"/>
      <sz val="12"/>
      <color theme="1"/>
      <name val="Calibri"/>
      <family val="2"/>
      <scheme val="minor"/>
    </font>
    <font>
      <u/>
      <sz val="11"/>
      <color theme="10"/>
      <name val="Calibri"/>
      <family val="2"/>
      <scheme val="minor"/>
    </font>
    <font>
      <sz val="11"/>
      <color rgb="FFFA7D00"/>
      <name val="Calibri"/>
      <family val="2"/>
      <scheme val="minor"/>
    </font>
    <font>
      <sz val="11"/>
      <color theme="0"/>
      <name val="Calibri"/>
      <family val="2"/>
      <scheme val="minor"/>
    </font>
    <font>
      <sz val="11"/>
      <color theme="1"/>
      <name val="Arial"/>
      <family val="2"/>
    </font>
    <font>
      <sz val="9"/>
      <color theme="1"/>
      <name val="Arial"/>
      <family val="2"/>
    </font>
    <font>
      <b/>
      <sz val="9"/>
      <color theme="1"/>
      <name val="Arial"/>
      <family val="2"/>
    </font>
    <font>
      <sz val="11"/>
      <color theme="1"/>
      <name val="Book Antiqua"/>
      <family val="1"/>
    </font>
    <font>
      <sz val="12"/>
      <color theme="1"/>
      <name val="Book Antiqua"/>
      <family val="1"/>
    </font>
    <font>
      <sz val="8"/>
      <color theme="1"/>
      <name val="Book Antiqua"/>
      <family val="1"/>
    </font>
    <font>
      <b/>
      <i/>
      <sz val="11"/>
      <color theme="1"/>
      <name val="Book Antiqua"/>
      <family val="1"/>
    </font>
    <font>
      <b/>
      <i/>
      <sz val="12"/>
      <color theme="1"/>
      <name val="Book Antiqua"/>
      <family val="1"/>
    </font>
    <font>
      <b/>
      <i/>
      <sz val="8"/>
      <color theme="1"/>
      <name val="Book Antiqua"/>
      <family val="1"/>
    </font>
    <font>
      <u/>
      <sz val="8"/>
      <color theme="10"/>
      <name val="Calibri"/>
      <family val="2"/>
      <scheme val="minor"/>
    </font>
    <font>
      <i/>
      <u/>
      <sz val="8"/>
      <color theme="10"/>
      <name val="Calibri"/>
      <family val="2"/>
      <scheme val="minor"/>
    </font>
    <font>
      <b/>
      <sz val="12"/>
      <color theme="1"/>
      <name val="Book Antiqua"/>
      <family val="1"/>
    </font>
    <font>
      <b/>
      <sz val="11"/>
      <color theme="1"/>
      <name val="Book Antiqua"/>
      <family val="1"/>
    </font>
    <font>
      <sz val="11"/>
      <color theme="9" tint="-0.499984740745262"/>
      <name val="Book Antiqua"/>
      <family val="1"/>
    </font>
    <font>
      <i/>
      <sz val="14"/>
      <color theme="9" tint="-0.499984740745262"/>
      <name val="Book Antiqua"/>
      <family val="1"/>
    </font>
    <font>
      <i/>
      <sz val="8"/>
      <color theme="9" tint="-0.499984740745262"/>
      <name val="Book Antiqua"/>
      <family val="1"/>
    </font>
    <font>
      <sz val="14"/>
      <color theme="9" tint="-0.499984740745262"/>
      <name val="Book Antiqua"/>
      <family val="1"/>
    </font>
    <font>
      <u/>
      <sz val="8"/>
      <color theme="10"/>
      <name val="Book Antiqua"/>
      <family val="1"/>
    </font>
    <font>
      <sz val="20"/>
      <color theme="1"/>
      <name val="Book Antiqua"/>
      <family val="1"/>
    </font>
    <font>
      <sz val="10"/>
      <color theme="1"/>
      <name val="Book Antiqua"/>
      <family val="1"/>
    </font>
    <font>
      <u/>
      <sz val="14"/>
      <color theme="1"/>
      <name val="Book Antiqua"/>
      <family val="1"/>
    </font>
    <font>
      <u/>
      <sz val="11"/>
      <color theme="1"/>
      <name val="Book Antiqua"/>
      <family val="1"/>
    </font>
    <font>
      <i/>
      <sz val="8"/>
      <color theme="10"/>
      <name val="Calibri"/>
      <family val="2"/>
      <scheme val="minor"/>
    </font>
    <font>
      <i/>
      <sz val="12"/>
      <color theme="1"/>
      <name val="Book Antiqua"/>
      <family val="1"/>
    </font>
    <font>
      <sz val="12"/>
      <color theme="1"/>
      <name val="Calibri"/>
      <family val="2"/>
    </font>
    <font>
      <b/>
      <sz val="10"/>
      <color theme="1"/>
      <name val="Book Antiqua"/>
      <family val="1"/>
    </font>
    <font>
      <i/>
      <sz val="10"/>
      <color theme="1"/>
      <name val="Book Antiqua"/>
      <family val="1"/>
    </font>
    <font>
      <sz val="10"/>
      <color theme="1"/>
      <name val="Calibri"/>
      <family val="2"/>
    </font>
    <font>
      <sz val="10.5"/>
      <name val="Franklin Gothic Book"/>
      <family val="2"/>
    </font>
    <font>
      <sz val="11"/>
      <name val="Calibri"/>
      <family val="2"/>
      <scheme val="minor"/>
    </font>
    <font>
      <b/>
      <sz val="10.5"/>
      <name val="Franklin Gothic Book"/>
      <family val="2"/>
    </font>
    <font>
      <sz val="12"/>
      <color theme="1"/>
      <name val="Calibri"/>
      <family val="2"/>
      <scheme val="minor"/>
    </font>
    <font>
      <sz val="12"/>
      <name val="Calibri"/>
      <family val="2"/>
    </font>
    <font>
      <sz val="11"/>
      <color theme="1"/>
      <name val="Calibri"/>
      <family val="2"/>
    </font>
  </fonts>
  <fills count="17">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5"/>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rgb="FF92D050"/>
        <bgColor indexed="64"/>
      </patternFill>
    </fill>
    <fill>
      <patternFill patternType="solid">
        <fgColor theme="4" tint="0.39997558519241921"/>
        <bgColor indexed="64"/>
      </patternFill>
    </fill>
    <fill>
      <patternFill patternType="lightGray">
        <fgColor theme="4" tint="-0.24994659260841701"/>
        <bgColor theme="4" tint="0.79998168889431442"/>
      </patternFill>
    </fill>
    <fill>
      <patternFill patternType="solid">
        <fgColor rgb="FFF2F2F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92D050"/>
        <bgColor rgb="FF61C5C2"/>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double">
        <color rgb="FFFF8001"/>
      </bottom>
      <diagonal/>
    </border>
    <border>
      <left/>
      <right/>
      <top style="double">
        <color rgb="FFFF8001"/>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27" applyNumberFormat="0" applyFill="0" applyAlignment="0" applyProtection="0"/>
    <xf numFmtId="0" fontId="19" fillId="6" borderId="0" applyNumberFormat="0" applyBorder="0" applyAlignment="0" applyProtection="0"/>
    <xf numFmtId="0" fontId="23" fillId="12" borderId="16"/>
    <xf numFmtId="0" fontId="51" fillId="0" borderId="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cellStyleXfs>
  <cellXfs count="271">
    <xf numFmtId="0" fontId="0" fillId="0" borderId="0" xfId="0"/>
    <xf numFmtId="0" fontId="0" fillId="0" borderId="5" xfId="0" applyBorder="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0" fontId="0" fillId="0" borderId="0" xfId="0" applyAlignment="1">
      <alignmen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 fillId="0" borderId="10" xfId="0" applyFont="1" applyBorder="1" applyAlignment="1">
      <alignment horizontal="center" vertical="center" wrapText="1"/>
    </xf>
    <xf numFmtId="0" fontId="0" fillId="0" borderId="5" xfId="0" applyBorder="1" applyAlignment="1">
      <alignment horizontal="center" vertical="center" wrapText="1"/>
    </xf>
    <xf numFmtId="0" fontId="3" fillId="0" borderId="1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wrapText="1"/>
    </xf>
    <xf numFmtId="0" fontId="3" fillId="0" borderId="10" xfId="0" applyFont="1" applyBorder="1" applyAlignment="1">
      <alignment horizontal="center" vertical="center"/>
    </xf>
    <xf numFmtId="0" fontId="0" fillId="0" borderId="5" xfId="0" applyBorder="1" applyAlignment="1">
      <alignment wrapText="1"/>
    </xf>
    <xf numFmtId="0" fontId="3" fillId="0" borderId="11" xfId="0" applyFont="1" applyBorder="1" applyAlignment="1">
      <alignment horizontal="center" vertical="center"/>
    </xf>
    <xf numFmtId="0" fontId="0" fillId="0" borderId="2" xfId="0" applyBorder="1" applyAlignment="1">
      <alignment wrapText="1"/>
    </xf>
    <xf numFmtId="0" fontId="0" fillId="0" borderId="0" xfId="0" applyAlignment="1">
      <alignment horizontal="left" vertical="center"/>
    </xf>
    <xf numFmtId="0" fontId="3" fillId="0" borderId="5" xfId="0" applyFont="1" applyBorder="1" applyAlignment="1">
      <alignment horizontal="left" vertical="center"/>
    </xf>
    <xf numFmtId="164" fontId="3" fillId="0" borderId="5" xfId="1" applyNumberFormat="1" applyFont="1" applyBorder="1" applyAlignment="1">
      <alignment horizontal="left" vertical="center"/>
    </xf>
    <xf numFmtId="2" fontId="0" fillId="0" borderId="0" xfId="0" applyNumberFormat="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3" fillId="0" borderId="5" xfId="0" applyFont="1" applyBorder="1" applyAlignment="1">
      <alignment horizontal="left" vertical="center" wrapText="1"/>
    </xf>
    <xf numFmtId="1" fontId="0" fillId="0" borderId="5" xfId="0" applyNumberFormat="1" applyBorder="1" applyAlignment="1">
      <alignment horizontal="left" vertical="center"/>
    </xf>
    <xf numFmtId="0" fontId="0" fillId="0" borderId="5" xfId="0" applyBorder="1"/>
    <xf numFmtId="10" fontId="0" fillId="0" borderId="5" xfId="0" applyNumberFormat="1" applyBorder="1" applyAlignment="1">
      <alignment horizontal="left" vertical="center"/>
    </xf>
    <xf numFmtId="2" fontId="0" fillId="0" borderId="5" xfId="0" applyNumberFormat="1" applyBorder="1" applyAlignment="1">
      <alignment horizontal="left" vertical="center"/>
    </xf>
    <xf numFmtId="164" fontId="0" fillId="0" borderId="5" xfId="1" applyNumberFormat="1" applyFont="1" applyBorder="1" applyAlignment="1">
      <alignment horizontal="left" vertical="center"/>
    </xf>
    <xf numFmtId="0" fontId="3" fillId="0" borderId="5" xfId="0" applyFont="1" applyBorder="1" applyAlignment="1">
      <alignment vertical="center" wrapText="1"/>
    </xf>
    <xf numFmtId="0" fontId="11" fillId="0" borderId="5" xfId="0" applyFont="1" applyBorder="1" applyAlignment="1">
      <alignment vertical="center"/>
    </xf>
    <xf numFmtId="0" fontId="0" fillId="0" borderId="5" xfId="0" applyBorder="1" applyAlignment="1">
      <alignment vertical="center" wrapText="1"/>
    </xf>
    <xf numFmtId="164" fontId="0" fillId="3" borderId="5" xfId="1" applyNumberFormat="1" applyFont="1" applyFill="1" applyBorder="1" applyAlignment="1">
      <alignment vertical="center"/>
    </xf>
    <xf numFmtId="10" fontId="0" fillId="0" borderId="5" xfId="2" applyNumberFormat="1" applyFont="1" applyBorder="1" applyAlignment="1">
      <alignment horizontal="left" vertical="center"/>
    </xf>
    <xf numFmtId="0" fontId="13" fillId="0" borderId="5" xfId="0" applyFont="1" applyBorder="1" applyAlignment="1">
      <alignment horizontal="left" vertical="center"/>
    </xf>
    <xf numFmtId="0" fontId="15" fillId="0" borderId="10" xfId="0" applyFont="1" applyBorder="1" applyAlignment="1">
      <alignment horizontal="center" vertical="center" wrapText="1"/>
    </xf>
    <xf numFmtId="0" fontId="15" fillId="0" borderId="5" xfId="0" applyFont="1" applyBorder="1" applyAlignment="1">
      <alignment vertical="center" wrapText="1"/>
    </xf>
    <xf numFmtId="0" fontId="11" fillId="0" borderId="5" xfId="0" applyFont="1" applyBorder="1" applyAlignment="1">
      <alignment horizontal="center" vertical="center"/>
    </xf>
    <xf numFmtId="0" fontId="0" fillId="0" borderId="10" xfId="0" applyBorder="1"/>
    <xf numFmtId="0" fontId="0" fillId="0" borderId="11" xfId="0" applyBorder="1"/>
    <xf numFmtId="0" fontId="0" fillId="0" borderId="2" xfId="0" applyBorder="1"/>
    <xf numFmtId="0" fontId="0" fillId="0" borderId="3" xfId="0" applyBorder="1"/>
    <xf numFmtId="0" fontId="0" fillId="0" borderId="1" xfId="0" applyBorder="1"/>
    <xf numFmtId="14" fontId="0" fillId="0" borderId="0" xfId="0" applyNumberFormat="1"/>
    <xf numFmtId="0" fontId="3" fillId="0" borderId="18"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wrapText="1"/>
    </xf>
    <xf numFmtId="0" fontId="2"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165" fontId="0" fillId="0" borderId="2" xfId="0" applyNumberForma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0" fillId="0" borderId="0" xfId="0" applyAlignment="1">
      <alignment horizontal="center"/>
    </xf>
    <xf numFmtId="10" fontId="0" fillId="0" borderId="5" xfId="2" applyNumberFormat="1" applyFont="1" applyFill="1" applyBorder="1" applyAlignment="1">
      <alignment horizontal="center" vertical="center"/>
    </xf>
    <xf numFmtId="0" fontId="23" fillId="5" borderId="0" xfId="0" applyFont="1" applyFill="1" applyAlignment="1">
      <alignment vertical="center" wrapText="1"/>
    </xf>
    <xf numFmtId="0" fontId="0" fillId="5" borderId="0" xfId="0" applyFill="1" applyAlignment="1">
      <alignment horizontal="center" vertical="center" wrapText="1"/>
    </xf>
    <xf numFmtId="0" fontId="20" fillId="6" borderId="0" xfId="5" applyFont="1" applyBorder="1" applyAlignment="1">
      <alignment horizontal="center" vertical="center" wrapText="1"/>
    </xf>
    <xf numFmtId="0" fontId="31" fillId="7" borderId="0" xfId="0" applyFont="1" applyFill="1" applyAlignment="1">
      <alignment horizontal="center" vertical="center" wrapText="1"/>
    </xf>
    <xf numFmtId="0" fontId="32" fillId="5" borderId="0" xfId="0" applyFont="1" applyFill="1" applyAlignment="1">
      <alignment horizontal="center" vertical="center" wrapText="1"/>
    </xf>
    <xf numFmtId="2" fontId="23" fillId="8" borderId="0" xfId="0" applyNumberFormat="1" applyFont="1" applyFill="1" applyAlignment="1">
      <alignment horizontal="center" vertical="center" wrapText="1"/>
    </xf>
    <xf numFmtId="14" fontId="23" fillId="8" borderId="0" xfId="0" applyNumberFormat="1" applyFont="1" applyFill="1" applyAlignment="1">
      <alignment horizontal="left" vertical="center" wrapText="1"/>
    </xf>
    <xf numFmtId="0" fontId="3" fillId="0" borderId="5" xfId="0" applyFont="1" applyBorder="1" applyAlignment="1">
      <alignment horizontal="center" vertical="center" wrapText="1"/>
    </xf>
    <xf numFmtId="2" fontId="23" fillId="4" borderId="0" xfId="0" applyNumberFormat="1" applyFont="1" applyFill="1" applyAlignment="1">
      <alignment horizontal="center" vertical="center" wrapText="1"/>
    </xf>
    <xf numFmtId="14" fontId="23" fillId="4" borderId="0" xfId="0" applyNumberFormat="1" applyFont="1" applyFill="1" applyAlignment="1">
      <alignment horizontal="left" vertical="center" wrapText="1"/>
    </xf>
    <xf numFmtId="2" fontId="23" fillId="5" borderId="0" xfId="0" applyNumberFormat="1" applyFont="1" applyFill="1" applyAlignment="1">
      <alignment vertical="center" wrapText="1"/>
    </xf>
    <xf numFmtId="10" fontId="23" fillId="5" borderId="0" xfId="0" applyNumberFormat="1" applyFont="1" applyFill="1" applyAlignment="1">
      <alignment vertical="center" wrapText="1"/>
    </xf>
    <xf numFmtId="0" fontId="32" fillId="5" borderId="21" xfId="0" applyFont="1" applyFill="1" applyBorder="1" applyAlignment="1">
      <alignment vertical="center" wrapText="1"/>
    </xf>
    <xf numFmtId="2" fontId="32" fillId="5" borderId="23" xfId="0" applyNumberFormat="1" applyFont="1" applyFill="1" applyBorder="1" applyAlignment="1">
      <alignment horizontal="left" vertical="center" wrapText="1"/>
    </xf>
    <xf numFmtId="0" fontId="37" fillId="5" borderId="0" xfId="3" applyFont="1" applyFill="1" applyBorder="1" applyAlignment="1">
      <alignment horizontal="center" vertical="center" wrapText="1"/>
    </xf>
    <xf numFmtId="0" fontId="24" fillId="6" borderId="0" xfId="5" applyFont="1" applyBorder="1" applyAlignment="1">
      <alignment horizontal="center" vertical="center" wrapText="1"/>
    </xf>
    <xf numFmtId="0" fontId="39" fillId="5" borderId="9" xfId="0" applyFont="1" applyFill="1" applyBorder="1" applyAlignment="1">
      <alignment horizontal="left" vertical="center" wrapText="1"/>
    </xf>
    <xf numFmtId="43" fontId="39" fillId="5" borderId="8" xfId="1" applyFont="1" applyFill="1" applyBorder="1" applyAlignment="1">
      <alignment horizontal="center" vertical="center" wrapText="1"/>
    </xf>
    <xf numFmtId="0" fontId="39" fillId="5" borderId="5" xfId="0" applyFont="1" applyFill="1" applyBorder="1" applyAlignment="1">
      <alignment vertical="center" wrapText="1"/>
    </xf>
    <xf numFmtId="0" fontId="39" fillId="5" borderId="10" xfId="0" applyFont="1" applyFill="1" applyBorder="1" applyAlignment="1">
      <alignment horizontal="left" vertical="center" wrapText="1"/>
    </xf>
    <xf numFmtId="43" fontId="39" fillId="5" borderId="5" xfId="1"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5" xfId="0" applyFont="1" applyFill="1" applyBorder="1" applyAlignment="1">
      <alignment horizontal="center" vertical="center" wrapText="1"/>
    </xf>
    <xf numFmtId="0" fontId="39" fillId="5" borderId="33"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12" borderId="0" xfId="6" applyFont="1" applyBorder="1" applyAlignment="1">
      <alignment horizontal="left" vertical="center" wrapText="1"/>
    </xf>
    <xf numFmtId="0" fontId="39" fillId="5" borderId="0" xfId="0" applyFont="1" applyFill="1" applyAlignment="1">
      <alignment horizontal="left" vertical="center" wrapText="1"/>
    </xf>
    <xf numFmtId="0" fontId="17" fillId="5" borderId="0" xfId="3" applyFill="1" applyBorder="1" applyAlignment="1">
      <alignment horizontal="left" vertical="center" wrapText="1"/>
    </xf>
    <xf numFmtId="0" fontId="42" fillId="5" borderId="0" xfId="3" applyFont="1" applyFill="1" applyBorder="1" applyAlignment="1">
      <alignment horizontal="center" vertical="center" wrapText="1"/>
    </xf>
    <xf numFmtId="0" fontId="42" fillId="5" borderId="0" xfId="3" applyFont="1" applyFill="1" applyBorder="1" applyAlignment="1">
      <alignment horizontal="left" vertical="center" wrapText="1"/>
    </xf>
    <xf numFmtId="0" fontId="24" fillId="5" borderId="0" xfId="0" applyFont="1" applyFill="1" applyAlignment="1">
      <alignment horizontal="center" vertical="center" wrapText="1"/>
    </xf>
    <xf numFmtId="0" fontId="39" fillId="5" borderId="0" xfId="0" applyFont="1" applyFill="1" applyAlignment="1">
      <alignment horizontal="right" vertical="center" wrapText="1"/>
    </xf>
    <xf numFmtId="0" fontId="29" fillId="5" borderId="0" xfId="3" applyFont="1" applyFill="1" applyAlignment="1">
      <alignment horizontal="left" vertical="center" wrapText="1"/>
    </xf>
    <xf numFmtId="164" fontId="0" fillId="0" borderId="5" xfId="1" applyNumberFormat="1" applyFont="1" applyFill="1" applyBorder="1" applyAlignment="1">
      <alignment horizontal="center" vertical="center" wrapText="1"/>
    </xf>
    <xf numFmtId="10" fontId="0" fillId="0" borderId="5" xfId="2" applyNumberFormat="1" applyFont="1" applyFill="1" applyBorder="1" applyAlignment="1">
      <alignment horizontal="center" vertical="center" wrapText="1"/>
    </xf>
    <xf numFmtId="43" fontId="0" fillId="0" borderId="5" xfId="1" applyFont="1" applyFill="1" applyBorder="1" applyAlignment="1">
      <alignment horizontal="center" vertical="center" wrapText="1"/>
    </xf>
    <xf numFmtId="0" fontId="0" fillId="0" borderId="0" xfId="0" applyAlignment="1">
      <alignment vertical="center" wrapText="1"/>
    </xf>
    <xf numFmtId="0" fontId="0" fillId="5" borderId="0" xfId="0" applyFill="1" applyAlignment="1">
      <alignment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2" fontId="21" fillId="0" borderId="5" xfId="0" applyNumberFormat="1" applyFont="1" applyBorder="1" applyAlignment="1">
      <alignment vertical="center" wrapText="1"/>
    </xf>
    <xf numFmtId="0" fontId="21" fillId="0" borderId="5" xfId="0" applyFont="1" applyBorder="1" applyAlignment="1">
      <alignment horizontal="left" vertical="center" wrapText="1"/>
    </xf>
    <xf numFmtId="0" fontId="23" fillId="5" borderId="5" xfId="0" applyFont="1" applyFill="1" applyBorder="1" applyAlignment="1">
      <alignment vertical="center" wrapText="1"/>
    </xf>
    <xf numFmtId="0" fontId="23" fillId="8" borderId="0" xfId="0" applyFont="1" applyFill="1" applyAlignment="1">
      <alignment vertical="center" wrapText="1"/>
    </xf>
    <xf numFmtId="14" fontId="23" fillId="5" borderId="0" xfId="0" applyNumberFormat="1" applyFont="1" applyFill="1" applyAlignment="1">
      <alignment vertical="center" wrapText="1"/>
    </xf>
    <xf numFmtId="2" fontId="23" fillId="5" borderId="0" xfId="0" applyNumberFormat="1" applyFont="1" applyFill="1" applyAlignment="1">
      <alignment horizontal="center" vertical="center" wrapText="1"/>
    </xf>
    <xf numFmtId="0" fontId="1" fillId="5" borderId="0" xfId="3" applyFont="1" applyFill="1" applyAlignment="1">
      <alignment horizontal="right" vertical="center" wrapText="1"/>
    </xf>
    <xf numFmtId="0" fontId="23" fillId="5" borderId="29" xfId="0" applyFont="1" applyFill="1" applyBorder="1" applyAlignment="1">
      <alignment vertical="center" wrapText="1"/>
    </xf>
    <xf numFmtId="10" fontId="23" fillId="5" borderId="29" xfId="0" applyNumberFormat="1" applyFont="1" applyFill="1" applyBorder="1" applyAlignment="1">
      <alignment vertical="center" wrapText="1"/>
    </xf>
    <xf numFmtId="0" fontId="39" fillId="5" borderId="0" xfId="0" applyFont="1" applyFill="1" applyAlignment="1">
      <alignment vertical="center" wrapText="1"/>
    </xf>
    <xf numFmtId="0" fontId="39" fillId="12" borderId="0" xfId="6" applyFont="1" applyBorder="1" applyAlignment="1">
      <alignment vertical="center" wrapText="1"/>
    </xf>
    <xf numFmtId="0" fontId="17" fillId="5" borderId="0" xfId="3" applyFill="1" applyBorder="1" applyAlignment="1">
      <alignment vertical="center" wrapText="1"/>
    </xf>
    <xf numFmtId="0" fontId="23" fillId="12" borderId="0" xfId="6" applyBorder="1" applyAlignment="1">
      <alignment vertical="center" wrapText="1"/>
    </xf>
    <xf numFmtId="0" fontId="25" fillId="5" borderId="0" xfId="0" applyFont="1" applyFill="1" applyAlignment="1">
      <alignment vertical="center" wrapText="1"/>
    </xf>
    <xf numFmtId="0" fontId="29" fillId="5" borderId="0" xfId="3" applyFont="1" applyFill="1" applyAlignment="1">
      <alignment horizontal="right" vertical="center" wrapText="1"/>
    </xf>
    <xf numFmtId="0" fontId="45" fillId="5" borderId="5" xfId="0" applyFont="1" applyFill="1" applyBorder="1" applyAlignment="1">
      <alignment horizontal="center" vertical="center" wrapText="1"/>
    </xf>
    <xf numFmtId="165" fontId="45" fillId="5" borderId="5" xfId="0" applyNumberFormat="1" applyFont="1" applyFill="1" applyBorder="1" applyAlignment="1">
      <alignment horizontal="center" vertical="center" wrapText="1"/>
    </xf>
    <xf numFmtId="165" fontId="39" fillId="5" borderId="5" xfId="0" applyNumberFormat="1" applyFont="1" applyFill="1" applyBorder="1" applyAlignment="1">
      <alignment horizontal="center" vertical="center" wrapText="1"/>
    </xf>
    <xf numFmtId="0" fontId="22" fillId="10" borderId="5" xfId="0" applyFont="1" applyFill="1" applyBorder="1" applyAlignment="1">
      <alignment horizontal="center" vertical="center" wrapText="1"/>
    </xf>
    <xf numFmtId="10" fontId="22" fillId="10" borderId="5" xfId="0" applyNumberFormat="1" applyFont="1" applyFill="1" applyBorder="1" applyAlignment="1">
      <alignment vertical="center" wrapText="1"/>
    </xf>
    <xf numFmtId="0" fontId="3" fillId="0" borderId="0" xfId="0" applyFont="1" applyAlignment="1">
      <alignment horizontal="center" vertical="center"/>
    </xf>
    <xf numFmtId="0" fontId="0" fillId="0" borderId="0" xfId="0" applyAlignment="1">
      <alignment vertical="center"/>
    </xf>
    <xf numFmtId="0" fontId="3" fillId="0" borderId="5" xfId="0" applyFont="1" applyBorder="1" applyAlignment="1">
      <alignment vertical="center"/>
    </xf>
    <xf numFmtId="0" fontId="8" fillId="0" borderId="5" xfId="0" applyFont="1" applyBorder="1" applyAlignment="1">
      <alignment vertical="center"/>
    </xf>
    <xf numFmtId="9" fontId="0" fillId="0" borderId="5" xfId="0" applyNumberFormat="1" applyBorder="1" applyAlignment="1">
      <alignment horizontal="left" vertical="center"/>
    </xf>
    <xf numFmtId="0" fontId="0" fillId="0" borderId="5" xfId="0" applyBorder="1" applyAlignment="1">
      <alignment vertical="center"/>
    </xf>
    <xf numFmtId="0" fontId="9" fillId="0" borderId="5" xfId="0" applyFont="1" applyBorder="1" applyAlignment="1">
      <alignment vertical="center"/>
    </xf>
    <xf numFmtId="165" fontId="0" fillId="0" borderId="5" xfId="0" applyNumberFormat="1" applyBorder="1" applyAlignment="1">
      <alignment horizontal="left" vertical="center"/>
    </xf>
    <xf numFmtId="3" fontId="48" fillId="13" borderId="14" xfId="0" applyNumberFormat="1" applyFont="1" applyFill="1" applyBorder="1" applyAlignment="1">
      <alignment horizontal="center" vertical="center" wrapText="1"/>
    </xf>
    <xf numFmtId="10" fontId="0" fillId="0" borderId="5" xfId="0" applyNumberFormat="1" applyBorder="1"/>
    <xf numFmtId="3" fontId="48" fillId="13" borderId="5" xfId="0" applyNumberFormat="1" applyFont="1" applyFill="1" applyBorder="1" applyAlignment="1">
      <alignment horizontal="center" vertical="center" wrapText="1"/>
    </xf>
    <xf numFmtId="49" fontId="0" fillId="0" borderId="0" xfId="0" applyNumberFormat="1"/>
    <xf numFmtId="0" fontId="0" fillId="0" borderId="0" xfId="0" applyAlignment="1">
      <alignment horizontal="left" vertical="top"/>
    </xf>
    <xf numFmtId="0" fontId="0" fillId="14" borderId="0" xfId="0" applyFill="1"/>
    <xf numFmtId="0" fontId="0" fillId="15" borderId="0" xfId="0" applyFill="1"/>
    <xf numFmtId="0" fontId="49" fillId="0" borderId="0" xfId="0" applyFont="1"/>
    <xf numFmtId="10" fontId="0" fillId="0" borderId="5" xfId="2" applyNumberFormat="1" applyFont="1" applyFill="1" applyBorder="1" applyAlignment="1">
      <alignment horizontal="left" vertical="center"/>
    </xf>
    <xf numFmtId="14" fontId="0" fillId="0" borderId="5" xfId="0" applyNumberFormat="1" applyBorder="1" applyAlignment="1">
      <alignment horizontal="left" vertical="center"/>
    </xf>
    <xf numFmtId="3" fontId="3" fillId="0" borderId="5" xfId="0" applyNumberFormat="1" applyFont="1" applyBorder="1" applyAlignment="1">
      <alignment vertical="center"/>
    </xf>
    <xf numFmtId="0" fontId="0" fillId="0" borderId="35" xfId="0" applyBorder="1"/>
    <xf numFmtId="0" fontId="0" fillId="0" borderId="36" xfId="0" applyBorder="1"/>
    <xf numFmtId="0" fontId="3" fillId="0" borderId="3" xfId="0" applyFont="1" applyBorder="1" applyAlignment="1">
      <alignment horizontal="center" vertical="center" wrapText="1"/>
    </xf>
    <xf numFmtId="3" fontId="48" fillId="13" borderId="3" xfId="0" applyNumberFormat="1" applyFont="1" applyFill="1" applyBorder="1" applyAlignment="1">
      <alignment horizontal="center" vertical="center" wrapText="1"/>
    </xf>
    <xf numFmtId="0" fontId="3" fillId="0" borderId="6" xfId="0" applyFont="1" applyBorder="1"/>
    <xf numFmtId="0" fontId="3" fillId="0" borderId="12" xfId="0" applyFont="1" applyBorder="1"/>
    <xf numFmtId="0" fontId="0" fillId="0" borderId="15" xfId="0" applyBorder="1"/>
    <xf numFmtId="0" fontId="0" fillId="0" borderId="16" xfId="0" applyBorder="1"/>
    <xf numFmtId="0" fontId="0" fillId="0" borderId="17" xfId="0" applyBorder="1"/>
    <xf numFmtId="15" fontId="3" fillId="0" borderId="40" xfId="0" applyNumberFormat="1" applyFont="1" applyBorder="1" applyAlignment="1">
      <alignment horizontal="center" vertical="center" wrapText="1"/>
    </xf>
    <xf numFmtId="3" fontId="48" fillId="13" borderId="41" xfId="0" applyNumberFormat="1" applyFont="1" applyFill="1" applyBorder="1" applyAlignment="1">
      <alignment horizontal="center" vertical="center" wrapText="1"/>
    </xf>
    <xf numFmtId="15" fontId="3" fillId="0" borderId="21" xfId="0" applyNumberFormat="1" applyFont="1" applyBorder="1" applyAlignment="1">
      <alignment horizontal="center" vertical="center" wrapText="1"/>
    </xf>
    <xf numFmtId="3" fontId="50" fillId="13" borderId="23" xfId="0" applyNumberFormat="1" applyFont="1" applyFill="1" applyBorder="1" applyAlignment="1">
      <alignment horizontal="center" vertical="center" wrapText="1"/>
    </xf>
    <xf numFmtId="0" fontId="5" fillId="16" borderId="5" xfId="7" applyFont="1" applyFill="1" applyBorder="1"/>
    <xf numFmtId="0" fontId="5" fillId="16" borderId="5" xfId="7" applyFont="1" applyFill="1" applyBorder="1" applyAlignment="1">
      <alignment vertical="center"/>
    </xf>
    <xf numFmtId="0" fontId="0" fillId="0" borderId="9" xfId="0" applyBorder="1"/>
    <xf numFmtId="0" fontId="0" fillId="0" borderId="8" xfId="0" applyBorder="1"/>
    <xf numFmtId="0" fontId="0" fillId="0" borderId="7" xfId="0" applyBorder="1"/>
    <xf numFmtId="14" fontId="0" fillId="0" borderId="0" xfId="0" applyNumberFormat="1" applyAlignment="1">
      <alignment horizontal="left" vertical="center"/>
    </xf>
    <xf numFmtId="3" fontId="0" fillId="0" borderId="5" xfId="0" applyNumberFormat="1" applyBorder="1"/>
    <xf numFmtId="15" fontId="0" fillId="0" borderId="5" xfId="0" applyNumberFormat="1" applyBorder="1" applyAlignment="1">
      <alignment horizontal="center" vertical="center" wrapText="1"/>
    </xf>
    <xf numFmtId="9" fontId="0" fillId="0" borderId="5" xfId="2" applyFont="1" applyBorder="1"/>
    <xf numFmtId="1" fontId="49" fillId="2" borderId="42" xfId="0" applyNumberFormat="1" applyFont="1" applyFill="1" applyBorder="1" applyAlignment="1">
      <alignment horizontal="center" vertical="center" wrapText="1"/>
    </xf>
    <xf numFmtId="0" fontId="49" fillId="2" borderId="19"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0" borderId="0" xfId="0" applyFont="1" applyAlignment="1">
      <alignment horizontal="center" vertical="center" wrapText="1"/>
    </xf>
    <xf numFmtId="1" fontId="0" fillId="0" borderId="14" xfId="0" applyNumberFormat="1" applyBorder="1" applyAlignment="1">
      <alignment vertical="center"/>
    </xf>
    <xf numFmtId="168" fontId="0" fillId="0" borderId="5" xfId="0" applyNumberFormat="1" applyBorder="1" applyAlignment="1">
      <alignment vertical="center"/>
    </xf>
    <xf numFmtId="0" fontId="53" fillId="0" borderId="5" xfId="0" applyFont="1" applyBorder="1" applyAlignment="1">
      <alignment vertical="center"/>
    </xf>
    <xf numFmtId="0" fontId="0" fillId="0" borderId="4" xfId="0" applyBorder="1" applyAlignment="1">
      <alignment vertical="center"/>
    </xf>
    <xf numFmtId="0" fontId="17" fillId="0" borderId="0" xfId="3" applyAlignment="1" applyProtection="1">
      <alignment vertical="center"/>
    </xf>
    <xf numFmtId="1" fontId="0" fillId="0" borderId="43" xfId="0" applyNumberFormat="1" applyBorder="1" applyAlignment="1">
      <alignment vertical="center"/>
    </xf>
    <xf numFmtId="168" fontId="0" fillId="0" borderId="6" xfId="0" applyNumberFormat="1" applyBorder="1" applyAlignment="1">
      <alignment vertical="center"/>
    </xf>
    <xf numFmtId="0" fontId="0" fillId="0" borderId="6" xfId="0" applyBorder="1" applyAlignment="1">
      <alignment vertical="center"/>
    </xf>
    <xf numFmtId="0" fontId="0" fillId="0" borderId="44" xfId="0" applyBorder="1" applyAlignment="1">
      <alignment vertical="center"/>
    </xf>
    <xf numFmtId="1" fontId="0" fillId="0" borderId="0" xfId="0" applyNumberFormat="1" applyAlignment="1">
      <alignment vertical="center"/>
    </xf>
    <xf numFmtId="2" fontId="0" fillId="0" borderId="5" xfId="0" applyNumberFormat="1" applyBorder="1" applyAlignment="1">
      <alignment vertical="center"/>
    </xf>
    <xf numFmtId="9" fontId="0" fillId="0" borderId="5" xfId="2" applyFont="1" applyBorder="1" applyAlignment="1">
      <alignment vertical="center"/>
    </xf>
    <xf numFmtId="169" fontId="0" fillId="0" borderId="5" xfId="0" applyNumberFormat="1" applyBorder="1" applyAlignment="1">
      <alignment vertical="center"/>
    </xf>
    <xf numFmtId="9" fontId="0" fillId="0" borderId="5" xfId="0" applyNumberFormat="1" applyBorder="1"/>
    <xf numFmtId="2" fontId="0" fillId="0" borderId="5" xfId="0" applyNumberFormat="1" applyBorder="1"/>
    <xf numFmtId="164" fontId="0" fillId="0" borderId="5" xfId="1" applyNumberFormat="1" applyFont="1" applyBorder="1"/>
    <xf numFmtId="0" fontId="0" fillId="14" borderId="5" xfId="0" applyFill="1" applyBorder="1" applyAlignment="1">
      <alignment horizontal="center"/>
    </xf>
    <xf numFmtId="0" fontId="0" fillId="14" borderId="5" xfId="0" applyFill="1" applyBorder="1"/>
    <xf numFmtId="3" fontId="50" fillId="5" borderId="14" xfId="0" applyNumberFormat="1" applyFont="1" applyFill="1" applyBorder="1" applyAlignment="1">
      <alignment horizontal="center" vertical="center" wrapText="1"/>
    </xf>
    <xf numFmtId="0" fontId="0" fillId="5" borderId="5" xfId="0" applyFill="1" applyBorder="1" applyAlignment="1">
      <alignment horizontal="center" vertical="center"/>
    </xf>
    <xf numFmtId="0" fontId="0" fillId="5" borderId="8" xfId="0" applyFill="1" applyBorder="1" applyAlignment="1">
      <alignment horizontal="center" vertical="center"/>
    </xf>
    <xf numFmtId="164" fontId="0" fillId="5" borderId="5" xfId="0" applyNumberFormat="1" applyFill="1" applyBorder="1" applyAlignment="1">
      <alignment horizontal="left" vertical="center"/>
    </xf>
    <xf numFmtId="0" fontId="0" fillId="5" borderId="5" xfId="0" applyFill="1" applyBorder="1" applyAlignment="1">
      <alignment horizontal="left" vertical="center"/>
    </xf>
    <xf numFmtId="15" fontId="0" fillId="0" borderId="0" xfId="0" applyNumberFormat="1"/>
    <xf numFmtId="4" fontId="0" fillId="0" borderId="5" xfId="0" applyNumberFormat="1" applyBorder="1"/>
    <xf numFmtId="14" fontId="0" fillId="0" borderId="5" xfId="0" applyNumberFormat="1" applyBorder="1" applyAlignment="1">
      <alignment horizontal="left"/>
    </xf>
    <xf numFmtId="0" fontId="0" fillId="0" borderId="5" xfId="0" applyBorder="1" applyAlignment="1">
      <alignment horizontal="left"/>
    </xf>
    <xf numFmtId="0" fontId="44" fillId="0" borderId="5" xfId="7" applyFont="1" applyBorder="1" applyAlignment="1">
      <alignment horizontal="left" wrapText="1"/>
    </xf>
    <xf numFmtId="0" fontId="52" fillId="0" borderId="5" xfId="7" applyFont="1" applyBorder="1"/>
    <xf numFmtId="14" fontId="44" fillId="0" borderId="5" xfId="7" applyNumberFormat="1" applyFont="1" applyBorder="1" applyAlignment="1">
      <alignment horizontal="left" wrapText="1"/>
    </xf>
    <xf numFmtId="0" fontId="3"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2" borderId="34" xfId="0" applyFill="1" applyBorder="1" applyAlignment="1">
      <alignment horizontal="center"/>
    </xf>
    <xf numFmtId="0" fontId="0" fillId="2" borderId="29" xfId="0" applyFill="1" applyBorder="1" applyAlignment="1">
      <alignment horizont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0" fillId="5" borderId="5" xfId="0" applyFill="1" applyBorder="1" applyAlignment="1">
      <alignment horizontal="center" vertical="center"/>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17" fillId="0" borderId="5" xfId="3" applyBorder="1" applyAlignment="1">
      <alignment vertical="center" wrapText="1"/>
    </xf>
    <xf numFmtId="0" fontId="24" fillId="5" borderId="0" xfId="0" applyFont="1" applyFill="1" applyAlignment="1">
      <alignment horizontal="left" vertical="center" wrapText="1"/>
    </xf>
    <xf numFmtId="0" fontId="39" fillId="5" borderId="0" xfId="0" applyFont="1" applyFill="1" applyAlignment="1">
      <alignment horizontal="left" vertical="center" wrapText="1"/>
    </xf>
    <xf numFmtId="0" fontId="38" fillId="11" borderId="0" xfId="0" applyFont="1" applyFill="1" applyAlignment="1">
      <alignment vertical="center" wrapText="1"/>
    </xf>
    <xf numFmtId="0" fontId="17" fillId="5" borderId="30" xfId="3" applyFill="1" applyBorder="1" applyAlignment="1">
      <alignment horizontal="center" vertical="center" wrapText="1"/>
    </xf>
    <xf numFmtId="0" fontId="17" fillId="5" borderId="31" xfId="3" applyFill="1" applyBorder="1" applyAlignment="1">
      <alignment horizontal="center" vertical="center" wrapText="1"/>
    </xf>
    <xf numFmtId="0" fontId="17" fillId="5" borderId="20" xfId="3" applyFill="1" applyBorder="1" applyAlignment="1">
      <alignment horizontal="center" vertical="center" wrapText="1"/>
    </xf>
    <xf numFmtId="0" fontId="40" fillId="5" borderId="0" xfId="0" applyFont="1" applyFill="1" applyAlignment="1">
      <alignment horizontal="center" vertical="center" wrapText="1"/>
    </xf>
    <xf numFmtId="0" fontId="17" fillId="5" borderId="0" xfId="3" applyFill="1" applyBorder="1" applyAlignment="1">
      <alignment horizontal="center" vertical="center" wrapText="1"/>
    </xf>
    <xf numFmtId="0" fontId="17" fillId="5" borderId="0" xfId="3" applyFill="1" applyBorder="1" applyAlignment="1">
      <alignment vertical="center" wrapText="1"/>
    </xf>
    <xf numFmtId="0" fontId="39" fillId="5" borderId="0" xfId="0" applyFont="1" applyFill="1" applyAlignment="1">
      <alignment vertical="center" wrapText="1"/>
    </xf>
    <xf numFmtId="0" fontId="23" fillId="5" borderId="0" xfId="0" applyFont="1" applyFill="1" applyAlignment="1">
      <alignment vertical="center" wrapText="1"/>
    </xf>
    <xf numFmtId="0" fontId="17" fillId="0" borderId="0" xfId="3" applyAlignment="1">
      <alignment vertical="center" wrapText="1"/>
    </xf>
    <xf numFmtId="0" fontId="26" fillId="5" borderId="27" xfId="4" applyFont="1" applyFill="1" applyAlignment="1">
      <alignment horizontal="left" vertical="center" wrapText="1"/>
    </xf>
    <xf numFmtId="0" fontId="26" fillId="5" borderId="0" xfId="4" applyFont="1" applyFill="1" applyBorder="1" applyAlignment="1">
      <alignment horizontal="left" vertical="center" wrapText="1"/>
    </xf>
    <xf numFmtId="0" fontId="31" fillId="7" borderId="0" xfId="0" applyFont="1" applyFill="1" applyAlignment="1">
      <alignment horizontal="center" vertical="center" wrapText="1"/>
    </xf>
    <xf numFmtId="0" fontId="32" fillId="9" borderId="0" xfId="0" applyFont="1" applyFill="1" applyAlignment="1">
      <alignment horizontal="center" vertical="center" wrapText="1"/>
    </xf>
    <xf numFmtId="0" fontId="34" fillId="5" borderId="27" xfId="4" applyFont="1" applyFill="1" applyAlignment="1">
      <alignment horizontal="left" vertical="center" wrapText="1"/>
    </xf>
    <xf numFmtId="2" fontId="34" fillId="5" borderId="27" xfId="4" applyNumberFormat="1" applyFont="1" applyFill="1" applyAlignment="1">
      <alignment horizontal="center" vertical="center" wrapText="1"/>
    </xf>
    <xf numFmtId="0" fontId="36" fillId="5" borderId="27" xfId="4" applyFont="1" applyFill="1" applyAlignment="1">
      <alignment horizontal="center" vertical="center" wrapText="1"/>
    </xf>
    <xf numFmtId="0" fontId="0" fillId="5" borderId="0" xfId="0" applyFill="1" applyAlignment="1">
      <alignment vertical="center" wrapText="1"/>
    </xf>
    <xf numFmtId="0" fontId="23" fillId="5" borderId="5" xfId="0" applyFont="1" applyFill="1" applyBorder="1" applyAlignment="1">
      <alignment vertical="center" wrapText="1"/>
    </xf>
    <xf numFmtId="0" fontId="0" fillId="5" borderId="5" xfId="0" applyFill="1" applyBorder="1" applyAlignment="1">
      <alignment vertical="center" wrapText="1"/>
    </xf>
    <xf numFmtId="2" fontId="23" fillId="8" borderId="0" xfId="0" applyNumberFormat="1" applyFont="1" applyFill="1" applyAlignment="1">
      <alignment horizontal="center" vertical="center" wrapText="1"/>
    </xf>
    <xf numFmtId="0" fontId="33" fillId="8" borderId="0" xfId="0" applyFont="1" applyFill="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9" fillId="5" borderId="28" xfId="3" applyFont="1" applyFill="1" applyBorder="1" applyAlignment="1">
      <alignment horizontal="right"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15" fontId="3" fillId="0" borderId="5" xfId="0" applyNumberFormat="1" applyFont="1" applyBorder="1" applyAlignment="1">
      <alignment horizontal="center" vertical="center" wrapText="1"/>
    </xf>
    <xf numFmtId="3" fontId="48" fillId="13" borderId="45" xfId="0" applyNumberFormat="1" applyFont="1" applyFill="1" applyBorder="1" applyAlignment="1">
      <alignment horizontal="center" vertical="top" wrapText="1"/>
    </xf>
    <xf numFmtId="3" fontId="3" fillId="0" borderId="14" xfId="0" applyNumberFormat="1" applyFont="1" applyBorder="1" applyAlignment="1">
      <alignment vertical="center"/>
    </xf>
    <xf numFmtId="0" fontId="3" fillId="0" borderId="12" xfId="0" applyFont="1" applyBorder="1" applyAlignment="1">
      <alignment horizontal="center" vertical="center" wrapText="1"/>
    </xf>
    <xf numFmtId="15" fontId="3" fillId="0" borderId="12" xfId="0" applyNumberFormat="1" applyFont="1" applyBorder="1" applyAlignment="1">
      <alignment horizontal="center" vertical="center" wrapText="1"/>
    </xf>
  </cellXfs>
  <cellStyles count="14">
    <cellStyle name="60% - Accent5" xfId="5" builtinId="48"/>
    <cellStyle name="Comma" xfId="1" builtinId="3"/>
    <cellStyle name="Comma 2" xfId="10" xr:uid="{2B8C0A51-D27A-4B48-895F-E97CA1A9B336}"/>
    <cellStyle name="Comma 3" xfId="12" xr:uid="{EFEDA681-D241-42B7-B367-9255D0B6BE2A}"/>
    <cellStyle name="Currency 2" xfId="9" xr:uid="{76C792A2-FA58-4BD0-8B9F-8601C7B26D86}"/>
    <cellStyle name="Hyperlink" xfId="3" builtinId="8"/>
    <cellStyle name="Linked Cell" xfId="4" builtinId="24"/>
    <cellStyle name="Normal" xfId="0" builtinId="0"/>
    <cellStyle name="Normal 2" xfId="8" xr:uid="{3B0583EB-0FBF-4607-8B02-90FE3245D881}"/>
    <cellStyle name="Normal 3" xfId="11" xr:uid="{A37BBCD3-661D-4B71-8296-8AC0158F2E01}"/>
    <cellStyle name="Normal 4" xfId="7" xr:uid="{37716B47-DFEA-4B5B-8283-D5ADC6445AFA}"/>
    <cellStyle name="Percent" xfId="2" builtinId="5"/>
    <cellStyle name="Percent 2" xfId="13" xr:uid="{7797C4F9-AD1E-4501-9657-64452180273A}"/>
    <cellStyle name="Style 2" xfId="6" xr:uid="{00000000-0005-0000-0000-00000600000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center" textRotation="0" indent="0" justifyLastLine="0" shrinkToFit="0" readingOrder="0"/>
      <border diagonalUp="0" diagonalDown="0" outline="0">
        <left style="thin">
          <color indexed="64"/>
        </left>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yyyy\-mm\-dd"/>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yyyy\-mm\-dd"/>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55328</xdr:rowOff>
    </xdr:from>
    <xdr:to>
      <xdr:col>5</xdr:col>
      <xdr:colOff>1016712</xdr:colOff>
      <xdr:row>4</xdr:row>
      <xdr:rowOff>66675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57224" y="245828"/>
          <a:ext cx="5579188" cy="582847"/>
        </a:xfrm>
        <a:prstGeom prst="rect">
          <a:avLst/>
        </a:prstGeom>
      </xdr:spPr>
    </xdr:pic>
    <xdr:clientData/>
  </xdr:twoCellAnchor>
  <xdr:twoCellAnchor editAs="oneCell">
    <xdr:from>
      <xdr:col>1</xdr:col>
      <xdr:colOff>104775</xdr:colOff>
      <xdr:row>4</xdr:row>
      <xdr:rowOff>114300</xdr:rowOff>
    </xdr:from>
    <xdr:to>
      <xdr:col>5</xdr:col>
      <xdr:colOff>34925</xdr:colOff>
      <xdr:row>16</xdr:row>
      <xdr:rowOff>66675</xdr:rowOff>
    </xdr:to>
    <xdr:pic>
      <xdr:nvPicPr>
        <xdr:cNvPr id="3" name="Picture 2">
          <a:extLst>
            <a:ext uri="{FF2B5EF4-FFF2-40B4-BE49-F238E27FC236}">
              <a16:creationId xmlns:a16="http://schemas.microsoft.com/office/drawing/2014/main" id="{00000000-0008-0000-0200-000003000000}"/>
            </a:ext>
            <a:ext uri="{147F2762-F138-4A5C-976F-8EAC2B608ADB}">
              <a16:predDERef xmlns:a16="http://schemas.microsoft.com/office/drawing/2014/main" pred="{3CE04920-D39E-CE1D-BE8B-5F4915A6B53E}"/>
            </a:ext>
          </a:extLst>
        </xdr:cNvPr>
        <xdr:cNvPicPr>
          <a:picLocks noChangeAspect="1"/>
        </xdr:cNvPicPr>
      </xdr:nvPicPr>
      <xdr:blipFill>
        <a:blip xmlns:r="http://schemas.openxmlformats.org/officeDocument/2006/relationships" r:embed="rId2"/>
        <a:stretch>
          <a:fillRect/>
        </a:stretch>
      </xdr:blipFill>
      <xdr:spPr>
        <a:xfrm>
          <a:off x="685800" y="876300"/>
          <a:ext cx="4568825" cy="2238375"/>
        </a:xfrm>
        <a:prstGeom prst="rect">
          <a:avLst/>
        </a:prstGeom>
      </xdr:spPr>
    </xdr:pic>
    <xdr:clientData/>
  </xdr:twoCellAnchor>
  <xdr:twoCellAnchor editAs="oneCell">
    <xdr:from>
      <xdr:col>2</xdr:col>
      <xdr:colOff>117724</xdr:colOff>
      <xdr:row>32</xdr:row>
      <xdr:rowOff>85618</xdr:rowOff>
    </xdr:from>
    <xdr:to>
      <xdr:col>2</xdr:col>
      <xdr:colOff>889249</xdr:colOff>
      <xdr:row>32</xdr:row>
      <xdr:rowOff>457093</xdr:rowOff>
    </xdr:to>
    <xdr:pic>
      <xdr:nvPicPr>
        <xdr:cNvPr id="4"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9349" y="10239268"/>
          <a:ext cx="771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96321</xdr:colOff>
      <xdr:row>7</xdr:row>
      <xdr:rowOff>149832</xdr:rowOff>
    </xdr:from>
    <xdr:to>
      <xdr:col>13</xdr:col>
      <xdr:colOff>409692</xdr:colOff>
      <xdr:row>12</xdr:row>
      <xdr:rowOff>167842</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8783121" y="1483332"/>
          <a:ext cx="4157833" cy="970510"/>
        </a:xfrm>
        <a:prstGeom prst="rect">
          <a:avLst/>
        </a:prstGeom>
      </xdr:spPr>
    </xdr:pic>
    <xdr:clientData/>
  </xdr:twoCellAnchor>
  <xdr:twoCellAnchor editAs="oneCell">
    <xdr:from>
      <xdr:col>8</xdr:col>
      <xdr:colOff>310365</xdr:colOff>
      <xdr:row>13</xdr:row>
      <xdr:rowOff>139128</xdr:rowOff>
    </xdr:from>
    <xdr:to>
      <xdr:col>12</xdr:col>
      <xdr:colOff>485408</xdr:colOff>
      <xdr:row>15</xdr:row>
      <xdr:rowOff>173005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9282915" y="2615628"/>
          <a:ext cx="2743155" cy="414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76199</xdr:colOff>
      <xdr:row>1</xdr:row>
      <xdr:rowOff>55328</xdr:rowOff>
    </xdr:from>
    <xdr:to>
      <xdr:col>5</xdr:col>
      <xdr:colOff>1016712</xdr:colOff>
      <xdr:row>4</xdr:row>
      <xdr:rowOff>66675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70559" y="238208"/>
          <a:ext cx="5718253" cy="559987"/>
        </a:xfrm>
        <a:prstGeom prst="rect">
          <a:avLst/>
        </a:prstGeom>
      </xdr:spPr>
    </xdr:pic>
    <xdr:clientData/>
  </xdr:twoCellAnchor>
  <xdr:twoCellAnchor editAs="oneCell">
    <xdr:from>
      <xdr:col>1</xdr:col>
      <xdr:colOff>104775</xdr:colOff>
      <xdr:row>4</xdr:row>
      <xdr:rowOff>114300</xdr:rowOff>
    </xdr:from>
    <xdr:to>
      <xdr:col>5</xdr:col>
      <xdr:colOff>34925</xdr:colOff>
      <xdr:row>16</xdr:row>
      <xdr:rowOff>66675</xdr:rowOff>
    </xdr:to>
    <xdr:pic>
      <xdr:nvPicPr>
        <xdr:cNvPr id="3" name="Picture 2">
          <a:extLst>
            <a:ext uri="{FF2B5EF4-FFF2-40B4-BE49-F238E27FC236}">
              <a16:creationId xmlns:a16="http://schemas.microsoft.com/office/drawing/2014/main" id="{00000000-0008-0000-0400-000003000000}"/>
            </a:ext>
            <a:ext uri="{147F2762-F138-4A5C-976F-8EAC2B608ADB}">
              <a16:predDERef xmlns:a16="http://schemas.microsoft.com/office/drawing/2014/main" pred="{3CE04920-D39E-CE1D-BE8B-5F4915A6B53E}"/>
            </a:ext>
          </a:extLst>
        </xdr:cNvPr>
        <xdr:cNvPicPr>
          <a:picLocks noChangeAspect="1"/>
        </xdr:cNvPicPr>
      </xdr:nvPicPr>
      <xdr:blipFill>
        <a:blip xmlns:r="http://schemas.openxmlformats.org/officeDocument/2006/relationships" r:embed="rId2"/>
        <a:stretch>
          <a:fillRect/>
        </a:stretch>
      </xdr:blipFill>
      <xdr:spPr>
        <a:xfrm>
          <a:off x="699135" y="845820"/>
          <a:ext cx="4707890" cy="2146935"/>
        </a:xfrm>
        <a:prstGeom prst="rect">
          <a:avLst/>
        </a:prstGeom>
      </xdr:spPr>
    </xdr:pic>
    <xdr:clientData/>
  </xdr:twoCellAnchor>
  <xdr:twoCellAnchor editAs="oneCell">
    <xdr:from>
      <xdr:col>2</xdr:col>
      <xdr:colOff>117724</xdr:colOff>
      <xdr:row>32</xdr:row>
      <xdr:rowOff>85618</xdr:rowOff>
    </xdr:from>
    <xdr:to>
      <xdr:col>2</xdr:col>
      <xdr:colOff>889249</xdr:colOff>
      <xdr:row>32</xdr:row>
      <xdr:rowOff>457093</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3164" y="9244858"/>
          <a:ext cx="771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96321</xdr:colOff>
      <xdr:row>7</xdr:row>
      <xdr:rowOff>149832</xdr:rowOff>
    </xdr:from>
    <xdr:to>
      <xdr:col>13</xdr:col>
      <xdr:colOff>406126</xdr:colOff>
      <xdr:row>12</xdr:row>
      <xdr:rowOff>167842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9034581" y="1429992"/>
          <a:ext cx="4268323" cy="932410"/>
        </a:xfrm>
        <a:prstGeom prst="rect">
          <a:avLst/>
        </a:prstGeom>
      </xdr:spPr>
    </xdr:pic>
    <xdr:clientData/>
  </xdr:twoCellAnchor>
  <xdr:twoCellAnchor editAs="oneCell">
    <xdr:from>
      <xdr:col>8</xdr:col>
      <xdr:colOff>310365</xdr:colOff>
      <xdr:row>13</xdr:row>
      <xdr:rowOff>139128</xdr:rowOff>
    </xdr:from>
    <xdr:to>
      <xdr:col>12</xdr:col>
      <xdr:colOff>481841</xdr:colOff>
      <xdr:row>15</xdr:row>
      <xdr:rowOff>173005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9545805" y="2516568"/>
          <a:ext cx="2811735" cy="3996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778328</xdr:colOff>
      <xdr:row>3</xdr:row>
      <xdr:rowOff>167367</xdr:rowOff>
    </xdr:from>
    <xdr:ext cx="311367" cy="17222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737757" y="357867"/>
              <a:ext cx="3113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𝑁𝑅𝐵</m:t>
                        </m:r>
                      </m:sub>
                    </m:sSub>
                  </m:oMath>
                </m:oMathPara>
              </a14:m>
              <a:endParaRPr lang="en-US" sz="1100"/>
            </a:p>
          </xdr:txBody>
        </xdr:sp>
      </mc:Choice>
      <mc:Fallback xmlns="">
        <xdr:sp macro="" textlink="">
          <xdr:nvSpPr>
            <xdr:cNvPr id="2" name="TextBox 1">
              <a:extLst>
                <a:ext uri="{FF2B5EF4-FFF2-40B4-BE49-F238E27FC236}">
                  <a16:creationId xmlns:a16="http://schemas.microsoft.com/office/drawing/2014/main" id="{1411B214-0138-61DF-6B4D-9CB82D099057}"/>
                </a:ext>
              </a:extLst>
            </xdr:cNvPr>
            <xdr:cNvSpPr txBox="1"/>
          </xdr:nvSpPr>
          <xdr:spPr>
            <a:xfrm>
              <a:off x="2737757" y="357867"/>
              <a:ext cx="3113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𝑓_𝑁𝑅𝐵</a:t>
              </a:r>
              <a:endParaRPr lang="en-US" sz="1100"/>
            </a:p>
          </xdr:txBody>
        </xdr:sp>
      </mc:Fallback>
    </mc:AlternateContent>
    <xdr:clientData/>
  </xdr:oneCellAnchor>
  <xdr:oneCellAnchor>
    <xdr:from>
      <xdr:col>3</xdr:col>
      <xdr:colOff>0</xdr:colOff>
      <xdr:row>0</xdr:row>
      <xdr:rowOff>68036</xdr:rowOff>
    </xdr:from>
    <xdr:ext cx="1455964" cy="319703"/>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59429" y="68036"/>
              <a:ext cx="1455964" cy="319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𝑁𝑅𝐵</m:t>
                        </m:r>
                      </m:sub>
                    </m:sSub>
                    <m:r>
                      <a:rPr lang="en-US" sz="1100" b="0" i="1">
                        <a:latin typeface="Cambria Math" panose="02040503050406030204" pitchFamily="18" charset="0"/>
                      </a:rPr>
                      <m:t>=</m:t>
                    </m:r>
                    <m:f>
                      <m:fPr>
                        <m:ctrlPr>
                          <a:rPr lang="en-US" sz="1100" i="1">
                            <a:latin typeface="Cambria Math" panose="02040503050406030204" pitchFamily="18" charset="0"/>
                          </a:rPr>
                        </m:ctrlPr>
                      </m:fPr>
                      <m:num>
                        <m:r>
                          <a:rPr lang="en-US" sz="1100" b="0" i="1">
                            <a:latin typeface="Cambria Math" panose="02040503050406030204" pitchFamily="18" charset="0"/>
                          </a:rPr>
                          <m:t>𝑁𝑅𝐵</m:t>
                        </m:r>
                      </m:num>
                      <m:den>
                        <m:r>
                          <a:rPr lang="en-US" sz="1100" b="0" i="1">
                            <a:latin typeface="Cambria Math" panose="02040503050406030204" pitchFamily="18" charset="0"/>
                          </a:rPr>
                          <m:t>𝑁𝑅𝐵</m:t>
                        </m:r>
                        <m:r>
                          <a:rPr lang="en-US" sz="1100" b="0" i="1">
                            <a:latin typeface="Cambria Math" panose="02040503050406030204" pitchFamily="18" charset="0"/>
                          </a:rPr>
                          <m:t>+</m:t>
                        </m:r>
                        <m:r>
                          <a:rPr lang="en-US" sz="1100" b="0" i="1">
                            <a:latin typeface="Cambria Math" panose="02040503050406030204" pitchFamily="18" charset="0"/>
                          </a:rPr>
                          <m:t>𝑅𝐵</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0FF07AA9-A8D1-9378-B8B0-2DC1DC9E053F}"/>
                </a:ext>
              </a:extLst>
            </xdr:cNvPr>
            <xdr:cNvSpPr txBox="1"/>
          </xdr:nvSpPr>
          <xdr:spPr>
            <a:xfrm>
              <a:off x="1959429" y="68036"/>
              <a:ext cx="1455964" cy="319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latin typeface="Cambria Math" panose="02040503050406030204" pitchFamily="18" charset="0"/>
                </a:rPr>
                <a:t>𝑓_𝑁𝑅𝐵=𝑁𝑅𝐵/(𝑁𝑅𝐵+𝑅𝐵)</a:t>
              </a:r>
              <a:endParaRPr lang="en-US" sz="1100"/>
            </a:p>
          </xdr:txBody>
        </xdr:sp>
      </mc:Fallback>
    </mc:AlternateContent>
    <xdr:clientData/>
  </xdr:oneCellAnchor>
  <xdr:oneCellAnchor>
    <xdr:from>
      <xdr:col>4</xdr:col>
      <xdr:colOff>571500</xdr:colOff>
      <xdr:row>22</xdr:row>
      <xdr:rowOff>38100</xdr:rowOff>
    </xdr:from>
    <xdr:ext cx="5258619" cy="40992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828925" y="228600"/>
              <a:ext cx="5258619"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𝑅𝐵</m:t>
                    </m:r>
                    <m:r>
                      <a:rPr lang="en-US" sz="1100" b="0" i="1">
                        <a:latin typeface="Cambria Math" panose="02040503050406030204" pitchFamily="18" charset="0"/>
                      </a:rPr>
                      <m:t>= </m:t>
                    </m:r>
                    <m:nary>
                      <m:naryPr>
                        <m:chr m:val="∑"/>
                        <m:subHide m:val="on"/>
                        <m:supHide m:val="on"/>
                        <m:ctrlPr>
                          <a:rPr lang="en-US" sz="1100" i="1">
                            <a:latin typeface="Cambria Math" panose="02040503050406030204" pitchFamily="18" charset="0"/>
                          </a:rPr>
                        </m:ctrlPr>
                      </m:naryPr>
                      <m:sub/>
                      <m:sup/>
                      <m:e>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𝑀𝐴𝐼</m:t>
                                </m:r>
                              </m:e>
                              <m:sub>
                                <m:r>
                                  <a:rPr lang="en-US" sz="1100" b="0" i="1">
                                    <a:latin typeface="Cambria Math" panose="02040503050406030204" pitchFamily="18" charset="0"/>
                                  </a:rPr>
                                  <m:t>𝑓𝑜𝑟𝑒𝑠𝑡</m:t>
                                </m:r>
                                <m:r>
                                  <a:rPr lang="en-US" sz="1100" b="0" i="1">
                                    <a:latin typeface="Cambria Math" panose="02040503050406030204" pitchFamily="18" charset="0"/>
                                  </a:rPr>
                                  <m:t>,</m:t>
                                </m:r>
                                <m:r>
                                  <a:rPr lang="en-US" sz="1100" b="0" i="1">
                                    <a:latin typeface="Cambria Math" panose="02040503050406030204" pitchFamily="18" charset="0"/>
                                  </a:rPr>
                                  <m:t>𝑖</m:t>
                                </m:r>
                              </m:sub>
                            </m:sSub>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𝐹</m:t>
                                    </m:r>
                                  </m:e>
                                  <m:sub>
                                    <m:r>
                                      <a:rPr lang="en-US" sz="1100" b="0" i="1">
                                        <a:latin typeface="Cambria Math" panose="02040503050406030204" pitchFamily="18" charset="0"/>
                                        <a:ea typeface="Cambria Math" panose="02040503050406030204" pitchFamily="18" charset="0"/>
                                      </a:rPr>
                                      <m:t>𝑓𝑜𝑟𝑒𝑠𝑡</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𝑖</m:t>
                                    </m:r>
                                  </m:sub>
                                </m:sSub>
                                <m:r>
                                  <a:rPr lang="en-US" sz="1100" b="0" i="1">
                                    <a:latin typeface="Cambria Math" panose="02040503050406030204" pitchFamily="18" charset="0"/>
                                    <a:ea typeface="Cambria Math" panose="02040503050406030204" pitchFamily="18" charset="0"/>
                                  </a:rPr>
                                  <m:t> − </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𝑃</m:t>
                                    </m:r>
                                  </m:e>
                                  <m:sub>
                                    <m:r>
                                      <a:rPr lang="en-US" sz="1100" b="0" i="1">
                                        <a:latin typeface="Cambria Math" panose="02040503050406030204" pitchFamily="18" charset="0"/>
                                        <a:ea typeface="Cambria Math" panose="02040503050406030204" pitchFamily="18" charset="0"/>
                                      </a:rPr>
                                      <m:t>𝑓𝑜𝑟𝑒𝑠𝑡</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𝑖</m:t>
                                    </m:r>
                                  </m:sub>
                                </m:sSub>
                              </m:e>
                            </m:d>
                          </m:e>
                        </m:d>
                        <m:r>
                          <a:rPr lang="en-US" sz="1100" b="0" i="1">
                            <a:latin typeface="Cambria Math" panose="02040503050406030204" pitchFamily="18" charset="0"/>
                            <a:ea typeface="Cambria Math" panose="02040503050406030204" pitchFamily="18" charset="0"/>
                          </a:rPr>
                          <m:t>+</m:t>
                        </m:r>
                        <m:nary>
                          <m:naryPr>
                            <m:chr m:val="∑"/>
                            <m:subHide m:val="on"/>
                            <m:supHide m:val="on"/>
                            <m:ctrlPr>
                              <a:rPr lang="en-US" sz="1100" b="0" i="1">
                                <a:latin typeface="Cambria Math" panose="02040503050406030204" pitchFamily="18" charset="0"/>
                                <a:ea typeface="Cambria Math" panose="02040503050406030204" pitchFamily="18" charset="0"/>
                              </a:rPr>
                            </m:ctrlPr>
                          </m:naryPr>
                          <m:sub/>
                          <m:sup/>
                          <m:e>
                            <m:d>
                              <m:dPr>
                                <m:ctrlPr>
                                  <a:rPr lang="en-US" sz="1100" b="0" i="1">
                                    <a:latin typeface="Cambria Math" panose="02040503050406030204" pitchFamily="18" charset="0"/>
                                    <a:ea typeface="Cambria Math" panose="02040503050406030204" pitchFamily="18" charset="0"/>
                                  </a:rPr>
                                </m:ctrlPr>
                              </m:dPr>
                              <m:e>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𝑀𝐴𝐼</m:t>
                                    </m:r>
                                  </m:e>
                                  <m:sub>
                                    <m:r>
                                      <a:rPr lang="en-US" sz="1100" b="0" i="1">
                                        <a:latin typeface="Cambria Math" panose="02040503050406030204" pitchFamily="18" charset="0"/>
                                        <a:ea typeface="Cambria Math" panose="02040503050406030204" pitchFamily="18" charset="0"/>
                                      </a:rPr>
                                      <m:t>𝑜𝑡h𝑒𝑟</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𝑖</m:t>
                                    </m:r>
                                  </m:sub>
                                </m:sSub>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𝐹</m:t>
                                        </m:r>
                                      </m:e>
                                      <m:sub>
                                        <m:r>
                                          <a:rPr lang="en-US" sz="1100" b="0" i="1">
                                            <a:latin typeface="Cambria Math" panose="02040503050406030204" pitchFamily="18" charset="0"/>
                                            <a:ea typeface="Cambria Math" panose="02040503050406030204" pitchFamily="18" charset="0"/>
                                          </a:rPr>
                                          <m:t>𝑜𝑡h𝑒𝑟</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𝑖</m:t>
                                        </m:r>
                                      </m:sub>
                                    </m:sSub>
                                    <m:r>
                                      <a:rPr lang="en-US" sz="1100" b="0" i="1">
                                        <a:latin typeface="Cambria Math" panose="02040503050406030204" pitchFamily="18" charset="0"/>
                                        <a:ea typeface="Cambria Math" panose="02040503050406030204" pitchFamily="18" charset="0"/>
                                      </a:rPr>
                                      <m:t>−</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𝑃</m:t>
                                        </m:r>
                                      </m:e>
                                      <m:sub>
                                        <m:r>
                                          <a:rPr lang="en-US" sz="1100" b="0" i="1">
                                            <a:latin typeface="Cambria Math" panose="02040503050406030204" pitchFamily="18" charset="0"/>
                                            <a:ea typeface="Cambria Math" panose="02040503050406030204" pitchFamily="18" charset="0"/>
                                          </a:rPr>
                                          <m:t>𝑜𝑡h𝑒𝑟</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𝑖</m:t>
                                        </m:r>
                                      </m:sub>
                                    </m:sSub>
                                  </m:e>
                                </m:d>
                              </m:e>
                            </m:d>
                          </m:e>
                        </m:nary>
                      </m:e>
                    </m:nary>
                  </m:oMath>
                </m:oMathPara>
              </a14:m>
              <a:endParaRPr lang="en-US" sz="1100"/>
            </a:p>
          </xdr:txBody>
        </xdr:sp>
      </mc:Choice>
      <mc:Fallback xmlns="">
        <xdr:sp macro="" textlink="">
          <xdr:nvSpPr>
            <xdr:cNvPr id="4" name="TextBox 3">
              <a:extLst>
                <a:ext uri="{FF2B5EF4-FFF2-40B4-BE49-F238E27FC236}">
                  <a16:creationId xmlns:a16="http://schemas.microsoft.com/office/drawing/2014/main" id="{257268FF-EA69-8064-A9C4-C248FE5C2E53}"/>
                </a:ext>
              </a:extLst>
            </xdr:cNvPr>
            <xdr:cNvSpPr txBox="1"/>
          </xdr:nvSpPr>
          <xdr:spPr>
            <a:xfrm>
              <a:off x="2828925" y="228600"/>
              <a:ext cx="5258619"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𝑅𝐵= </a:t>
              </a:r>
              <a:r>
                <a:rPr lang="en-US" sz="1100" i="0">
                  <a:latin typeface="Cambria Math" panose="02040503050406030204" pitchFamily="18" charset="0"/>
                </a:rPr>
                <a:t>∑</a:t>
              </a:r>
              <a:r>
                <a:rPr lang="en-US" sz="1100" b="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𝑀𝐴𝐼〗_(𝑓𝑜𝑟𝑒𝑠𝑡,𝑖)</a:t>
              </a:r>
              <a:r>
                <a:rPr lang="en-US" sz="1100" b="0" i="0">
                  <a:latin typeface="Cambria Math" panose="02040503050406030204" pitchFamily="18" charset="0"/>
                  <a:ea typeface="Cambria Math" panose="02040503050406030204" pitchFamily="18" charset="0"/>
                </a:rPr>
                <a:t>×(𝐹_(𝑓𝑜𝑟𝑒𝑠𝑡,𝑖)  − 𝑃_(𝑓𝑜𝑟𝑒𝑠𝑡,𝑖) ))+∑▒(〖𝑀𝐴𝐼〗_(𝑜𝑡ℎ𝑒𝑟,𝑖)×(𝐹_(𝑜𝑡ℎ𝑒𝑟,𝑖)−𝑃_(𝑜𝑡ℎ𝑒𝑟,𝑖) )) 〗</a:t>
              </a:r>
              <a:endParaRPr lang="en-US" sz="1100"/>
            </a:p>
          </xdr:txBody>
        </xdr:sp>
      </mc:Fallback>
    </mc:AlternateContent>
    <xdr:clientData/>
  </xdr:oneCellAnchor>
  <xdr:oneCellAnchor>
    <xdr:from>
      <xdr:col>6</xdr:col>
      <xdr:colOff>0</xdr:colOff>
      <xdr:row>126</xdr:row>
      <xdr:rowOff>161925</xdr:rowOff>
    </xdr:from>
    <xdr:ext cx="65" cy="172227"/>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3325475" y="2847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933450</xdr:colOff>
      <xdr:row>127</xdr:row>
      <xdr:rowOff>28575</xdr:rowOff>
    </xdr:from>
    <xdr:ext cx="396840" cy="175369"/>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2876550" y="31413450"/>
              <a:ext cx="396840"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n-US" sz="1100" i="1">
                            <a:latin typeface="Cambria Math" panose="02040503050406030204" pitchFamily="18" charset="0"/>
                          </a:rPr>
                        </m:ctrlPr>
                      </m:sSupPr>
                      <m:e>
                        <m:r>
                          <a:rPr lang="en-US" sz="1100" b="0" i="1">
                            <a:latin typeface="Cambria Math" panose="02040503050406030204" pitchFamily="18" charset="0"/>
                          </a:rPr>
                          <m:t>𝑇</m:t>
                        </m:r>
                        <m:r>
                          <a:rPr lang="en-US" sz="1100" b="0" i="1">
                            <a:latin typeface="Cambria Math" panose="02040503050406030204" pitchFamily="18" charset="0"/>
                          </a:rPr>
                          <m:t>/</m:t>
                        </m:r>
                        <m:r>
                          <a:rPr lang="en-US" sz="1100" b="0" i="1">
                            <a:latin typeface="Cambria Math" panose="02040503050406030204" pitchFamily="18" charset="0"/>
                          </a:rPr>
                          <m:t>𝑚</m:t>
                        </m:r>
                      </m:e>
                      <m:sup>
                        <m:r>
                          <a:rPr lang="en-US" sz="1100" b="0" i="1">
                            <a:latin typeface="Cambria Math" panose="02040503050406030204" pitchFamily="18" charset="0"/>
                          </a:rPr>
                          <m:t>3 </m:t>
                        </m:r>
                      </m:sup>
                    </m:sSup>
                  </m:oMath>
                </m:oMathPara>
              </a14:m>
              <a:endParaRPr lang="en-US" sz="1100"/>
            </a:p>
          </xdr:txBody>
        </xdr:sp>
      </mc:Choice>
      <mc:Fallback xmlns="">
        <xdr:sp macro="" textlink="">
          <xdr:nvSpPr>
            <xdr:cNvPr id="6" name="TextBox 5">
              <a:extLst>
                <a:ext uri="{FF2B5EF4-FFF2-40B4-BE49-F238E27FC236}">
                  <a16:creationId xmlns:a16="http://schemas.microsoft.com/office/drawing/2014/main" id="{5341C550-B0A3-461B-8DD5-9CEDE6065243}"/>
                </a:ext>
              </a:extLst>
            </xdr:cNvPr>
            <xdr:cNvSpPr txBox="1"/>
          </xdr:nvSpPr>
          <xdr:spPr>
            <a:xfrm>
              <a:off x="2876550" y="31413450"/>
              <a:ext cx="396840"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𝑇/𝑚〗^(3 )</a:t>
              </a:r>
              <a:endParaRPr lang="en-US" sz="1100"/>
            </a:p>
          </xdr:txBody>
        </xdr:sp>
      </mc:Fallback>
    </mc:AlternateContent>
    <xdr:clientData/>
  </xdr:oneCellAnchor>
  <xdr:oneCellAnchor>
    <xdr:from>
      <xdr:col>3</xdr:col>
      <xdr:colOff>314325</xdr:colOff>
      <xdr:row>125</xdr:row>
      <xdr:rowOff>161925</xdr:rowOff>
    </xdr:from>
    <xdr:ext cx="65" cy="172227"/>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238875" y="2847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594360</xdr:colOff>
      <xdr:row>1</xdr:row>
      <xdr:rowOff>152400</xdr:rowOff>
    </xdr:from>
    <xdr:to>
      <xdr:col>7</xdr:col>
      <xdr:colOff>350520</xdr:colOff>
      <xdr:row>4</xdr:row>
      <xdr:rowOff>172397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813560" y="335280"/>
          <a:ext cx="2804160" cy="568637"/>
        </a:xfrm>
        <a:prstGeom prst="rect">
          <a:avLst/>
        </a:prstGeom>
        <a:solidFill>
          <a:schemeClr val="accent4">
            <a:lumMod val="20000"/>
            <a:lumOff val="80000"/>
          </a:schemeClr>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68580</xdr:colOff>
      <xdr:row>1</xdr:row>
      <xdr:rowOff>144780</xdr:rowOff>
    </xdr:from>
    <xdr:to>
      <xdr:col>8</xdr:col>
      <xdr:colOff>182880</xdr:colOff>
      <xdr:row>4</xdr:row>
      <xdr:rowOff>138249</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897380" y="327660"/>
          <a:ext cx="3162300" cy="54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hared%20with%20Me\Ops_Carbon%20Common%20Folder\VCS%20ver\192.168.10.11\infi_data\Ops-Carbon\VCS%20Ver\VVER142_Outreach_Cookstoves(2nd%20Ver)\2.%20Working\1.0%20Listing\Distribution%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9200 cookstove data"/>
      <sheetName val="Jalna data"/>
    </sheetNames>
    <sheetDataSet>
      <sheetData sheetId="0"/>
      <sheetData sheetId="1">
        <row r="2325">
          <cell r="V2325">
            <v>97</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334B2F-545F-4F5F-974B-5FFF2EAA946F}" name="Table1" displayName="Table1" ref="A1:AG401" totalsRowShown="0" headerRowDxfId="74" dataDxfId="72" headerRowBorderDxfId="73" tableBorderDxfId="71" totalsRowBorderDxfId="70">
  <autoFilter ref="A1:AG401" xr:uid="{9C334B2F-545F-4F5F-974B-5FFF2EAA946F}"/>
  <tableColumns count="33">
    <tableColumn id="1" xr3:uid="{A5F3C46F-BBE1-4244-9441-6FE50FE2CD4C}" name="Serial Number" dataDxfId="69"/>
    <tableColumn id="2" xr3:uid="{FA33D348-960A-4260-AD91-C4FDED4D7ABA}" name="Monitoring Survey Date" dataDxfId="68"/>
    <tableColumn id="3" xr3:uid="{513D8460-B635-45FC-A556-AF4C28B875D6}" name="Surveyour Name" dataDxfId="67"/>
    <tableColumn id="4" xr3:uid="{7A8C1C3A-46F0-47D3-9D3F-326A6EBAFD3E}" name="Cookstove Number" dataDxfId="66"/>
    <tableColumn id="5" xr3:uid="{E9003AD7-C7FD-4D0B-99E2-D69A3A5B076A}" name="Distribution date" dataDxfId="65"/>
    <tableColumn id="6" xr3:uid="{8DD9DD45-C46A-425C-8447-C40B3CE1056E}" name="Beneficiary Name" dataDxfId="64"/>
    <tableColumn id="7" xr3:uid="{BE652862-36D5-4AFE-87E4-B343D6BCEA8C}" name="Father/Husband Name" dataDxfId="63"/>
    <tableColumn id="8" xr3:uid="{F3C34158-4D38-4462-BAE7-EC0CAE916B93}" name="Village" dataDxfId="62"/>
    <tableColumn id="9" xr3:uid="{5CCF9AD4-8A05-47DA-8B6E-21EE19817EBE}" name="Block" dataDxfId="61"/>
    <tableColumn id="10" xr3:uid="{1B48BA2D-AB75-4275-A8DA-BE2EF9B5DB8E}" name="District" dataDxfId="60"/>
    <tableColumn id="11" xr3:uid="{A825EAB2-03F8-4AE6-B9F6-6EE883FF7C55}" name="Number of adult in House" dataDxfId="59"/>
    <tableColumn id="12" xr3:uid="{5FAF387D-9E6C-4232-83CB-E5783685B5B9}" name="Number of children" dataDxfId="58"/>
    <tableColumn id="32" xr3:uid="{44B047FC-C462-4C88-B803-AFACC82533CA}" name="Family Size" dataDxfId="57">
      <calculatedColumnFormula>Table1[[#This Row],[Number of adult in House]]+Table1[[#This Row],[Number of children]]</calculatedColumnFormula>
    </tableColumn>
    <tableColumn id="13" xr3:uid="{90FEBE6C-518A-47C3-9897-30FD74F108D1}" name="How many time does food is cooked on improved coosktove" dataDxfId="56"/>
    <tableColumn id="14" xr3:uid="{B1AD9B66-D464-4810-8BD3-5DD87A5F08B6}" name="Is there is time savings using improved cookstove" dataDxfId="55"/>
    <tableColumn id="15" xr3:uid="{3E690899-6D52-4681-9FF6-A7FC1EC35CB8}" name="Do you still use traditional mud cookstove" dataDxfId="54"/>
    <tableColumn id="33" xr3:uid="{13F5379B-1C77-427B-9BD8-4A887A418E1B}" name="If traditional cookstove is used than how many days in a month the cookstove is used (days)" dataDxfId="53"/>
    <tableColumn id="16" xr3:uid="{C221BBF2-11D6-4E4E-BCDF-0D16F875F32D}" name="Is by the use of improved cookstove there is less smoke and improvement in health" dataDxfId="52"/>
    <tableColumn id="17" xr3:uid="{66F6D977-4635-483D-8C2F-3490E31B96C7}" name="is there any problem for using improved cookstove" dataDxfId="51"/>
    <tableColumn id="18" xr3:uid="{B8FD3C6F-F137-47B5-8F46-71854D2E2C9F}" name="any feedback for improved cookstove" dataDxfId="50"/>
    <tableColumn id="19" xr3:uid="{3441ACBA-C529-45B0-980E-F75A0C51B92B}" name="लाभार्थी के घर का स्थान " dataDxfId="49"/>
    <tableColumn id="20" xr3:uid="{533AB57E-6E9D-4799-9E6D-AE99F48B919D}" name="latitude" dataDxfId="48"/>
    <tableColumn id="21" xr3:uid="{04CF49E3-B27A-4969-A23A-428B4785EBA6}" name="longitude" dataDxfId="47"/>
    <tableColumn id="22" xr3:uid="{A62F222E-0468-4120-AFA9-BEF9FDCE8DD5}" name="altitude" dataDxfId="46"/>
    <tableColumn id="23" xr3:uid="{673F6765-8C15-49AC-A2FC-A6222FF80B7B}" name="precision" dataDxfId="45"/>
    <tableColumn id="24" xr3:uid="{12097D37-8E1C-4632-8FFB-16ED4582B380}" name="is there any problem related to improved coosktove seen by surveyour" dataDxfId="44"/>
    <tableColumn id="25" xr3:uid="{46E0F2EA-65BA-48F2-B9F7-5C0D34E152E6}" name="deteriotion of paint" dataDxfId="43"/>
    <tableColumn id="26" xr3:uid="{0FF3796A-DC56-408D-883A-5C505D1C970D}" name="Body getting rusted" dataDxfId="42"/>
    <tableColumn id="27" xr3:uid="{EE9029A5-8B27-4310-8093-953FEC507103}" name="baseplate getting damage" dataDxfId="41"/>
    <tableColumn id="28" xr3:uid="{44770909-7C9A-4390-9889-AE077F39A309}" name="combustion chamber getting damage" dataDxfId="40"/>
    <tableColumn id="29" xr3:uid="{B0730413-B9AF-4258-9D5D-9B57C3CE817E}" name="inner and outer surface destroyed" dataDxfId="39"/>
    <tableColumn id="30" xr3:uid="{CE8F5B6D-08F0-4F18-84E1-CB79CBDD7E79}" name="welding or nut lossening" dataDxfId="38"/>
    <tableColumn id="31" xr3:uid="{760D5A4B-B420-4A82-969A-CF4B9B91F279}" name="any other problem" dataDxfId="3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17" Type="http://schemas.openxmlformats.org/officeDocument/2006/relationships/hyperlink" Target="https://kc-eu.kobotoolbox.org/media/original?media_file=infi_sol%2Fattachments%2Ff79655cd95824bdfaaf42d905a481b8b%2Ff595d2e4-da12-4e2a-ad86-5f60b2507559%2F1717242487463.jpg" TargetMode="External"/><Relationship Id="rId299" Type="http://schemas.openxmlformats.org/officeDocument/2006/relationships/hyperlink" Target="https://kc-eu.kobotoolbox.org/media/original?media_file=infi_sol%2Fattachments%2Ff79655cd95824bdfaaf42d905a481b8b%2F4e9cc081-0535-4271-8b43-6cbd02c6a880%2F1717246006552.jpg" TargetMode="External"/><Relationship Id="rId21" Type="http://schemas.openxmlformats.org/officeDocument/2006/relationships/hyperlink" Target="https://kc-eu.kobotoolbox.org/media/original?media_file=infi_sol%2Fattachments%2Ff79655cd95824bdfaaf42d905a481b8b%2F1d1b0ec6-df78-4e50-bb30-4130ba3eac16%2F1719239558538.jpg" TargetMode="External"/><Relationship Id="rId63" Type="http://schemas.openxmlformats.org/officeDocument/2006/relationships/hyperlink" Target="https://kc-eu.kobotoolbox.org/media/original?media_file=infi_sol%2Fattachments%2Ff79655cd95824bdfaaf42d905a481b8b%2F1bf49e6a-88dc-4a7a-be53-9a02f708c56a%2F1719494125157.jpg" TargetMode="External"/><Relationship Id="rId159" Type="http://schemas.openxmlformats.org/officeDocument/2006/relationships/hyperlink" Target="https://kc-eu.kobotoolbox.org/media/original?media_file=infi_sol%2Fattachments%2Ff79655cd95824bdfaaf42d905a481b8b%2F3a9542cd-a5b8-41c5-97b9-fd3c04a081f8%2Fsignature-15_21_24.png" TargetMode="External"/><Relationship Id="rId324" Type="http://schemas.openxmlformats.org/officeDocument/2006/relationships/hyperlink" Target="https://kc-eu.kobotoolbox.org/media/original?media_file=infi_sol%2Fattachments%2Ff79655cd95824bdfaaf42d905a481b8b%2Fba40d93b-d235-4f53-a1a5-cf7dd8e274e7%2F1717240948481.jpg" TargetMode="External"/><Relationship Id="rId366" Type="http://schemas.openxmlformats.org/officeDocument/2006/relationships/hyperlink" Target="https://kc-eu.kobotoolbox.org/media/original?media_file=infi_sol%2Fattachments%2Ff79655cd95824bdfaaf42d905a481b8b%2F8e3a280d-4a75-48fb-9bb3-da618d3aa0c6%2F1716428266512.jpg" TargetMode="External"/><Relationship Id="rId170" Type="http://schemas.openxmlformats.org/officeDocument/2006/relationships/hyperlink" Target="https://kc-eu.kobotoolbox.org/media/original?media_file=infi_sol%2Fattachments%2Ff79655cd95824bdfaaf42d905a481b8b%2F2c9a331d-bfb7-4a41-9a7d-28b566a05a69%2F1717050317754.jpg" TargetMode="External"/><Relationship Id="rId226" Type="http://schemas.openxmlformats.org/officeDocument/2006/relationships/hyperlink" Target="https://kc-eu.kobotoolbox.org/media/original?media_file=infi_sol%2Fattachments%2Ff79655cd95824bdfaaf42d905a481b8b%2F687cf72e-b208-4107-bac0-909e802b5019%2F1716193103089.jpg" TargetMode="External"/><Relationship Id="rId268" Type="http://schemas.openxmlformats.org/officeDocument/2006/relationships/hyperlink" Target="https://kc-eu.kobotoolbox.org/media/original?media_file=infi_sol%2Fattachments%2Ff79655cd95824bdfaaf42d905a481b8b%2F46d7cd88-db7d-4ddb-98d8-3eca97159635%2F1716211956751.jpg" TargetMode="External"/><Relationship Id="rId32" Type="http://schemas.openxmlformats.org/officeDocument/2006/relationships/hyperlink" Target="https://kc-eu.kobotoolbox.org/media/original?media_file=infi_sol%2Fattachments%2Ff79655cd95824bdfaaf42d905a481b8b%2F5b252e0f-ae86-4723-b244-843ca062445e%2F1719234943550.jpg" TargetMode="External"/><Relationship Id="rId74" Type="http://schemas.openxmlformats.org/officeDocument/2006/relationships/hyperlink" Target="https://kc-eu.kobotoolbox.org/media/original?media_file=infi_sol%2Fattachments%2Ff79655cd95824bdfaaf42d905a481b8b%2F9fd90ce5-c0d7-4cb4-8d76-0edadfee63f0%2F1719455778875.jpg" TargetMode="External"/><Relationship Id="rId128" Type="http://schemas.openxmlformats.org/officeDocument/2006/relationships/hyperlink" Target="https://kc-eu.kobotoolbox.org/media/original?media_file=infi_sol%2Fattachments%2Ff79655cd95824bdfaaf42d905a481b8b%2Fe8a1ca6d-2853-4993-b830-b0778d23ef23%2F1717326537920.jpg" TargetMode="External"/><Relationship Id="rId335" Type="http://schemas.openxmlformats.org/officeDocument/2006/relationships/hyperlink" Target="https://kc-eu.kobotoolbox.org/media/original?media_file=infi_sol%2Fattachments%2Ff79655cd95824bdfaaf42d905a481b8b%2Fd91658f9-7c77-4317-8c31-b52ad47f4a58%2F1717319978615.jpg" TargetMode="External"/><Relationship Id="rId377" Type="http://schemas.openxmlformats.org/officeDocument/2006/relationships/hyperlink" Target="https://kc-eu.kobotoolbox.org/media/original?media_file=infi_sol%2Fattachments%2Ff79655cd95824bdfaaf42d905a481b8b%2Ff450443e-93e2-4579-8a2b-9291e2b70ad5%2F1716784191707.jpg" TargetMode="External"/><Relationship Id="rId5" Type="http://schemas.openxmlformats.org/officeDocument/2006/relationships/hyperlink" Target="https://kc-eu.kobotoolbox.org/media/original?media_file=infi_sol%2Fattachments%2Ff79655cd95824bdfaaf42d905a481b8b%2Fba3a7a83-1c3e-4244-93ea-b5af5cc89483%2F1719382268708.jpg" TargetMode="External"/><Relationship Id="rId181" Type="http://schemas.openxmlformats.org/officeDocument/2006/relationships/hyperlink" Target="https://kc-eu.kobotoolbox.org/media/original?media_file=infi_sol%2Fattachments%2Ff79655cd95824bdfaaf42d905a481b8b%2Fce5b0fe5-7f7b-4c2e-ae15-a115183c2e3e%2F1717248811089.jpg" TargetMode="External"/><Relationship Id="rId237" Type="http://schemas.openxmlformats.org/officeDocument/2006/relationships/hyperlink" Target="https://kc-eu.kobotoolbox.org/media/original?media_file=infi_sol%2Fattachments%2Ff79655cd95824bdfaaf42d905a481b8b%2F943614d6-767c-4437-81f4-57f2347945e6%2F1717071890058.jpg" TargetMode="External"/><Relationship Id="rId279" Type="http://schemas.openxmlformats.org/officeDocument/2006/relationships/hyperlink" Target="https://kc-eu.kobotoolbox.org/media/original?media_file=infi_sol%2Fattachments%2Ff79655cd95824bdfaaf42d905a481b8b%2F94dd0377-87be-4dda-a07f-1928c7013407%2F1716191929054.jpg" TargetMode="External"/><Relationship Id="rId43" Type="http://schemas.openxmlformats.org/officeDocument/2006/relationships/hyperlink" Target="https://kc-eu.kobotoolbox.org/media/original?media_file=infi_sol%2Fattachments%2Ff79655cd95824bdfaaf42d905a481b8b%2Fb2761a12-6a51-42a0-95d8-384d505ff226%2F1719503937159.jpg" TargetMode="External"/><Relationship Id="rId139" Type="http://schemas.openxmlformats.org/officeDocument/2006/relationships/hyperlink" Target="https://kc-eu.kobotoolbox.org/media/original?media_file=infi_sol%2Fattachments%2Ff79655cd95824bdfaaf42d905a481b8b%2F967d3cc4-98a4-4933-81f1-19a2b7981307%2F1717728541704.jpg" TargetMode="External"/><Relationship Id="rId290" Type="http://schemas.openxmlformats.org/officeDocument/2006/relationships/hyperlink" Target="https://kc-eu.kobotoolbox.org/media/original?media_file=infi_sol%2Fattachments%2Ff79655cd95824bdfaaf42d905a481b8b%2F2c9a331d-bfb7-4a41-9a7d-28b566a05a69%2F1717050317754.jpg" TargetMode="External"/><Relationship Id="rId304" Type="http://schemas.openxmlformats.org/officeDocument/2006/relationships/hyperlink" Target="https://kc-eu.kobotoolbox.org/media/original?media_file=infi_sol%2Fattachments%2Ff79655cd95824bdfaaf42d905a481b8b%2Fcd88e193-ba52-4688-b1ae-f3d3d41593d3%2F1717318878171.jpg" TargetMode="External"/><Relationship Id="rId346" Type="http://schemas.openxmlformats.org/officeDocument/2006/relationships/hyperlink" Target="https://kc-eu.kobotoolbox.org/media/original?media_file=infi_sol%2Fattachments%2Ff79655cd95824bdfaaf42d905a481b8b%2Fd1b1a9c5-e0aa-400c-992b-e2c6ac93cfb4%2F1715940387632.jpg" TargetMode="External"/><Relationship Id="rId388" Type="http://schemas.openxmlformats.org/officeDocument/2006/relationships/hyperlink" Target="https://kc-eu.kobotoolbox.org/media/original?media_file=infi_sol%2Fattachments%2Ff79655cd95824bdfaaf42d905a481b8b%2F8ea8eb71-4605-4d4d-99d3-cfd2c1f351bc%2F1718262530246.jpg" TargetMode="External"/><Relationship Id="rId85" Type="http://schemas.openxmlformats.org/officeDocument/2006/relationships/hyperlink" Target="https://kc-eu.kobotoolbox.org/media/original?media_file=infi_sol%2Fattachments%2Ff79655cd95824bdfaaf42d905a481b8b%2Fba58de98-5789-4b30-ba70-4940e03661a0%2F1719549072896.jpg" TargetMode="External"/><Relationship Id="rId150" Type="http://schemas.openxmlformats.org/officeDocument/2006/relationships/hyperlink" Target="https://kc-eu.kobotoolbox.org/media/original?media_file=infi_sol%2Fattachments%2Ff79655cd95824bdfaaf42d905a481b8b%2F045e2e66-bcac-4f53-b372-29ad9e97fe3e%2F1717821045748.jpg" TargetMode="External"/><Relationship Id="rId192" Type="http://schemas.openxmlformats.org/officeDocument/2006/relationships/hyperlink" Target="https://kc-eu.kobotoolbox.org/media/original?media_file=infi_sol%2Fattachments%2Ff79655cd95824bdfaaf42d905a481b8b%2F7355ea74-5d4c-456d-9cb3-c2b8da7838a0%2Fsignature-15_29_2.png" TargetMode="External"/><Relationship Id="rId206" Type="http://schemas.openxmlformats.org/officeDocument/2006/relationships/hyperlink" Target="https://kc-eu.kobotoolbox.org/media/original?media_file=infi_sol%2Fattachments%2Ff79655cd95824bdfaaf42d905a481b8b%2F01a5c2b7-52d2-49fa-81c4-c1bc128d9ddf%2Fsignature-16_12_9.png" TargetMode="External"/><Relationship Id="rId248" Type="http://schemas.openxmlformats.org/officeDocument/2006/relationships/hyperlink" Target="https://kc-eu.kobotoolbox.org/media/original?media_file=infi_sol%2Fattachments%2Ff79655cd95824bdfaaf42d905a481b8b%2Fbb6a8ee4-c180-49be-8a3c-d464cff8b46b%2F1717162374697.jpg" TargetMode="External"/><Relationship Id="rId12" Type="http://schemas.openxmlformats.org/officeDocument/2006/relationships/hyperlink" Target="https://kc-eu.kobotoolbox.org/media/original?media_file=infi_sol%2Fattachments%2Ff79655cd95824bdfaaf42d905a481b8b%2F313d6005-c925-4a89-9f81-5b0a983ec740%2F1719219109516.jpg" TargetMode="External"/><Relationship Id="rId108" Type="http://schemas.openxmlformats.org/officeDocument/2006/relationships/hyperlink" Target="https://kc-eu.kobotoolbox.org/media/original?media_file=infi_sol%2Fattachments%2Ff79655cd95824bdfaaf42d905a481b8b%2F781a91aa-0ea3-4d41-a212-507c947ac896%2F1716994676846.jpg" TargetMode="External"/><Relationship Id="rId315" Type="http://schemas.openxmlformats.org/officeDocument/2006/relationships/hyperlink" Target="https://kc-eu.kobotoolbox.org/media/original?media_file=infi_sol%2Fattachments%2Ff79655cd95824bdfaaf42d905a481b8b%2F49726ccd-3df3-4237-8cfc-3c850a06f138%2F1716991071287.jpg" TargetMode="External"/><Relationship Id="rId357" Type="http://schemas.openxmlformats.org/officeDocument/2006/relationships/hyperlink" Target="https://kc-eu.kobotoolbox.org/media/original?media_file=infi_sol%2Fattachments%2Ff79655cd95824bdfaaf42d905a481b8b%2F83ede198-f40f-40bc-9350-7c2495198f9c%2F1716182573878.jpg" TargetMode="External"/><Relationship Id="rId54" Type="http://schemas.openxmlformats.org/officeDocument/2006/relationships/hyperlink" Target="https://kc-eu.kobotoolbox.org/media/original?media_file=infi_sol%2Fattachments%2Ff79655cd95824bdfaaf42d905a481b8b%2Fab480a8b-858d-4a3b-ae67-d57cf3f14c59%2F1719393933416.jpg" TargetMode="External"/><Relationship Id="rId96" Type="http://schemas.openxmlformats.org/officeDocument/2006/relationships/hyperlink" Target="https://kc-eu.kobotoolbox.org/media/original?media_file=infi_sol%2Fattachments%2Ff79655cd95824bdfaaf42d905a481b8b%2F65d34548-cec7-43e6-8e21-dfd3414a8a02%2F1719377064353.jpg" TargetMode="External"/><Relationship Id="rId161" Type="http://schemas.openxmlformats.org/officeDocument/2006/relationships/hyperlink" Target="https://kc-eu.kobotoolbox.org/media/original?media_file=infi_sol%2Fattachments%2Ff79655cd95824bdfaaf42d905a481b8b%2F850383bd-b456-4016-9ff6-af150de2efc5%2F1716776425332.jpg" TargetMode="External"/><Relationship Id="rId217" Type="http://schemas.openxmlformats.org/officeDocument/2006/relationships/hyperlink" Target="https://kc-eu.kobotoolbox.org/media/original?media_file=infi_sol%2Fattachments%2Ff79655cd95824bdfaaf42d905a481b8b%2Feb9fe7a3-f9cf-40a5-b8b1-2e06f8399f83%2Fsignature-16_32_17.png" TargetMode="External"/><Relationship Id="rId399" Type="http://schemas.openxmlformats.org/officeDocument/2006/relationships/hyperlink" Target="https://kc-eu.kobotoolbox.org/media/original?media_file=infi_sol%2Fattachments%2Ff79655cd95824bdfaaf42d905a481b8b%2F538a2265-28ba-4f55-a286-0d5ffce2b213%2F1718248823773.jpg" TargetMode="External"/><Relationship Id="rId259" Type="http://schemas.openxmlformats.org/officeDocument/2006/relationships/hyperlink" Target="https://kc-eu.kobotoolbox.org/media/original?media_file=infi_sol%2Fattachments%2Ff79655cd95824bdfaaf42d905a481b8b%2F6dda9d23-2658-4019-bb68-0db801386053%2F1715852614356.jpg" TargetMode="External"/><Relationship Id="rId23" Type="http://schemas.openxmlformats.org/officeDocument/2006/relationships/hyperlink" Target="https://kc-eu.kobotoolbox.org/media/original?media_file=infi_sol%2Fattachments%2Ff79655cd95824bdfaaf42d905a481b8b%2F70b3462d-3f7a-454a-98cb-e81dea502421%2F1719241565810.jpg" TargetMode="External"/><Relationship Id="rId119" Type="http://schemas.openxmlformats.org/officeDocument/2006/relationships/hyperlink" Target="https://kc-eu.kobotoolbox.org/media/original?media_file=infi_sol%2Fattachments%2Ff79655cd95824bdfaaf42d905a481b8b%2Febd4519e-9873-4fdc-bd58-a66209b156e9%2F1717245542231.jpg" TargetMode="External"/><Relationship Id="rId270" Type="http://schemas.openxmlformats.org/officeDocument/2006/relationships/hyperlink" Target="https://kc-eu.kobotoolbox.org/media/original?media_file=infi_sol%2Fattachments%2Ff79655cd95824bdfaaf42d905a481b8b%2Fc9007e0d-d819-4dd2-80c1-f21f29052aef%2F1716036087441.jpg" TargetMode="External"/><Relationship Id="rId326" Type="http://schemas.openxmlformats.org/officeDocument/2006/relationships/hyperlink" Target="https://kc-eu.kobotoolbox.org/media/original?media_file=infi_sol%2Fattachments%2Ff79655cd95824bdfaaf42d905a481b8b%2Ff595d2e4-da12-4e2a-ad86-5f60b2507559%2F1717242487463.jpg" TargetMode="External"/><Relationship Id="rId65" Type="http://schemas.openxmlformats.org/officeDocument/2006/relationships/hyperlink" Target="https://kc-eu.kobotoolbox.org/media/original?media_file=infi_sol%2Fattachments%2Ff79655cd95824bdfaaf42d905a481b8b%2F65d34548-cec7-43e6-8e21-dfd3414a8a02%2F1719377064353.jpg" TargetMode="External"/><Relationship Id="rId130" Type="http://schemas.openxmlformats.org/officeDocument/2006/relationships/hyperlink" Target="https://kc-eu.kobotoolbox.org/media/original?media_file=infi_sol%2Fattachments%2Ff79655cd95824bdfaaf42d905a481b8b%2Fcf7dc741-aca2-4c58-802b-9d48c0c7a86e%2F1717643746359.jpg" TargetMode="External"/><Relationship Id="rId368" Type="http://schemas.openxmlformats.org/officeDocument/2006/relationships/hyperlink" Target="https://kc-eu.kobotoolbox.org/media/original?media_file=infi_sol%2Fattachments%2Ff79655cd95824bdfaaf42d905a481b8b%2Fef56819c-17d4-4911-abe9-907c8d013701%2F1716820718177.jpg" TargetMode="External"/><Relationship Id="rId172" Type="http://schemas.openxmlformats.org/officeDocument/2006/relationships/hyperlink" Target="https://kc-eu.kobotoolbox.org/media/original?media_file=infi_sol%2Fattachments%2Ff79655cd95824bdfaaf42d905a481b8b%2Fc9b94a8e-a0b4-4d10-9e9a-d768484a01b8%2F1717126683959.jpg" TargetMode="External"/><Relationship Id="rId228" Type="http://schemas.openxmlformats.org/officeDocument/2006/relationships/hyperlink" Target="https://kc-eu.kobotoolbox.org/media/original?media_file=infi_sol%2Fattachments%2Ff79655cd95824bdfaaf42d905a481b8b%2Fbfcef3cc-5280-4cb3-a7d0-dea7c5dc6ab0%2F1716211890172.jpg" TargetMode="External"/><Relationship Id="rId281" Type="http://schemas.openxmlformats.org/officeDocument/2006/relationships/hyperlink" Target="https://kc-eu.kobotoolbox.org/media/original?media_file=infi_sol%2Fattachments%2Ff79655cd95824bdfaaf42d905a481b8b%2F850383bd-b456-4016-9ff6-af150de2efc5%2F1716776425332.jpg" TargetMode="External"/><Relationship Id="rId337" Type="http://schemas.openxmlformats.org/officeDocument/2006/relationships/hyperlink" Target="https://kc-eu.kobotoolbox.org/media/original?media_file=infi_sol%2Fattachments%2Ff79655cd95824bdfaaf42d905a481b8b%2Fe8a1ca6d-2853-4993-b830-b0778d23ef23%2F1717326537920.jpg" TargetMode="External"/><Relationship Id="rId34" Type="http://schemas.openxmlformats.org/officeDocument/2006/relationships/hyperlink" Target="https://kc-eu.kobotoolbox.org/media/original?media_file=infi_sol%2Fattachments%2Ff79655cd95824bdfaaf42d905a481b8b%2F283d6af4-5ffd-47fe-8506-66f82837b354%2F1719491869446.jpg" TargetMode="External"/><Relationship Id="rId76" Type="http://schemas.openxmlformats.org/officeDocument/2006/relationships/hyperlink" Target="https://kc-eu.kobotoolbox.org/media/original?media_file=infi_sol%2Fattachments%2Ff79655cd95824bdfaaf42d905a481b8b%2F3454903f-7b90-448a-a66d-97815befa8cd%2F1719494436846.jpg" TargetMode="External"/><Relationship Id="rId141" Type="http://schemas.openxmlformats.org/officeDocument/2006/relationships/hyperlink" Target="https://kc-eu.kobotoolbox.org/media/original?media_file=infi_sol%2Fattachments%2Ff79655cd95824bdfaaf42d905a481b8b%2Fc51d7235-97f6-4e8b-8c2e-639ffd039c0e%2F1717730132611.jpg" TargetMode="External"/><Relationship Id="rId379" Type="http://schemas.openxmlformats.org/officeDocument/2006/relationships/hyperlink" Target="https://kc-eu.kobotoolbox.org/media/original?media_file=infi_sol%2Fattachments%2Ff79655cd95824bdfaaf42d905a481b8b%2F857c6d78-8256-47b3-98b3-058bf217c981%2F1716819712568.jpg" TargetMode="External"/><Relationship Id="rId7" Type="http://schemas.openxmlformats.org/officeDocument/2006/relationships/hyperlink" Target="https://kc-eu.kobotoolbox.org/media/original?media_file=infi_sol%2Fattachments%2Ff79655cd95824bdfaaf42d905a481b8b%2F0c461f9d-d0d7-4ef9-ad04-9acbf05141fb%2F1719386186176.jpg" TargetMode="External"/><Relationship Id="rId183" Type="http://schemas.openxmlformats.org/officeDocument/2006/relationships/hyperlink" Target="https://kc-eu.kobotoolbox.org/media/original?media_file=infi_sol%2Fattachments%2Ff79655cd95824bdfaaf42d905a481b8b%2F1e309c97-66cc-4a49-be26-972aa005d92f%2F1717317697872.jpg" TargetMode="External"/><Relationship Id="rId239" Type="http://schemas.openxmlformats.org/officeDocument/2006/relationships/hyperlink" Target="https://kc-eu.kobotoolbox.org/media/original?media_file=infi_sol%2Fattachments%2Ff79655cd95824bdfaaf42d905a481b8b%2F7206f682-b2f9-43f8-ac35-00a92f0f7292%2F1717128034724.jpg" TargetMode="External"/><Relationship Id="rId390" Type="http://schemas.openxmlformats.org/officeDocument/2006/relationships/hyperlink" Target="https://kc-eu.kobotoolbox.org/media/original?media_file=infi_sol%2Fattachments%2Ff79655cd95824bdfaaf42d905a481b8b%2Ff7de4483-cf4a-44c7-9af7-29600d159f56%2F1719381351818.jpg" TargetMode="External"/><Relationship Id="rId250" Type="http://schemas.openxmlformats.org/officeDocument/2006/relationships/hyperlink" Target="https://kc-eu.kobotoolbox.org/media/original?media_file=infi_sol%2Fattachments%2Ff79655cd95824bdfaaf42d905a481b8b%2F48f2443e-8c83-406a-95a2-3911ddab50c2%2F1718700830427.jpg" TargetMode="External"/><Relationship Id="rId292" Type="http://schemas.openxmlformats.org/officeDocument/2006/relationships/hyperlink" Target="https://kc-eu.kobotoolbox.org/media/original?media_file=infi_sol%2Fattachments%2Ff79655cd95824bdfaaf42d905a481b8b%2Fc9b94a8e-a0b4-4d10-9e9a-d768484a01b8%2F1717126683959.jpg" TargetMode="External"/><Relationship Id="rId306" Type="http://schemas.openxmlformats.org/officeDocument/2006/relationships/hyperlink" Target="https://kc-eu.kobotoolbox.org/media/original?media_file=infi_sol%2Fattachments%2Ff79655cd95824bdfaaf42d905a481b8b%2Fcdb85be2-3d64-4b9e-8eb1-ce2e20664496%2F1717320744262.jpg" TargetMode="External"/><Relationship Id="rId45" Type="http://schemas.openxmlformats.org/officeDocument/2006/relationships/hyperlink" Target="https://kc-eu.kobotoolbox.org/media/original?media_file=infi_sol%2Fattachments%2Ff79655cd95824bdfaaf42d905a481b8b%2Fba4bdd31-5f38-4869-b0a7-63458f4f92e2%2F1719505433858.jpg" TargetMode="External"/><Relationship Id="rId87" Type="http://schemas.openxmlformats.org/officeDocument/2006/relationships/hyperlink" Target="https://kc-eu.kobotoolbox.org/media/original?media_file=infi_sol%2Fattachments%2Ff79655cd95824bdfaaf42d905a481b8b%2F4c5153a2-7b12-4254-9632-5fc9ba6cecdc%2F1719550604848.jpg" TargetMode="External"/><Relationship Id="rId110" Type="http://schemas.openxmlformats.org/officeDocument/2006/relationships/hyperlink" Target="https://kc-eu.kobotoolbox.org/media/original?media_file=infi_sol%2Fattachments%2Ff79655cd95824bdfaaf42d905a481b8b%2F50ddca42-6a8c-4326-99c8-75957fdf171e%2F1717049978257.jpg" TargetMode="External"/><Relationship Id="rId348" Type="http://schemas.openxmlformats.org/officeDocument/2006/relationships/hyperlink" Target="https://kc-eu.kobotoolbox.org/media/original?media_file=infi_sol%2Fattachments%2Ff79655cd95824bdfaaf42d905a481b8b%2F6d24ff36-6cb3-4465-8777-732378ee783e%2F1715942115573.jpg" TargetMode="External"/><Relationship Id="rId152" Type="http://schemas.openxmlformats.org/officeDocument/2006/relationships/hyperlink" Target="https://kc-eu.kobotoolbox.org/media/original?media_file=infi_sol%2Fattachments%2Ff79655cd95824bdfaaf42d905a481b8b%2Fccbbe46a-b6ce-48c0-8bf4-2ff01f21ae63%2F1717822251600.jpg" TargetMode="External"/><Relationship Id="rId194" Type="http://schemas.openxmlformats.org/officeDocument/2006/relationships/hyperlink" Target="https://kc-eu.kobotoolbox.org/media/original?media_file=infi_sol%2Fattachments%2Ff79655cd95824bdfaaf42d905a481b8b%2F703f193c-5b16-4a93-b0a3-f176d5bcc1b0%2Fsignature-15_33_25.png" TargetMode="External"/><Relationship Id="rId208" Type="http://schemas.openxmlformats.org/officeDocument/2006/relationships/hyperlink" Target="https://kc-eu.kobotoolbox.org/media/original?media_file=infi_sol%2Fattachments%2Ff79655cd95824bdfaaf42d905a481b8b%2Fd2851434-1ed4-47fe-9cb7-48f1b140e60a%2Fsignature-16_15_39.png" TargetMode="External"/><Relationship Id="rId261" Type="http://schemas.openxmlformats.org/officeDocument/2006/relationships/hyperlink" Target="https://kc-eu.kobotoolbox.org/media/original?media_file=infi_sol%2Fattachments%2Ff79655cd95824bdfaaf42d905a481b8b%2Fd1b1a9c5-e0aa-400c-992b-e2c6ac93cfb4%2F1715940387632.jpg" TargetMode="External"/><Relationship Id="rId14" Type="http://schemas.openxmlformats.org/officeDocument/2006/relationships/hyperlink" Target="https://kc-eu.kobotoolbox.org/media/original?media_file=infi_sol%2Fattachments%2Ff79655cd95824bdfaaf42d905a481b8b%2F152160d1-0b8d-4797-9707-166aa5d86b9f%2F1719224771463.jpg" TargetMode="External"/><Relationship Id="rId56" Type="http://schemas.openxmlformats.org/officeDocument/2006/relationships/hyperlink" Target="https://kc-eu.kobotoolbox.org/media/original?media_file=infi_sol%2Fattachments%2Ff79655cd95824bdfaaf42d905a481b8b%2F775221b4-f75d-47d5-9bc9-0110f241558a%2F1719314399268.jpg" TargetMode="External"/><Relationship Id="rId317" Type="http://schemas.openxmlformats.org/officeDocument/2006/relationships/hyperlink" Target="https://kc-eu.kobotoolbox.org/media/original?media_file=infi_sol%2Fattachments%2Ff79655cd95824bdfaaf42d905a481b8b%2F781a91aa-0ea3-4d41-a212-507c947ac896%2F1716994676846.jpg" TargetMode="External"/><Relationship Id="rId359" Type="http://schemas.openxmlformats.org/officeDocument/2006/relationships/hyperlink" Target="https://kc-eu.kobotoolbox.org/media/original?media_file=infi_sol%2Fattachments%2Ff79655cd95824bdfaaf42d905a481b8b%2F0ecfbde7-9401-40b2-b86c-a07454ade8a2%2F1716780361149.jpg" TargetMode="External"/><Relationship Id="rId98" Type="http://schemas.openxmlformats.org/officeDocument/2006/relationships/hyperlink" Target="https://kc-eu.kobotoolbox.org/media/original?media_file=infi_sol%2Fattachments%2Ff79655cd95824bdfaaf42d905a481b8b%2F16cd2e42-c7e3-435e-a43f-e91c433a6629%2F1719408115189.jpg" TargetMode="External"/><Relationship Id="rId121" Type="http://schemas.openxmlformats.org/officeDocument/2006/relationships/hyperlink" Target="https://kc-eu.kobotoolbox.org/media/original?media_file=infi_sol%2Fattachments%2Ff79655cd95824bdfaaf42d905a481b8b%2F840ec622-b29c-4724-80ff-d774f784c4ef%2F1717246902484.jpg" TargetMode="External"/><Relationship Id="rId163" Type="http://schemas.openxmlformats.org/officeDocument/2006/relationships/hyperlink" Target="https://kc-eu.kobotoolbox.org/media/original?media_file=infi_sol%2Fattachments%2Ff79655cd95824bdfaaf42d905a481b8b%2Fc60dfcec-ffc1-46aa-97e3-5392c2282f3d%2F1716872945247.jpg" TargetMode="External"/><Relationship Id="rId219" Type="http://schemas.openxmlformats.org/officeDocument/2006/relationships/hyperlink" Target="https://kc-eu.kobotoolbox.org/media/original?media_file=infi_sol%2Fattachments%2Ff79655cd95824bdfaaf42d905a481b8b%2Feb9fe7a3-f9cf-40a5-b8b1-2e06f8399f83%2Fsignature-16_32_17.png" TargetMode="External"/><Relationship Id="rId370" Type="http://schemas.openxmlformats.org/officeDocument/2006/relationships/hyperlink" Target="https://kc-eu.kobotoolbox.org/media/original?media_file=infi_sol%2Fattachments%2Ff79655cd95824bdfaaf42d905a481b8b%2F03251c67-5a34-406e-a728-d3802ee11fe4%2F1716964008985.jpg" TargetMode="External"/><Relationship Id="rId230" Type="http://schemas.openxmlformats.org/officeDocument/2006/relationships/hyperlink" Target="https://kc-eu.kobotoolbox.org/media/original?media_file=infi_sol%2Fattachments%2Ff79655cd95824bdfaaf42d905a481b8b%2F8e3a280d-4a75-48fb-9bb3-da618d3aa0c6%2F1716428266512.jpg" TargetMode="External"/><Relationship Id="rId25" Type="http://schemas.openxmlformats.org/officeDocument/2006/relationships/hyperlink" Target="https://kc-eu.kobotoolbox.org/media/original?media_file=infi_sol%2Fattachments%2Ff79655cd95824bdfaaf42d905a481b8b%2Fdea26776-87cd-46b5-ada8-182c9c36ea29%2F1719297270857.jpg" TargetMode="External"/><Relationship Id="rId67" Type="http://schemas.openxmlformats.org/officeDocument/2006/relationships/hyperlink" Target="https://kc-eu.kobotoolbox.org/media/original?media_file=infi_sol%2Fattachments%2Ff79655cd95824bdfaaf42d905a481b8b%2F16cd2e42-c7e3-435e-a43f-e91c433a6629%2F1719408115189.jpg" TargetMode="External"/><Relationship Id="rId272" Type="http://schemas.openxmlformats.org/officeDocument/2006/relationships/hyperlink" Target="https://kc-eu.kobotoolbox.org/media/original?media_file=infi_sol%2Fattachments%2Ff79655cd95824bdfaaf42d905a481b8b%2Fd429976b-d9f5-4c05-a60e-27b86c3ca52c%2F1716278970385.jpg" TargetMode="External"/><Relationship Id="rId328" Type="http://schemas.openxmlformats.org/officeDocument/2006/relationships/hyperlink" Target="https://kc-eu.kobotoolbox.org/media/original?media_file=infi_sol%2Fattachments%2Ff79655cd95824bdfaaf42d905a481b8b%2Febd4519e-9873-4fdc-bd58-a66209b156e9%2F1717245542231.jpg" TargetMode="External"/><Relationship Id="rId132" Type="http://schemas.openxmlformats.org/officeDocument/2006/relationships/hyperlink" Target="https://kc-eu.kobotoolbox.org/media/original?media_file=infi_sol%2Fattachments%2Ff79655cd95824bdfaaf42d905a481b8b%2F281460db-9b3a-4161-8c87-6bd63a93318b%2F1717647368436.jpg" TargetMode="External"/><Relationship Id="rId174" Type="http://schemas.openxmlformats.org/officeDocument/2006/relationships/hyperlink" Target="https://kc-eu.kobotoolbox.org/media/original?media_file=infi_sol%2Fattachments%2Ff79655cd95824bdfaaf42d905a481b8b%2Fba40d93b-d235-4f53-a1a5-cf7dd8e274e7%2F1717240948481.jpg" TargetMode="External"/><Relationship Id="rId381" Type="http://schemas.openxmlformats.org/officeDocument/2006/relationships/hyperlink" Target="https://kc-eu.kobotoolbox.org/media/original?media_file=infi_sol%2Fattachments%2Ff79655cd95824bdfaaf42d905a481b8b%2F617eef77-a7ed-4c65-868e-7cdeb659995c%2F1716962934548.jpg" TargetMode="External"/><Relationship Id="rId241" Type="http://schemas.openxmlformats.org/officeDocument/2006/relationships/hyperlink" Target="https://kc-eu.kobotoolbox.org/media/original?media_file=infi_sol%2Fattachments%2Ff79655cd95824bdfaaf42d905a481b8b%2F0dc5242a-474c-4cc4-988a-60463620694e%2F1717142367016.jpg" TargetMode="External"/><Relationship Id="rId36" Type="http://schemas.openxmlformats.org/officeDocument/2006/relationships/hyperlink" Target="https://kc-eu.kobotoolbox.org/media/original?media_file=infi_sol%2Fattachments%2Ff79655cd95824bdfaaf42d905a481b8b%2F2b798176-18fe-4705-be9b-f2eda9eeaade%2F1719495449788.jpg" TargetMode="External"/><Relationship Id="rId283" Type="http://schemas.openxmlformats.org/officeDocument/2006/relationships/hyperlink" Target="https://kc-eu.kobotoolbox.org/media/original?media_file=infi_sol%2Fattachments%2Ff79655cd95824bdfaaf42d905a481b8b%2Fc60dfcec-ffc1-46aa-97e3-5392c2282f3d%2F1716872945247.jpg" TargetMode="External"/><Relationship Id="rId339" Type="http://schemas.openxmlformats.org/officeDocument/2006/relationships/hyperlink" Target="https://kc-eu.kobotoolbox.org/media/original?media_file=infi_sol%2Fattachments%2Ff79655cd95824bdfaaf42d905a481b8b%2Fcf7dc741-aca2-4c58-802b-9d48c0c7a86e%2F1717643746359.jpg" TargetMode="External"/><Relationship Id="rId78" Type="http://schemas.openxmlformats.org/officeDocument/2006/relationships/hyperlink" Target="https://kc-eu.kobotoolbox.org/media/original?media_file=infi_sol%2Fattachments%2Ff79655cd95824bdfaaf42d905a481b8b%2F8d209985-46ce-4335-8105-abcde756a163%2F1719496140520.jpg" TargetMode="External"/><Relationship Id="rId101" Type="http://schemas.openxmlformats.org/officeDocument/2006/relationships/hyperlink" Target="https://kc-eu.kobotoolbox.org/media/original?media_file=infi_sol%2Fattachments%2Ff79655cd95824bdfaaf42d905a481b8b%2Fa6e8e185-e966-4130-b02e-f97272832a9c%2F1716775148296.jpg" TargetMode="External"/><Relationship Id="rId143" Type="http://schemas.openxmlformats.org/officeDocument/2006/relationships/hyperlink" Target="https://kc-eu.kobotoolbox.org/media/original?media_file=infi_sol%2Fattachments%2Ff79655cd95824bdfaaf42d905a481b8b%2F950728f6-92ce-42d4-8eeb-3617402bba78%2F1717758724770.jpg" TargetMode="External"/><Relationship Id="rId185" Type="http://schemas.openxmlformats.org/officeDocument/2006/relationships/hyperlink" Target="https://kc-eu.kobotoolbox.org/media/original?media_file=infi_sol%2Fattachments%2Ff79655cd95824bdfaaf42d905a481b8b%2Fd91658f9-7c77-4317-8c31-b52ad47f4a58%2F1717319978615.jpg" TargetMode="External"/><Relationship Id="rId350" Type="http://schemas.openxmlformats.org/officeDocument/2006/relationships/hyperlink" Target="https://kc-eu.kobotoolbox.org/media/original?media_file=infi_sol%2Fattachments%2Ff79655cd95824bdfaaf42d905a481b8b%2Fff257c29-76a8-41a3-92c4-680674ce54de%2F1716003349419.jpg" TargetMode="External"/><Relationship Id="rId9" Type="http://schemas.openxmlformats.org/officeDocument/2006/relationships/hyperlink" Target="https://kc-eu.kobotoolbox.org/media/original?media_file=infi_sol%2Fattachments%2Ff79655cd95824bdfaaf42d905a481b8b%2Fb1702b98-e3d1-4648-b20d-148a9c00fb48%2F1719212254841.jpg" TargetMode="External"/><Relationship Id="rId210" Type="http://schemas.openxmlformats.org/officeDocument/2006/relationships/hyperlink" Target="https://kc-eu.kobotoolbox.org/media/original?media_file=infi_sol%2Fattachments%2Ff79655cd95824bdfaaf42d905a481b8b%2Fbfa35655-58e7-4f52-87d5-10504cbfc408%2Fsignature-16_19_29.png" TargetMode="External"/><Relationship Id="rId392" Type="http://schemas.openxmlformats.org/officeDocument/2006/relationships/hyperlink" Target="https://kc-eu.kobotoolbox.org/media/original?media_file=infi_sol%2Fattachments%2Ff79655cd95824bdfaaf42d905a481b8b%2F319ea141-79fd-4a91-b867-b428fd76f8a1%2F1719382257461.jpg" TargetMode="External"/><Relationship Id="rId252" Type="http://schemas.openxmlformats.org/officeDocument/2006/relationships/hyperlink" Target="https://kc-eu.kobotoolbox.org/media/original?media_file=infi_sol%2Fattachments%2Ff79655cd95824bdfaaf42d905a481b8b%2Fe17df8aa-b03b-4211-a16f-37093c9f7ae8%2F1718704171144.jpg" TargetMode="External"/><Relationship Id="rId294" Type="http://schemas.openxmlformats.org/officeDocument/2006/relationships/hyperlink" Target="https://kc-eu.kobotoolbox.org/media/original?media_file=infi_sol%2Fattachments%2Ff79655cd95824bdfaaf42d905a481b8b%2Fba40d93b-d235-4f53-a1a5-cf7dd8e274e7%2F1717240948481.jpg" TargetMode="External"/><Relationship Id="rId308" Type="http://schemas.openxmlformats.org/officeDocument/2006/relationships/hyperlink" Target="https://kc-eu.kobotoolbox.org/media/original?media_file=infi_sol%2Fattachments%2Ff79655cd95824bdfaaf42d905a481b8b%2F81b89522-f6c4-447c-af8d-6e76256ae7e0%2F1717329463890.jpg" TargetMode="External"/><Relationship Id="rId47" Type="http://schemas.openxmlformats.org/officeDocument/2006/relationships/hyperlink" Target="https://kc-eu.kobotoolbox.org/media/original?media_file=infi_sol%2Fattachments%2Ff79655cd95824bdfaaf42d905a481b8b%2Fb87cd4e8-f5a8-4670-9996-bee55c6b3913%2F1719544719011.jpg" TargetMode="External"/><Relationship Id="rId89" Type="http://schemas.openxmlformats.org/officeDocument/2006/relationships/hyperlink" Target="https://kc-eu.kobotoolbox.org/media/original?media_file=infi_sol%2Fattachments%2Ff79655cd95824bdfaaf42d905a481b8b%2Fd1017f1c-63be-4105-aaa0-f1d52e6a9e53%2F1719553329028.jpg" TargetMode="External"/><Relationship Id="rId112" Type="http://schemas.openxmlformats.org/officeDocument/2006/relationships/hyperlink" Target="https://kc-eu.kobotoolbox.org/media/original?media_file=infi_sol%2Fattachments%2Ff79655cd95824bdfaaf42d905a481b8b%2F7fb3dde3-0c79-41c7-8f47-51d72583461b%2F1717079169991.jpg" TargetMode="External"/><Relationship Id="rId154" Type="http://schemas.openxmlformats.org/officeDocument/2006/relationships/hyperlink" Target="https://kc-eu.kobotoolbox.org/media/original?media_file=infi_sol%2Fattachments%2Ff79655cd95824bdfaaf42d905a481b8b%2F156529cf-c921-4652-9167-51e58e949811%2F1717824209616.jpg" TargetMode="External"/><Relationship Id="rId361" Type="http://schemas.openxmlformats.org/officeDocument/2006/relationships/hyperlink" Target="https://kc-eu.kobotoolbox.org/media/original?media_file=infi_sol%2Fattachments%2Ff79655cd95824bdfaaf42d905a481b8b%2Fc88432fb-a979-465c-af0f-d1a25764df3d%2F1716784435942.jpg" TargetMode="External"/><Relationship Id="rId196" Type="http://schemas.openxmlformats.org/officeDocument/2006/relationships/hyperlink" Target="https://kc-eu.kobotoolbox.org/media/original?media_file=infi_sol%2Fattachments%2Ff79655cd95824bdfaaf42d905a481b8b%2F6a674d30-31da-4f85-bd6a-ac951cb69dc0%2Fsignature-15_37_12.png" TargetMode="External"/><Relationship Id="rId16" Type="http://schemas.openxmlformats.org/officeDocument/2006/relationships/hyperlink" Target="https://kc-eu.kobotoolbox.org/media/original?media_file=infi_sol%2Fattachments%2Ff79655cd95824bdfaaf42d905a481b8b%2F7180b8b4-f074-4f6e-9ea2-fd4f5be17bbf%2F1719226764312.jpg" TargetMode="External"/><Relationship Id="rId221" Type="http://schemas.openxmlformats.org/officeDocument/2006/relationships/hyperlink" Target="https://kc-eu.kobotoolbox.org/media/original?media_file=infi_sol%2Fattachments%2Ff79655cd95824bdfaaf42d905a481b8b%2F3a63a9ef-0cc4-457f-bcac-e6bb3a05de42%2F1716270979927.jpg" TargetMode="External"/><Relationship Id="rId263" Type="http://schemas.openxmlformats.org/officeDocument/2006/relationships/hyperlink" Target="https://kc-eu.kobotoolbox.org/media/original?media_file=infi_sol%2Fattachments%2Ff79655cd95824bdfaaf42d905a481b8b%2F6d24ff36-6cb3-4465-8777-732378ee783e%2F1715942115573.jpg" TargetMode="External"/><Relationship Id="rId319" Type="http://schemas.openxmlformats.org/officeDocument/2006/relationships/hyperlink" Target="https://kc-eu.kobotoolbox.org/media/original?media_file=infi_sol%2Fattachments%2Ff79655cd95824bdfaaf42d905a481b8b%2F50ddca42-6a8c-4326-99c8-75957fdf171e%2F1717049978257.jpg" TargetMode="External"/><Relationship Id="rId58" Type="http://schemas.openxmlformats.org/officeDocument/2006/relationships/hyperlink" Target="https://kc-eu.kobotoolbox.org/media/original?media_file=infi_sol%2Fattachments%2Ff79655cd95824bdfaaf42d905a481b8b%2F89236778-b186-4b96-97d0-8240a2108878%2F1719315758992.jpg" TargetMode="External"/><Relationship Id="rId123" Type="http://schemas.openxmlformats.org/officeDocument/2006/relationships/hyperlink" Target="https://kc-eu.kobotoolbox.org/media/original?media_file=infi_sol%2Fattachments%2Ff79655cd95824bdfaaf42d905a481b8b%2F9b5e83ac-1273-418f-bdcc-1fcf400692a2%2F1717250703599.jpg" TargetMode="External"/><Relationship Id="rId330" Type="http://schemas.openxmlformats.org/officeDocument/2006/relationships/hyperlink" Target="https://kc-eu.kobotoolbox.org/media/original?media_file=infi_sol%2Fattachments%2Ff79655cd95824bdfaaf42d905a481b8b%2F840ec622-b29c-4724-80ff-d774f784c4ef%2F1717246902484.jpg" TargetMode="External"/><Relationship Id="rId90" Type="http://schemas.openxmlformats.org/officeDocument/2006/relationships/hyperlink" Target="https://kc-eu.kobotoolbox.org/media/original?media_file=infi_sol%2Fattachments%2Ff79655cd95824bdfaaf42d905a481b8b%2F036bb1c1-3f82-4355-820c-db3fddbda243%2F1719556028081.jpg" TargetMode="External"/><Relationship Id="rId165" Type="http://schemas.openxmlformats.org/officeDocument/2006/relationships/hyperlink" Target="https://kc-eu.kobotoolbox.org/media/original?media_file=infi_sol%2Fattachments%2Ff79655cd95824bdfaaf42d905a481b8b%2F49726ccd-3df3-4237-8cfc-3c850a06f138%2F1716991071287.jpg" TargetMode="External"/><Relationship Id="rId186" Type="http://schemas.openxmlformats.org/officeDocument/2006/relationships/hyperlink" Target="https://kc-eu.kobotoolbox.org/media/original?media_file=infi_sol%2Fattachments%2Ff79655cd95824bdfaaf42d905a481b8b%2Fcdb85be2-3d64-4b9e-8eb1-ce2e20664496%2F1717320744262.jpg" TargetMode="External"/><Relationship Id="rId351" Type="http://schemas.openxmlformats.org/officeDocument/2006/relationships/hyperlink" Target="https://kc-eu.kobotoolbox.org/media/original?media_file=infi_sol%2Fattachments%2Ff79655cd95824bdfaaf42d905a481b8b%2F3a63a9ef-0cc4-457f-bcac-e6bb3a05de42%2F1716270979927.jpg" TargetMode="External"/><Relationship Id="rId372" Type="http://schemas.openxmlformats.org/officeDocument/2006/relationships/hyperlink" Target="https://kc-eu.kobotoolbox.org/media/original?media_file=infi_sol%2Fattachments%2Ff79655cd95824bdfaaf42d905a481b8b%2Fd92c4bc3-1081-410a-949f-4ca29139580b%2F1715942457243.jpg" TargetMode="External"/><Relationship Id="rId393" Type="http://schemas.openxmlformats.org/officeDocument/2006/relationships/hyperlink" Target="https://kc-eu.kobotoolbox.org/media/original?media_file=infi_sol%2Fattachments%2Ff79655cd95824bdfaaf42d905a481b8b%2F617eef77-a7ed-4c65-868e-7cdeb659995c%2F1716962934548.jpg" TargetMode="External"/><Relationship Id="rId211" Type="http://schemas.openxmlformats.org/officeDocument/2006/relationships/hyperlink" Target="https://kc-eu.kobotoolbox.org/media/original?media_file=infi_sol%2Fattachments%2Ff79655cd95824bdfaaf42d905a481b8b%2F538cfd65-10e1-4876-874d-03d722ebdcb7%2Fsignature-16_21_14.png" TargetMode="External"/><Relationship Id="rId232" Type="http://schemas.openxmlformats.org/officeDocument/2006/relationships/hyperlink" Target="https://kc-eu.kobotoolbox.org/media/original?media_file=infi_sol%2Fattachments%2Ff79655cd95824bdfaaf42d905a481b8b%2F8d13589f-dbce-4cdc-838b-a00d45a280d8%2F1716964561619.jpg" TargetMode="External"/><Relationship Id="rId253" Type="http://schemas.openxmlformats.org/officeDocument/2006/relationships/hyperlink" Target="https://kc-eu.kobotoolbox.org/media/original?media_file=infi_sol%2Fattachments%2Ff79655cd95824bdfaaf42d905a481b8b%2F06807f95-b1c9-40a8-88d5-15fddb6def12%2F1718700273181.jpg" TargetMode="External"/><Relationship Id="rId274" Type="http://schemas.openxmlformats.org/officeDocument/2006/relationships/hyperlink" Target="https://kc-eu.kobotoolbox.org/media/original?media_file=infi_sol%2Fattachments%2Ff79655cd95824bdfaaf42d905a481b8b%2Ff450443e-93e2-4579-8a2b-9291e2b70ad5%2F1716784191707.jpg" TargetMode="External"/><Relationship Id="rId295" Type="http://schemas.openxmlformats.org/officeDocument/2006/relationships/hyperlink" Target="https://kc-eu.kobotoolbox.org/media/original?media_file=infi_sol%2Fattachments%2Ff79655cd95824bdfaaf42d905a481b8b%2F6edc889e-d4ce-4995-a53f-8c2dd855fd2a%2F1717241840210.jpg" TargetMode="External"/><Relationship Id="rId309" Type="http://schemas.openxmlformats.org/officeDocument/2006/relationships/hyperlink" Target="https://kc-eu.kobotoolbox.org/media/original?media_file=infi_sol%2Fattachments%2Ff79655cd95824bdfaaf42d905a481b8b%2Fcf7dc741-aca2-4c58-802b-9d48c0c7a86e%2F1717643746359.jpg" TargetMode="External"/><Relationship Id="rId27" Type="http://schemas.openxmlformats.org/officeDocument/2006/relationships/hyperlink" Target="https://kc-eu.kobotoolbox.org/media/original?media_file=infi_sol%2Fattachments%2Ff79655cd95824bdfaaf42d905a481b8b%2Fd2361720-871d-485f-ba06-dbf1a21b2424%2F1719300659880.jpg" TargetMode="External"/><Relationship Id="rId48" Type="http://schemas.openxmlformats.org/officeDocument/2006/relationships/hyperlink" Target="https://kc-eu.kobotoolbox.org/media/original?media_file=infi_sol%2Fattachments%2Ff79655cd95824bdfaaf42d905a481b8b%2Fc36ba8e4-a467-49e4-8ecb-dacadff01853%2F1719545021975.jpg" TargetMode="External"/><Relationship Id="rId69" Type="http://schemas.openxmlformats.org/officeDocument/2006/relationships/hyperlink" Target="https://kc-eu.kobotoolbox.org/media/original?media_file=infi_sol%2Fattachments%2Ff79655cd95824bdfaaf42d905a481b8b%2F9fdc9979-655f-44b9-bfd6-838068cdc106%2F1719408713048.jpg" TargetMode="External"/><Relationship Id="rId113" Type="http://schemas.openxmlformats.org/officeDocument/2006/relationships/hyperlink" Target="https://kc-eu.kobotoolbox.org/media/original?media_file=infi_sol%2Fattachments%2Ff79655cd95824bdfaaf42d905a481b8b%2Fc9b94a8e-a0b4-4d10-9e9a-d768484a01b8%2F1717126683959.jpg" TargetMode="External"/><Relationship Id="rId134" Type="http://schemas.openxmlformats.org/officeDocument/2006/relationships/hyperlink" Target="https://kc-eu.kobotoolbox.org/media/original?media_file=infi_sol%2Fattachments%2Ff79655cd95824bdfaaf42d905a481b8b%2F6be7c0e0-f6f0-4473-8095-e88e6b447938%2F1717656864751.jpg" TargetMode="External"/><Relationship Id="rId320" Type="http://schemas.openxmlformats.org/officeDocument/2006/relationships/hyperlink" Target="https://kc-eu.kobotoolbox.org/media/original?media_file=infi_sol%2Fattachments%2Ff79655cd95824bdfaaf42d905a481b8b%2F2c9a331d-bfb7-4a41-9a7d-28b566a05a69%2F1717050317754.jpg" TargetMode="External"/><Relationship Id="rId80" Type="http://schemas.openxmlformats.org/officeDocument/2006/relationships/hyperlink" Target="https://kc-eu.kobotoolbox.org/media/original?media_file=infi_sol%2Fattachments%2Ff79655cd95824bdfaaf42d905a481b8b%2F01efaf09-7d75-48a1-a62c-9ab71727fc5e%2F1719499148688.jpg" TargetMode="External"/><Relationship Id="rId155" Type="http://schemas.openxmlformats.org/officeDocument/2006/relationships/hyperlink" Target="https://kc-eu.kobotoolbox.org/media/original?media_file=infi_sol%2Fattachments%2Ff79655cd95824bdfaaf42d905a481b8b%2Fe3cb4552-50e5-41d4-b5d4-6175ab212250%2F1717902355573.jpg" TargetMode="External"/><Relationship Id="rId176" Type="http://schemas.openxmlformats.org/officeDocument/2006/relationships/hyperlink" Target="https://kc-eu.kobotoolbox.org/media/original?media_file=infi_sol%2Fattachments%2Ff79655cd95824bdfaaf42d905a481b8b%2Ff595d2e4-da12-4e2a-ad86-5f60b2507559%2F1717242487463.jpg" TargetMode="External"/><Relationship Id="rId197" Type="http://schemas.openxmlformats.org/officeDocument/2006/relationships/hyperlink" Target="https://kc-eu.kobotoolbox.org/media/original?media_file=infi_sol%2Fattachments%2Ff79655cd95824bdfaaf42d905a481b8b%2Fafe25104-d299-4f89-abfc-0fcd00a70ab1%2Fsignature-15_39_18.png" TargetMode="External"/><Relationship Id="rId341" Type="http://schemas.openxmlformats.org/officeDocument/2006/relationships/hyperlink" Target="https://kc-eu.kobotoolbox.org/media/original?media_file=infi_sol%2Fattachments%2Ff79655cd95824bdfaaf42d905a481b8b%2Fc109ff7c-1494-47cd-a6b2-751349292e7e%2F1715773249781.jpg" TargetMode="External"/><Relationship Id="rId362" Type="http://schemas.openxmlformats.org/officeDocument/2006/relationships/hyperlink" Target="https://kc-eu.kobotoolbox.org/media/original?media_file=infi_sol%2Fattachments%2Ff79655cd95824bdfaaf42d905a481b8b%2F687cf72e-b208-4107-bac0-909e802b5019%2F1716193103089.jpg" TargetMode="External"/><Relationship Id="rId383" Type="http://schemas.openxmlformats.org/officeDocument/2006/relationships/hyperlink" Target="https://kc-eu.kobotoolbox.org/media/original?media_file=infi_sol%2Fattachments%2Ff79655cd95824bdfaaf42d905a481b8b%2F9de8199c-5e8f-4d7c-bff5-bfcd465b58c4%2F1717047898352.jpg" TargetMode="External"/><Relationship Id="rId201" Type="http://schemas.openxmlformats.org/officeDocument/2006/relationships/hyperlink" Target="https://kc-eu.kobotoolbox.org/media/original?media_file=infi_sol%2Fattachments%2Ff79655cd95824bdfaaf42d905a481b8b%2Fef19ce87-96b7-4552-a053-9ebf0d43fc52%2Fsignature-16_2_4.png" TargetMode="External"/><Relationship Id="rId222" Type="http://schemas.openxmlformats.org/officeDocument/2006/relationships/hyperlink" Target="https://kc-eu.kobotoolbox.org/media/original?media_file=infi_sol%2Fattachments%2Ff79655cd95824bdfaaf42d905a481b8b%2F23678880-4279-4bf8-b93b-3bcc570d37a1%2F1716272723317.jpg" TargetMode="External"/><Relationship Id="rId243" Type="http://schemas.openxmlformats.org/officeDocument/2006/relationships/hyperlink" Target="https://kc-eu.kobotoolbox.org/media/original?media_file=infi_sol%2Fattachments%2Ff79655cd95824bdfaaf42d905a481b8b%2F0ac9a3c8-e677-460e-9701-334cb9a7be9c%2F1717152989497.jpg" TargetMode="External"/><Relationship Id="rId264" Type="http://schemas.openxmlformats.org/officeDocument/2006/relationships/hyperlink" Target="https://kc-eu.kobotoolbox.org/media/original?media_file=infi_sol%2Fattachments%2Ff79655cd95824bdfaaf42d905a481b8b%2Fff257c29-76a8-41a3-92c4-680674ce54de%2F1716003349419.jpg" TargetMode="External"/><Relationship Id="rId285" Type="http://schemas.openxmlformats.org/officeDocument/2006/relationships/hyperlink" Target="https://kc-eu.kobotoolbox.org/media/original?media_file=infi_sol%2Fattachments%2Ff79655cd95824bdfaaf42d905a481b8b%2F49726ccd-3df3-4237-8cfc-3c850a06f138%2F1716991071287.jpg" TargetMode="External"/><Relationship Id="rId17" Type="http://schemas.openxmlformats.org/officeDocument/2006/relationships/hyperlink" Target="https://kc-eu.kobotoolbox.org/media/original?media_file=infi_sol%2Fattachments%2Ff79655cd95824bdfaaf42d905a481b8b%2Fc1513d67-4586-48b2-a0f6-37c9cbb72576%2F1719232929941.jpg" TargetMode="External"/><Relationship Id="rId38" Type="http://schemas.openxmlformats.org/officeDocument/2006/relationships/hyperlink" Target="https://kc-eu.kobotoolbox.org/media/original?media_file=infi_sol%2Fattachments%2Ff79655cd95824bdfaaf42d905a481b8b%2Ffcb74c93-d24b-49b7-a04d-7fb083361d76%2F1719496258120.jpg" TargetMode="External"/><Relationship Id="rId59" Type="http://schemas.openxmlformats.org/officeDocument/2006/relationships/hyperlink" Target="https://kc-eu.kobotoolbox.org/media/original?media_file=infi_sol%2Fattachments%2Ff79655cd95824bdfaaf42d905a481b8b%2Ffdbfeae5-6c47-418b-bb56-71b5a861ad2c%2F1719316357715.jpg" TargetMode="External"/><Relationship Id="rId103" Type="http://schemas.openxmlformats.org/officeDocument/2006/relationships/hyperlink" Target="https://kc-eu.kobotoolbox.org/media/original?media_file=infi_sol%2Fattachments%2Ff79655cd95824bdfaaf42d905a481b8b%2F2b46f1e7-4875-453f-afc9-58da0aec6e71%2F1716792612285.jpg" TargetMode="External"/><Relationship Id="rId124" Type="http://schemas.openxmlformats.org/officeDocument/2006/relationships/hyperlink" Target="https://kc-eu.kobotoolbox.org/media/original?media_file=infi_sol%2Fattachments%2Ff79655cd95824bdfaaf42d905a481b8b%2F1e309c97-66cc-4a49-be26-972aa005d92f%2F1717317697872.jpg" TargetMode="External"/><Relationship Id="rId310" Type="http://schemas.openxmlformats.org/officeDocument/2006/relationships/hyperlink" Target="https://kc-eu.kobotoolbox.org/media/original?media_file=infi_sol%2Fattachments%2Ff79655cd95824bdfaaf42d905a481b8b%2Fa6e8e185-e966-4130-b02e-f97272832a9c%2F1716775148296.jpg" TargetMode="External"/><Relationship Id="rId70" Type="http://schemas.openxmlformats.org/officeDocument/2006/relationships/hyperlink" Target="https://kc-eu.kobotoolbox.org/media/original?media_file=infi_sol%2Fattachments%2Ff79655cd95824bdfaaf42d905a481b8b%2F10f17516-b3f9-40f9-b63b-c5b00cd80642%2F1719409087661.jpg" TargetMode="External"/><Relationship Id="rId91" Type="http://schemas.openxmlformats.org/officeDocument/2006/relationships/hyperlink" Target="https://kc-eu.kobotoolbox.org/media/original?media_file=infi_sol%2Fattachments%2Ff79655cd95824bdfaaf42d905a481b8b%2F6db5ac16-f9bd-4777-b59c-48d0f1fa8e56%2F1719558166487.jpg" TargetMode="External"/><Relationship Id="rId145" Type="http://schemas.openxmlformats.org/officeDocument/2006/relationships/hyperlink" Target="https://kc-eu.kobotoolbox.org/media/original?media_file=infi_sol%2Fattachments%2Ff79655cd95824bdfaaf42d905a481b8b%2Fcdce87da-d45f-445c-ab16-dc4a3c3df9e0%2F1717817123060.jpg" TargetMode="External"/><Relationship Id="rId166" Type="http://schemas.openxmlformats.org/officeDocument/2006/relationships/hyperlink" Target="https://kc-eu.kobotoolbox.org/media/original?media_file=infi_sol%2Fattachments%2Ff79655cd95824bdfaaf42d905a481b8b%2F62f432ea-0df2-4f0c-a445-bb35cc3d1488%2F1716993131140.jpg" TargetMode="External"/><Relationship Id="rId187" Type="http://schemas.openxmlformats.org/officeDocument/2006/relationships/hyperlink" Target="https://kc-eu.kobotoolbox.org/media/original?media_file=infi_sol%2Fattachments%2Ff79655cd95824bdfaaf42d905a481b8b%2Fe8a1ca6d-2853-4993-b830-b0778d23ef23%2F1717326537920.jpg" TargetMode="External"/><Relationship Id="rId331" Type="http://schemas.openxmlformats.org/officeDocument/2006/relationships/hyperlink" Target="https://kc-eu.kobotoolbox.org/media/original?media_file=infi_sol%2Fattachments%2Ff79655cd95824bdfaaf42d905a481b8b%2Fce5b0fe5-7f7b-4c2e-ae15-a115183c2e3e%2F1717248811089.jpg" TargetMode="External"/><Relationship Id="rId352" Type="http://schemas.openxmlformats.org/officeDocument/2006/relationships/hyperlink" Target="https://kc-eu.kobotoolbox.org/media/original?media_file=infi_sol%2Fattachments%2Ff79655cd95824bdfaaf42d905a481b8b%2F23678880-4279-4bf8-b93b-3bcc570d37a1%2F1716272723317.jpg" TargetMode="External"/><Relationship Id="rId373" Type="http://schemas.openxmlformats.org/officeDocument/2006/relationships/hyperlink" Target="https://kc-eu.kobotoolbox.org/media/original?media_file=infi_sol%2Fattachments%2Ff79655cd95824bdfaaf42d905a481b8b%2F66db0fcc-9dec-441f-a885-01d1c05231bd%2F1716610570162.jpg" TargetMode="External"/><Relationship Id="rId394" Type="http://schemas.openxmlformats.org/officeDocument/2006/relationships/hyperlink" Target="https://kc-eu.kobotoolbox.org/media/original?media_file=infi_sol%2Fattachments%2Ff79655cd95824bdfaaf42d905a481b8b%2F03251c67-5a34-406e-a728-d3802ee11fe4%2F1716964008985.jpg" TargetMode="External"/><Relationship Id="rId1" Type="http://schemas.openxmlformats.org/officeDocument/2006/relationships/hyperlink" Target="https://kc-eu.kobotoolbox.org/media/original?media_file=infi_sol%2Fattachments%2Ff79655cd95824bdfaaf42d905a481b8b%2F3dd674ea-de75-4523-937c-90d14b4f2d41%2F1719376833720.jpg" TargetMode="External"/><Relationship Id="rId212" Type="http://schemas.openxmlformats.org/officeDocument/2006/relationships/hyperlink" Target="https://kc-eu.kobotoolbox.org/media/original?media_file=infi_sol%2Fattachments%2Ff79655cd95824bdfaaf42d905a481b8b%2Fa6171f2c-1f56-461f-a888-3f9163b872fe%2Fsignature-16_22_56.png" TargetMode="External"/><Relationship Id="rId233" Type="http://schemas.openxmlformats.org/officeDocument/2006/relationships/hyperlink" Target="https://kc-eu.kobotoolbox.org/media/original?media_file=infi_sol%2Fattachments%2Ff79655cd95824bdfaaf42d905a481b8b%2F76d67acf-da29-4d56-8616-19823c304137%2F1716965977246.jpg" TargetMode="External"/><Relationship Id="rId254" Type="http://schemas.openxmlformats.org/officeDocument/2006/relationships/hyperlink" Target="https://kc-eu.kobotoolbox.org/media/original?media_file=infi_sol%2Fattachments%2Ff79655cd95824bdfaaf42d905a481b8b%2F6fa905e2-e70e-432c-b735-5e8c98b3069b%2F1718706011622.jpg" TargetMode="External"/><Relationship Id="rId28" Type="http://schemas.openxmlformats.org/officeDocument/2006/relationships/hyperlink" Target="https://kc-eu.kobotoolbox.org/media/original?media_file=infi_sol%2Fattachments%2Ff79655cd95824bdfaaf42d905a481b8b%2F7c8e1a11-fb11-48f0-8f14-d810d0b634a6%2F1719301644788.jpg" TargetMode="External"/><Relationship Id="rId49" Type="http://schemas.openxmlformats.org/officeDocument/2006/relationships/hyperlink" Target="https://kc-eu.kobotoolbox.org/media/original?media_file=infi_sol%2Fattachments%2Ff79655cd95824bdfaaf42d905a481b8b%2Fc55a195c-335c-41ac-9322-68959fc33d7d%2F1719550518719.jpg" TargetMode="External"/><Relationship Id="rId114" Type="http://schemas.openxmlformats.org/officeDocument/2006/relationships/hyperlink" Target="https://kc-eu.kobotoolbox.org/media/original?media_file=infi_sol%2Fattachments%2Ff79655cd95824bdfaaf42d905a481b8b%2F9f3d6473-249a-42d2-a51e-fbd49929ea3b%2F1717127158667.jpg" TargetMode="External"/><Relationship Id="rId275" Type="http://schemas.openxmlformats.org/officeDocument/2006/relationships/hyperlink" Target="https://kc-eu.kobotoolbox.org/media/original?media_file=infi_sol%2Fattachments%2Ff79655cd95824bdfaaf42d905a481b8b%2Fc88432fb-a979-465c-af0f-d1a25764df3d%2F1716784435942.jpg" TargetMode="External"/><Relationship Id="rId296" Type="http://schemas.openxmlformats.org/officeDocument/2006/relationships/hyperlink" Target="https://kc-eu.kobotoolbox.org/media/original?media_file=infi_sol%2Fattachments%2Ff79655cd95824bdfaaf42d905a481b8b%2Ff595d2e4-da12-4e2a-ad86-5f60b2507559%2F1717242487463.jpg" TargetMode="External"/><Relationship Id="rId300" Type="http://schemas.openxmlformats.org/officeDocument/2006/relationships/hyperlink" Target="https://kc-eu.kobotoolbox.org/media/original?media_file=infi_sol%2Fattachments%2Ff79655cd95824bdfaaf42d905a481b8b%2F840ec622-b29c-4724-80ff-d774f784c4ef%2F1717246902484.jpg" TargetMode="External"/><Relationship Id="rId60" Type="http://schemas.openxmlformats.org/officeDocument/2006/relationships/hyperlink" Target="https://kc-eu.kobotoolbox.org/media/original?media_file=infi_sol%2Fattachments%2Ff79655cd95824bdfaaf42d905a481b8b%2Fede3f05b-bb04-4641-8026-cd67965501f6%2F1719316885442.jpg" TargetMode="External"/><Relationship Id="rId81" Type="http://schemas.openxmlformats.org/officeDocument/2006/relationships/hyperlink" Target="https://kc-eu.kobotoolbox.org/media/original?media_file=infi_sol%2Fattachments%2Ff79655cd95824bdfaaf42d905a481b8b%2Fc7bf03e7-aed2-4609-a492-df752f81205b%2F1719545203956.jpg" TargetMode="External"/><Relationship Id="rId135" Type="http://schemas.openxmlformats.org/officeDocument/2006/relationships/hyperlink" Target="https://kc-eu.kobotoolbox.org/media/original?media_file=infi_sol%2Fattachments%2Ff79655cd95824bdfaaf42d905a481b8b%2F689ea273-9de5-4d70-920b-166f56a4c919%2F1717659027755.jpg" TargetMode="External"/><Relationship Id="rId156" Type="http://schemas.openxmlformats.org/officeDocument/2006/relationships/hyperlink" Target="https://kc-eu.kobotoolbox.org/media/original?media_file=infi_sol%2Fattachments%2Ff79655cd95824bdfaaf42d905a481b8b%2F70b70649-6c7f-4737-aadd-23695ab9b9e4%2F1717903048098.jpg" TargetMode="External"/><Relationship Id="rId177" Type="http://schemas.openxmlformats.org/officeDocument/2006/relationships/hyperlink" Target="https://kc-eu.kobotoolbox.org/media/original?media_file=infi_sol%2Fattachments%2Ff79655cd95824bdfaaf42d905a481b8b%2Ff69a2a4f-d223-4500-ae04-c3581721ca99%2F1717243084976.jpg" TargetMode="External"/><Relationship Id="rId198" Type="http://schemas.openxmlformats.org/officeDocument/2006/relationships/hyperlink" Target="https://kc-eu.kobotoolbox.org/media/original?media_file=infi_sol%2Fattachments%2Ff79655cd95824bdfaaf42d905a481b8b%2F36037ce4-47c6-43f0-86f9-30c8343a2ef8%2Fsignature-15_41_5.png" TargetMode="External"/><Relationship Id="rId321" Type="http://schemas.openxmlformats.org/officeDocument/2006/relationships/hyperlink" Target="https://kc-eu.kobotoolbox.org/media/original?media_file=infi_sol%2Fattachments%2Ff79655cd95824bdfaaf42d905a481b8b%2F7fb3dde3-0c79-41c7-8f47-51d72583461b%2F1717079169991.jpg" TargetMode="External"/><Relationship Id="rId342" Type="http://schemas.openxmlformats.org/officeDocument/2006/relationships/hyperlink" Target="https://kc-eu.kobotoolbox.org/media/original?media_file=infi_sol%2Fattachments%2Ff79655cd95824bdfaaf42d905a481b8b%2F3257c9b3-ee2a-46e6-be2f-fd6c949e3725%2F1715835065917.jpg" TargetMode="External"/><Relationship Id="rId363" Type="http://schemas.openxmlformats.org/officeDocument/2006/relationships/hyperlink" Target="https://kc-eu.kobotoolbox.org/media/original?media_file=infi_sol%2Fattachments%2Ff79655cd95824bdfaaf42d905a481b8b%2F0570ee33-40cb-4128-9549-e8bd557421d2%2F1716203414729.jpg" TargetMode="External"/><Relationship Id="rId384" Type="http://schemas.openxmlformats.org/officeDocument/2006/relationships/hyperlink" Target="https://kc-eu.kobotoolbox.org/media/original?media_file=infi_sol%2Fattachments%2Ff79655cd95824bdfaaf42d905a481b8b%2Fc5167287-c7b7-41c2-a6ce-9159ec4d1625%2F1717160596488.jpg" TargetMode="External"/><Relationship Id="rId202" Type="http://schemas.openxmlformats.org/officeDocument/2006/relationships/hyperlink" Target="https://kc-eu.kobotoolbox.org/media/original?media_file=infi_sol%2Fattachments%2Ff79655cd95824bdfaaf42d905a481b8b%2F975c1cbe-9bca-4c6d-b7b9-ff03e8b99b1f%2Fsignature-16_4_41.png" TargetMode="External"/><Relationship Id="rId223" Type="http://schemas.openxmlformats.org/officeDocument/2006/relationships/hyperlink" Target="https://kc-eu.kobotoolbox.org/media/original?media_file=infi_sol%2Fattachments%2Ff79655cd95824bdfaaf42d905a481b8b%2Fc9007e0d-d819-4dd2-80c1-f21f29052aef%2F1716036087441.jpg" TargetMode="External"/><Relationship Id="rId244" Type="http://schemas.openxmlformats.org/officeDocument/2006/relationships/hyperlink" Target="https://kc-eu.kobotoolbox.org/media/original?media_file=infi_sol%2Fattachments%2Ff79655cd95824bdfaaf42d905a481b8b%2F86ff31cf-15c0-4941-b4b9-4b5feb193f12%2F1717140424208.jpg" TargetMode="External"/><Relationship Id="rId18" Type="http://schemas.openxmlformats.org/officeDocument/2006/relationships/hyperlink" Target="https://kc-eu.kobotoolbox.org/media/original?media_file=infi_sol%2Fattachments%2Ff79655cd95824bdfaaf42d905a481b8b%2Fb4885cfe-536f-4f0a-aa39-61ba45803ace%2F1719237654786.jpg" TargetMode="External"/><Relationship Id="rId39" Type="http://schemas.openxmlformats.org/officeDocument/2006/relationships/hyperlink" Target="https://kc-eu.kobotoolbox.org/media/original?media_file=infi_sol%2Fattachments%2Ff79655cd95824bdfaaf42d905a481b8b%2F855cf4ae-8633-4b26-a8f7-05948e443b9a%2F1719498191813.jpg" TargetMode="External"/><Relationship Id="rId265" Type="http://schemas.openxmlformats.org/officeDocument/2006/relationships/hyperlink" Target="https://kc-eu.kobotoolbox.org/media/original?media_file=infi_sol%2Fattachments%2Ff79655cd95824bdfaaf42d905a481b8b%2F3a63a9ef-0cc4-457f-bcac-e6bb3a05de42%2F1716270979927.jpg" TargetMode="External"/><Relationship Id="rId286" Type="http://schemas.openxmlformats.org/officeDocument/2006/relationships/hyperlink" Target="https://kc-eu.kobotoolbox.org/media/original?media_file=infi_sol%2Fattachments%2Ff79655cd95824bdfaaf42d905a481b8b%2F62f432ea-0df2-4f0c-a445-bb35cc3d1488%2F1716993131140.jpg" TargetMode="External"/><Relationship Id="rId50" Type="http://schemas.openxmlformats.org/officeDocument/2006/relationships/hyperlink" Target="https://kc-eu.kobotoolbox.org/media/original?media_file=infi_sol%2Fattachments%2Ff79655cd95824bdfaaf42d905a481b8b%2F8f5b2975-fbb1-4891-82c9-238bdf282356%2F1719552532333.jpg" TargetMode="External"/><Relationship Id="rId104" Type="http://schemas.openxmlformats.org/officeDocument/2006/relationships/hyperlink" Target="https://kc-eu.kobotoolbox.org/media/original?media_file=infi_sol%2Fattachments%2Ff79655cd95824bdfaaf42d905a481b8b%2Fc60dfcec-ffc1-46aa-97e3-5392c2282f3d%2F1716872945247.jpg" TargetMode="External"/><Relationship Id="rId125" Type="http://schemas.openxmlformats.org/officeDocument/2006/relationships/hyperlink" Target="https://kc-eu.kobotoolbox.org/media/original?media_file=infi_sol%2Fattachments%2Ff79655cd95824bdfaaf42d905a481b8b%2Fcd88e193-ba52-4688-b1ae-f3d3d41593d3%2F1717318878171.jpg" TargetMode="External"/><Relationship Id="rId146" Type="http://schemas.openxmlformats.org/officeDocument/2006/relationships/hyperlink" Target="https://kc-eu.kobotoolbox.org/media/original?media_file=infi_sol%2Fattachments%2Ff79655cd95824bdfaaf42d905a481b8b%2F93ae14f3-ef1a-4521-b8cc-afaaf68bf693%2F1717817590125.jpg" TargetMode="External"/><Relationship Id="rId167" Type="http://schemas.openxmlformats.org/officeDocument/2006/relationships/hyperlink" Target="https://kc-eu.kobotoolbox.org/media/original?media_file=infi_sol%2Fattachments%2Ff79655cd95824bdfaaf42d905a481b8b%2F781a91aa-0ea3-4d41-a212-507c947ac896%2F1716994676846.jpg" TargetMode="External"/><Relationship Id="rId188" Type="http://schemas.openxmlformats.org/officeDocument/2006/relationships/hyperlink" Target="https://kc-eu.kobotoolbox.org/media/original?media_file=infi_sol%2Fattachments%2Ff79655cd95824bdfaaf42d905a481b8b%2F81b89522-f6c4-447c-af8d-6e76256ae7e0%2F1717329463890.jpg" TargetMode="External"/><Relationship Id="rId311" Type="http://schemas.openxmlformats.org/officeDocument/2006/relationships/hyperlink" Target="https://kc-eu.kobotoolbox.org/media/original?media_file=infi_sol%2Fattachments%2Ff79655cd95824bdfaaf42d905a481b8b%2F850383bd-b456-4016-9ff6-af150de2efc5%2F1716776425332.jpg" TargetMode="External"/><Relationship Id="rId332" Type="http://schemas.openxmlformats.org/officeDocument/2006/relationships/hyperlink" Target="https://kc-eu.kobotoolbox.org/media/original?media_file=infi_sol%2Fattachments%2Ff79655cd95824bdfaaf42d905a481b8b%2F9b5e83ac-1273-418f-bdcc-1fcf400692a2%2F1717250703599.jpg" TargetMode="External"/><Relationship Id="rId353" Type="http://schemas.openxmlformats.org/officeDocument/2006/relationships/hyperlink" Target="https://kc-eu.kobotoolbox.org/media/original?media_file=infi_sol%2Fattachments%2Ff79655cd95824bdfaaf42d905a481b8b%2F66db0fcc-9dec-441f-a885-01d1c05231bd%2F1716610570162.jpg" TargetMode="External"/><Relationship Id="rId374" Type="http://schemas.openxmlformats.org/officeDocument/2006/relationships/hyperlink" Target="https://kc-eu.kobotoolbox.org/media/original?media_file=infi_sol%2Fattachments%2Ff79655cd95824bdfaaf42d905a481b8b%2F46d7cd88-db7d-4ddb-98d8-3eca97159635%2F1716211956751.jpg" TargetMode="External"/><Relationship Id="rId395" Type="http://schemas.openxmlformats.org/officeDocument/2006/relationships/hyperlink" Target="https://kc-eu.kobotoolbox.org/media/original?media_file=infi_sol%2Fattachments%2Ff79655cd95824bdfaaf42d905a481b8b%2F9de8199c-5e8f-4d7c-bff5-bfcd465b58c4%2F1717047898352.jpg" TargetMode="External"/><Relationship Id="rId71" Type="http://schemas.openxmlformats.org/officeDocument/2006/relationships/hyperlink" Target="https://kc-eu.kobotoolbox.org/media/original?media_file=infi_sol%2Fattachments%2Ff79655cd95824bdfaaf42d905a481b8b%2F3ae20a05-34f7-46ce-bddb-da0a6f9d499d%2F1719409317909.jpg" TargetMode="External"/><Relationship Id="rId92" Type="http://schemas.openxmlformats.org/officeDocument/2006/relationships/hyperlink" Target="https://kc-eu.kobotoolbox.org/media/original?media_file=infi_sol%2Fattachments%2Ff79655cd95824bdfaaf42d905a481b8b%2F93f67b93-c42b-48d4-b211-277e525ef1b0%2F1719721308764.jpg" TargetMode="External"/><Relationship Id="rId213" Type="http://schemas.openxmlformats.org/officeDocument/2006/relationships/hyperlink" Target="https://kc-eu.kobotoolbox.org/media/original?media_file=infi_sol%2Fattachments%2Ff79655cd95824bdfaaf42d905a481b8b%2F69515063-c47c-40d8-a089-aae6b8d9b780%2Fsignature-16_25_7.png" TargetMode="External"/><Relationship Id="rId234" Type="http://schemas.openxmlformats.org/officeDocument/2006/relationships/hyperlink" Target="https://kc-eu.kobotoolbox.org/media/original?media_file=infi_sol%2Fattachments%2Ff79655cd95824bdfaaf42d905a481b8b%2F26f6e6d5-99e0-476e-8e9e-01f1c01b91f5%2F1717069091385.jpg" TargetMode="External"/><Relationship Id="rId2" Type="http://schemas.openxmlformats.org/officeDocument/2006/relationships/hyperlink" Target="https://kc-eu.kobotoolbox.org/media/original?media_file=infi_sol%2Fattachments%2Ff79655cd95824bdfaaf42d905a481b8b%2Fa54bda13-21c1-4220-9a4d-e79ad3098895%2F1719379147287.jpg" TargetMode="External"/><Relationship Id="rId29" Type="http://schemas.openxmlformats.org/officeDocument/2006/relationships/hyperlink" Target="https://kc-eu.kobotoolbox.org/media/original?media_file=infi_sol%2Fattachments%2Ff79655cd95824bdfaaf42d905a481b8b%2F634c5375-2db5-4b92-b3c1-c21f05da07ca%2F1719302127957.jpg" TargetMode="External"/><Relationship Id="rId255" Type="http://schemas.openxmlformats.org/officeDocument/2006/relationships/hyperlink" Target="https://kc-eu.kobotoolbox.org/media/original?media_file=infi_sol%2Fattachments%2Ff79655cd95824bdfaaf42d905a481b8b%2Fc9e01c80-e0c0-47c1-8cf1-a4077d5fc087%2F1718706557747.jpg" TargetMode="External"/><Relationship Id="rId276" Type="http://schemas.openxmlformats.org/officeDocument/2006/relationships/hyperlink" Target="https://kc-eu.kobotoolbox.org/media/original?media_file=infi_sol%2Fattachments%2Ff79655cd95824bdfaaf42d905a481b8b%2F687cf72e-b208-4107-bac0-909e802b5019%2F1716193103089.jpg" TargetMode="External"/><Relationship Id="rId297" Type="http://schemas.openxmlformats.org/officeDocument/2006/relationships/hyperlink" Target="https://kc-eu.kobotoolbox.org/media/original?media_file=infi_sol%2Fattachments%2Ff79655cd95824bdfaaf42d905a481b8b%2Ff69a2a4f-d223-4500-ae04-c3581721ca99%2F1717243084976.jpg" TargetMode="External"/><Relationship Id="rId40" Type="http://schemas.openxmlformats.org/officeDocument/2006/relationships/hyperlink" Target="https://kc-eu.kobotoolbox.org/media/original?media_file=infi_sol%2Fattachments%2Ff79655cd95824bdfaaf42d905a481b8b%2F7d2c70e0-00ad-4aeb-995d-b7982cd66d6d%2F1719498712601.jpg" TargetMode="External"/><Relationship Id="rId115" Type="http://schemas.openxmlformats.org/officeDocument/2006/relationships/hyperlink" Target="https://kc-eu.kobotoolbox.org/media/original?media_file=infi_sol%2Fattachments%2Ff79655cd95824bdfaaf42d905a481b8b%2Fba40d93b-d235-4f53-a1a5-cf7dd8e274e7%2F1717240948481.jpg" TargetMode="External"/><Relationship Id="rId136" Type="http://schemas.openxmlformats.org/officeDocument/2006/relationships/hyperlink" Target="https://kc-eu.kobotoolbox.org/media/original?media_file=infi_sol%2Fattachments%2Ff79655cd95824bdfaaf42d905a481b8b%2F2e92da7b-6c61-4115-a041-9833690db0b6%2F1717726328071.jpg" TargetMode="External"/><Relationship Id="rId157" Type="http://schemas.openxmlformats.org/officeDocument/2006/relationships/hyperlink" Target="https://kc-eu.kobotoolbox.org/media/original?media_file=infi_sol%2Fattachments%2Ff79655cd95824bdfaaf42d905a481b8b%2F83d2f1ad-99c6-45a7-b2e8-5ef33515ad52%2F1717903721511.jpg" TargetMode="External"/><Relationship Id="rId178" Type="http://schemas.openxmlformats.org/officeDocument/2006/relationships/hyperlink" Target="https://kc-eu.kobotoolbox.org/media/original?media_file=infi_sol%2Fattachments%2Ff79655cd95824bdfaaf42d905a481b8b%2Febd4519e-9873-4fdc-bd58-a66209b156e9%2F1717245542231.jpg" TargetMode="External"/><Relationship Id="rId301" Type="http://schemas.openxmlformats.org/officeDocument/2006/relationships/hyperlink" Target="https://kc-eu.kobotoolbox.org/media/original?media_file=infi_sol%2Fattachments%2Ff79655cd95824bdfaaf42d905a481b8b%2Fce5b0fe5-7f7b-4c2e-ae15-a115183c2e3e%2F1717248811089.jpg" TargetMode="External"/><Relationship Id="rId322" Type="http://schemas.openxmlformats.org/officeDocument/2006/relationships/hyperlink" Target="https://kc-eu.kobotoolbox.org/media/original?media_file=infi_sol%2Fattachments%2Ff79655cd95824bdfaaf42d905a481b8b%2Fc9b94a8e-a0b4-4d10-9e9a-d768484a01b8%2F1717126683959.jpg" TargetMode="External"/><Relationship Id="rId343" Type="http://schemas.openxmlformats.org/officeDocument/2006/relationships/hyperlink" Target="https://kc-eu.kobotoolbox.org/media/original?media_file=infi_sol%2Fattachments%2Ff79655cd95824bdfaaf42d905a481b8b%2F349319fc-6d8d-478a-bb5b-d3b2f1b51d25%2F1715851971725.jpg" TargetMode="External"/><Relationship Id="rId364" Type="http://schemas.openxmlformats.org/officeDocument/2006/relationships/hyperlink" Target="https://kc-eu.kobotoolbox.org/media/original?media_file=infi_sol%2Fattachments%2Ff79655cd95824bdfaaf42d905a481b8b%2Fbfcef3cc-5280-4cb3-a7d0-dea7c5dc6ab0%2F1716211890172.jpg" TargetMode="External"/><Relationship Id="rId61" Type="http://schemas.openxmlformats.org/officeDocument/2006/relationships/hyperlink" Target="https://kc-eu.kobotoolbox.org/media/original?media_file=infi_sol%2Fattachments%2Ff79655cd95824bdfaaf42d905a481b8b%2F1776c613-3ad7-471d-aecc-6738e3e7c26e%2F1719319504471.jpg" TargetMode="External"/><Relationship Id="rId82" Type="http://schemas.openxmlformats.org/officeDocument/2006/relationships/hyperlink" Target="https://kc-eu.kobotoolbox.org/media/original?media_file=infi_sol%2Fattachments%2Ff79655cd95824bdfaaf42d905a481b8b%2F0fdd245f-6020-42a1-8fd2-27ca4766ca78%2F1719547425407.jpg" TargetMode="External"/><Relationship Id="rId199" Type="http://schemas.openxmlformats.org/officeDocument/2006/relationships/hyperlink" Target="https://kc-eu.kobotoolbox.org/media/original?media_file=infi_sol%2Fattachments%2Ff79655cd95824bdfaaf42d905a481b8b%2F5211938b-0f85-4aa5-83fa-733455d78b82%2Fsignature-15_42_48.png" TargetMode="External"/><Relationship Id="rId203" Type="http://schemas.openxmlformats.org/officeDocument/2006/relationships/hyperlink" Target="https://kc-eu.kobotoolbox.org/media/original?media_file=infi_sol%2Fattachments%2Ff79655cd95824bdfaaf42d905a481b8b%2F7a9f55ed-58b8-4f8a-bf64-76183d14b7df%2Fsignature-16_6_38.png" TargetMode="External"/><Relationship Id="rId385" Type="http://schemas.openxmlformats.org/officeDocument/2006/relationships/hyperlink" Target="https://kc-eu.kobotoolbox.org/media/original?media_file=infi_sol%2Fattachments%2Ff79655cd95824bdfaaf42d905a481b8b%2F1f52bb7b-512f-4f7f-855c-119d874eecbe%2F1717161295273.jpg" TargetMode="External"/><Relationship Id="rId19" Type="http://schemas.openxmlformats.org/officeDocument/2006/relationships/hyperlink" Target="https://kc-eu.kobotoolbox.org/media/original?media_file=infi_sol%2Fattachments%2Ff79655cd95824bdfaaf42d905a481b8b%2Fcc92717c-c552-4e37-b1c7-cd23f27e3142%2F1719238092122.jpg" TargetMode="External"/><Relationship Id="rId224" Type="http://schemas.openxmlformats.org/officeDocument/2006/relationships/hyperlink" Target="https://kc-eu.kobotoolbox.org/media/original?media_file=infi_sol%2Fattachments%2Ff79655cd95824bdfaaf42d905a481b8b%2F83ede198-f40f-40bc-9350-7c2495198f9c%2F1716182573878.jpg" TargetMode="External"/><Relationship Id="rId245" Type="http://schemas.openxmlformats.org/officeDocument/2006/relationships/hyperlink" Target="https://kc-eu.kobotoolbox.org/media/original?media_file=infi_sol%2Fattachments%2Ff79655cd95824bdfaaf42d905a481b8b%2F9a78a4f8-387f-4bfd-a95f-a1dc7e1e0c92%2F1717139349007.jpg" TargetMode="External"/><Relationship Id="rId266" Type="http://schemas.openxmlformats.org/officeDocument/2006/relationships/hyperlink" Target="https://kc-eu.kobotoolbox.org/media/original?media_file=infi_sol%2Fattachments%2Ff79655cd95824bdfaaf42d905a481b8b%2F23678880-4279-4bf8-b93b-3bcc570d37a1%2F1716272723317.jpg" TargetMode="External"/><Relationship Id="rId287" Type="http://schemas.openxmlformats.org/officeDocument/2006/relationships/hyperlink" Target="https://kc-eu.kobotoolbox.org/media/original?media_file=infi_sol%2Fattachments%2Ff79655cd95824bdfaaf42d905a481b8b%2F781a91aa-0ea3-4d41-a212-507c947ac896%2F1716994676846.jpg" TargetMode="External"/><Relationship Id="rId30" Type="http://schemas.openxmlformats.org/officeDocument/2006/relationships/hyperlink" Target="https://kc-eu.kobotoolbox.org/media/original?media_file=infi_sol%2Fattachments%2Ff79655cd95824bdfaaf42d905a481b8b%2Fe334613e-0be2-4fa1-88fb-db4640ba5235%2F1719309213471.jpg" TargetMode="External"/><Relationship Id="rId105" Type="http://schemas.openxmlformats.org/officeDocument/2006/relationships/hyperlink" Target="https://kc-eu.kobotoolbox.org/media/original?media_file=infi_sol%2Fattachments%2Ff79655cd95824bdfaaf42d905a481b8b%2F6a8d9abf-9aba-4d52-b83a-23ccf2de8bad%2F1716990531732.jpg" TargetMode="External"/><Relationship Id="rId126" Type="http://schemas.openxmlformats.org/officeDocument/2006/relationships/hyperlink" Target="https://kc-eu.kobotoolbox.org/media/original?media_file=infi_sol%2Fattachments%2Ff79655cd95824bdfaaf42d905a481b8b%2Fd91658f9-7c77-4317-8c31-b52ad47f4a58%2F1717319978615.jpg" TargetMode="External"/><Relationship Id="rId147" Type="http://schemas.openxmlformats.org/officeDocument/2006/relationships/hyperlink" Target="https://kc-eu.kobotoolbox.org/media/original?media_file=infi_sol%2Fattachments%2Ff79655cd95824bdfaaf42d905a481b8b%2F45e82f2f-d13e-4284-8610-5c92d0f7346a%2F1717818615404.jpg" TargetMode="External"/><Relationship Id="rId168" Type="http://schemas.openxmlformats.org/officeDocument/2006/relationships/hyperlink" Target="https://kc-eu.kobotoolbox.org/media/original?media_file=infi_sol%2Fattachments%2Ff79655cd95824bdfaaf42d905a481b8b%2F23835954-4924-4900-912e-d0bac551e0a2%2F1717049643497.jpg" TargetMode="External"/><Relationship Id="rId312" Type="http://schemas.openxmlformats.org/officeDocument/2006/relationships/hyperlink" Target="https://kc-eu.kobotoolbox.org/media/original?media_file=infi_sol%2Fattachments%2Ff79655cd95824bdfaaf42d905a481b8b%2F2b46f1e7-4875-453f-afc9-58da0aec6e71%2F1716792612285.jpg" TargetMode="External"/><Relationship Id="rId333" Type="http://schemas.openxmlformats.org/officeDocument/2006/relationships/hyperlink" Target="https://kc-eu.kobotoolbox.org/media/original?media_file=infi_sol%2Fattachments%2Ff79655cd95824bdfaaf42d905a481b8b%2F1e309c97-66cc-4a49-be26-972aa005d92f%2F1717317697872.jpg" TargetMode="External"/><Relationship Id="rId354" Type="http://schemas.openxmlformats.org/officeDocument/2006/relationships/hyperlink" Target="https://kc-eu.kobotoolbox.org/media/original?media_file=infi_sol%2Fattachments%2Ff79655cd95824bdfaaf42d905a481b8b%2F46d7cd88-db7d-4ddb-98d8-3eca97159635%2F1716211956751.jpg" TargetMode="External"/><Relationship Id="rId51" Type="http://schemas.openxmlformats.org/officeDocument/2006/relationships/hyperlink" Target="https://kc-eu.kobotoolbox.org/media/original?media_file=infi_sol%2Fattachments%2Ff79655cd95824bdfaaf42d905a481b8b%2F70714a4f-6582-462c-8079-e6cbf0dd89ce%2F1719555287748.jpg" TargetMode="External"/><Relationship Id="rId72" Type="http://schemas.openxmlformats.org/officeDocument/2006/relationships/hyperlink" Target="https://kc-eu.kobotoolbox.org/media/original?media_file=infi_sol%2Fattachments%2Ff79655cd95824bdfaaf42d905a481b8b%2F49ef0369-5072-4c3c-9389-d3af5ec85c0b%2F1719409899751.jpg" TargetMode="External"/><Relationship Id="rId93" Type="http://schemas.openxmlformats.org/officeDocument/2006/relationships/hyperlink" Target="https://kc-eu.kobotoolbox.org/media/original?media_file=infi_sol%2Fattachments%2Ff79655cd95824bdfaaf42d905a481b8b%2F443269d7-e9ba-4d24-b311-e27158e419da%2F1719721764759.jpg" TargetMode="External"/><Relationship Id="rId189" Type="http://schemas.openxmlformats.org/officeDocument/2006/relationships/hyperlink" Target="https://kc-eu.kobotoolbox.org/media/original?media_file=infi_sol%2Fattachments%2Ff79655cd95824bdfaaf42d905a481b8b%2Fcf7dc741-aca2-4c58-802b-9d48c0c7a86e%2F1717643746359.jpg" TargetMode="External"/><Relationship Id="rId375" Type="http://schemas.openxmlformats.org/officeDocument/2006/relationships/hyperlink" Target="https://kc-eu.kobotoolbox.org/media/original?media_file=infi_sol%2Fattachments%2Ff79655cd95824bdfaaf42d905a481b8b%2Fc16f812b-3491-4693-9363-1e5e63a77243%2F1716611957240.jpg" TargetMode="External"/><Relationship Id="rId396" Type="http://schemas.openxmlformats.org/officeDocument/2006/relationships/hyperlink" Target="https://kc-eu.kobotoolbox.org/media/original?media_file=infi_sol%2Fattachments%2Ff79655cd95824bdfaaf42d905a481b8b%2Fc5167287-c7b7-41c2-a6ce-9159ec4d1625%2F1717160596488.jpg" TargetMode="External"/><Relationship Id="rId3" Type="http://schemas.openxmlformats.org/officeDocument/2006/relationships/hyperlink" Target="https://kc-eu.kobotoolbox.org/media/original?media_file=infi_sol%2Fattachments%2Ff79655cd95824bdfaaf42d905a481b8b%2F3accee9d-066f-4dc3-b3c1-47621c1028f1%2F1719380275232.jpg" TargetMode="External"/><Relationship Id="rId214" Type="http://schemas.openxmlformats.org/officeDocument/2006/relationships/hyperlink" Target="https://kc-eu.kobotoolbox.org/media/original?media_file=infi_sol%2Fattachments%2Ff79655cd95824bdfaaf42d905a481b8b%2Fadd8f227-6127-4552-86d3-79749e6795d7%2Fsignature-16_26_39.png" TargetMode="External"/><Relationship Id="rId235" Type="http://schemas.openxmlformats.org/officeDocument/2006/relationships/hyperlink" Target="https://kc-eu.kobotoolbox.org/media/original?media_file=infi_sol%2Fattachments%2Ff79655cd95824bdfaaf42d905a481b8b%2F9c3bfe72-f617-43e7-b83f-32c47e7005c1%2F1717069848276.jpg" TargetMode="External"/><Relationship Id="rId256" Type="http://schemas.openxmlformats.org/officeDocument/2006/relationships/hyperlink" Target="https://kc-eu.kobotoolbox.org/media/original?media_file=infi_sol%2Fattachments%2Ff79655cd95824bdfaaf42d905a481b8b%2Fc109ff7c-1494-47cd-a6b2-751349292e7e%2F1715773249781.jpg" TargetMode="External"/><Relationship Id="rId277" Type="http://schemas.openxmlformats.org/officeDocument/2006/relationships/hyperlink" Target="https://kc-eu.kobotoolbox.org/media/original?media_file=infi_sol%2Fattachments%2Ff79655cd95824bdfaaf42d905a481b8b%2F0570ee33-40cb-4128-9549-e8bd557421d2%2F1716203414729.jpg" TargetMode="External"/><Relationship Id="rId298" Type="http://schemas.openxmlformats.org/officeDocument/2006/relationships/hyperlink" Target="https://kc-eu.kobotoolbox.org/media/original?media_file=infi_sol%2Fattachments%2Ff79655cd95824bdfaaf42d905a481b8b%2Febd4519e-9873-4fdc-bd58-a66209b156e9%2F1717245542231.jpg" TargetMode="External"/><Relationship Id="rId400" Type="http://schemas.openxmlformats.org/officeDocument/2006/relationships/hyperlink" Target="https://kc-eu.kobotoolbox.org/media/original?media_file=infi_sol%2Fattachments%2Ff79655cd95824bdfaaf42d905a481b8b%2F8ea8eb71-4605-4d4d-99d3-cfd2c1f351bc%2F1718262530246.jpg" TargetMode="External"/><Relationship Id="rId116" Type="http://schemas.openxmlformats.org/officeDocument/2006/relationships/hyperlink" Target="https://kc-eu.kobotoolbox.org/media/original?media_file=infi_sol%2Fattachments%2Ff79655cd95824bdfaaf42d905a481b8b%2F6edc889e-d4ce-4995-a53f-8c2dd855fd2a%2F1717241840210.jpg" TargetMode="External"/><Relationship Id="rId137" Type="http://schemas.openxmlformats.org/officeDocument/2006/relationships/hyperlink" Target="https://kc-eu.kobotoolbox.org/media/original?media_file=infi_sol%2Fattachments%2Ff79655cd95824bdfaaf42d905a481b8b%2Fd94744d4-9ca4-41d5-b5f7-8de4fa60785c%2F1717726964644.jpg" TargetMode="External"/><Relationship Id="rId158" Type="http://schemas.openxmlformats.org/officeDocument/2006/relationships/hyperlink" Target="https://kc-eu.kobotoolbox.org/media/original?media_file=infi_sol%2Fattachments%2Ff79655cd95824bdfaaf42d905a481b8b%2Fee3839ee-2e1b-444b-a699-b3f4378e3456%2Fsignature-15_1_58.png" TargetMode="External"/><Relationship Id="rId302" Type="http://schemas.openxmlformats.org/officeDocument/2006/relationships/hyperlink" Target="https://kc-eu.kobotoolbox.org/media/original?media_file=infi_sol%2Fattachments%2Ff79655cd95824bdfaaf42d905a481b8b%2F9b5e83ac-1273-418f-bdcc-1fcf400692a2%2F1717250703599.jpg" TargetMode="External"/><Relationship Id="rId323" Type="http://schemas.openxmlformats.org/officeDocument/2006/relationships/hyperlink" Target="https://kc-eu.kobotoolbox.org/media/original?media_file=infi_sol%2Fattachments%2Ff79655cd95824bdfaaf42d905a481b8b%2F9f3d6473-249a-42d2-a51e-fbd49929ea3b%2F1717127158667.jpg" TargetMode="External"/><Relationship Id="rId344" Type="http://schemas.openxmlformats.org/officeDocument/2006/relationships/hyperlink" Target="https://kc-eu.kobotoolbox.org/media/original?media_file=infi_sol%2Fattachments%2Ff79655cd95824bdfaaf42d905a481b8b%2F6dda9d23-2658-4019-bb68-0db801386053%2F1715852614356.jpg" TargetMode="External"/><Relationship Id="rId20" Type="http://schemas.openxmlformats.org/officeDocument/2006/relationships/hyperlink" Target="https://kc-eu.kobotoolbox.org/media/original?media_file=infi_sol%2Fattachments%2Ff79655cd95824bdfaaf42d905a481b8b%2Fb0269003-f2c6-4afe-b2d4-cdd192e586ba%2F1719238752268.jpg" TargetMode="External"/><Relationship Id="rId41" Type="http://schemas.openxmlformats.org/officeDocument/2006/relationships/hyperlink" Target="https://kc-eu.kobotoolbox.org/media/original?media_file=infi_sol%2Fattachments%2Ff79655cd95824bdfaaf42d905a481b8b%2F747cdba2-f0de-43e0-9c75-e47a75902177%2F1719500899327.jpg" TargetMode="External"/><Relationship Id="rId62" Type="http://schemas.openxmlformats.org/officeDocument/2006/relationships/hyperlink" Target="https://kc-eu.kobotoolbox.org/media/original?media_file=infi_sol%2Fattachments%2Ff79655cd95824bdfaaf42d905a481b8b%2F1d7a66ac-2165-4ea3-b47f-80b65e3fa58f%2F1719319823574.jpg" TargetMode="External"/><Relationship Id="rId83" Type="http://schemas.openxmlformats.org/officeDocument/2006/relationships/hyperlink" Target="https://kc-eu.kobotoolbox.org/media/original?media_file=infi_sol%2Fattachments%2Ff79655cd95824bdfaaf42d905a481b8b%2F7bfb1e21-7b10-4f69-901d-9331c7b5fa59%2F1719548068483.jpg" TargetMode="External"/><Relationship Id="rId179" Type="http://schemas.openxmlformats.org/officeDocument/2006/relationships/hyperlink" Target="https://kc-eu.kobotoolbox.org/media/original?media_file=infi_sol%2Fattachments%2Ff79655cd95824bdfaaf42d905a481b8b%2F4e9cc081-0535-4271-8b43-6cbd02c6a880%2F1717246006552.jpg" TargetMode="External"/><Relationship Id="rId365" Type="http://schemas.openxmlformats.org/officeDocument/2006/relationships/hyperlink" Target="https://kc-eu.kobotoolbox.org/media/original?media_file=infi_sol%2Fattachments%2Ff79655cd95824bdfaaf42d905a481b8b%2F94dd0377-87be-4dda-a07f-1928c7013407%2F1716191929054.jpg" TargetMode="External"/><Relationship Id="rId386" Type="http://schemas.openxmlformats.org/officeDocument/2006/relationships/hyperlink" Target="https://kc-eu.kobotoolbox.org/media/original?media_file=infi_sol%2Fattachments%2Ff79655cd95824bdfaaf42d905a481b8b%2Fb347fcef-aae9-4a52-80b1-6bdcde3918ec%2F1717215836778.jpg" TargetMode="External"/><Relationship Id="rId190" Type="http://schemas.openxmlformats.org/officeDocument/2006/relationships/hyperlink" Target="https://kc-eu.kobotoolbox.org/media/original?media_file=infi_sol%2Fattachments%2Ff79655cd95824bdfaaf42d905a481b8b%2F731379ab-f79d-43dd-a224-c92717d544dd%2Fsignature-15_24_19.png" TargetMode="External"/><Relationship Id="rId204" Type="http://schemas.openxmlformats.org/officeDocument/2006/relationships/hyperlink" Target="https://kc-eu.kobotoolbox.org/media/original?media_file=infi_sol%2Fattachments%2Ff79655cd95824bdfaaf42d905a481b8b%2F1ffad012-19dd-462e-bb2b-6bb8a9babb4c%2Fsignature-16_8_15.png" TargetMode="External"/><Relationship Id="rId225" Type="http://schemas.openxmlformats.org/officeDocument/2006/relationships/hyperlink" Target="https://kc-eu.kobotoolbox.org/media/original?media_file=infi_sol%2Fattachments%2Ff79655cd95824bdfaaf42d905a481b8b%2Fd429976b-d9f5-4c05-a60e-27b86c3ca52c%2F1716278970385.jpg" TargetMode="External"/><Relationship Id="rId246" Type="http://schemas.openxmlformats.org/officeDocument/2006/relationships/hyperlink" Target="https://kc-eu.kobotoolbox.org/media/original?media_file=infi_sol%2Fattachments%2Ff79655cd95824bdfaaf42d905a481b8b%2Fd47cf85a-20fb-42a7-b5c2-df356617930b%2F1717162193719.jpg" TargetMode="External"/><Relationship Id="rId267" Type="http://schemas.openxmlformats.org/officeDocument/2006/relationships/hyperlink" Target="https://kc-eu.kobotoolbox.org/media/original?media_file=infi_sol%2Fattachments%2Ff79655cd95824bdfaaf42d905a481b8b%2F66db0fcc-9dec-441f-a885-01d1c05231bd%2F1716610570162.jpg" TargetMode="External"/><Relationship Id="rId288" Type="http://schemas.openxmlformats.org/officeDocument/2006/relationships/hyperlink" Target="https://kc-eu.kobotoolbox.org/media/original?media_file=infi_sol%2Fattachments%2Ff79655cd95824bdfaaf42d905a481b8b%2F23835954-4924-4900-912e-d0bac551e0a2%2F1717049643497.jpg" TargetMode="External"/><Relationship Id="rId106" Type="http://schemas.openxmlformats.org/officeDocument/2006/relationships/hyperlink" Target="https://kc-eu.kobotoolbox.org/media/original?media_file=infi_sol%2Fattachments%2Ff79655cd95824bdfaaf42d905a481b8b%2F49726ccd-3df3-4237-8cfc-3c850a06f138%2F1716991071287.jpg" TargetMode="External"/><Relationship Id="rId127" Type="http://schemas.openxmlformats.org/officeDocument/2006/relationships/hyperlink" Target="https://kc-eu.kobotoolbox.org/media/original?media_file=infi_sol%2Fattachments%2Ff79655cd95824bdfaaf42d905a481b8b%2Fcdb85be2-3d64-4b9e-8eb1-ce2e20664496%2F1717320744262.jpg" TargetMode="External"/><Relationship Id="rId313" Type="http://schemas.openxmlformats.org/officeDocument/2006/relationships/hyperlink" Target="https://kc-eu.kobotoolbox.org/media/original?media_file=infi_sol%2Fattachments%2Ff79655cd95824bdfaaf42d905a481b8b%2Fc60dfcec-ffc1-46aa-97e3-5392c2282f3d%2F1716872945247.jpg" TargetMode="External"/><Relationship Id="rId10" Type="http://schemas.openxmlformats.org/officeDocument/2006/relationships/hyperlink" Target="https://kc-eu.kobotoolbox.org/media/original?media_file=infi_sol%2Fattachments%2Ff79655cd95824bdfaaf42d905a481b8b%2F133ff4f6-c388-4268-904d-c5c470a019e1%2F1719213001802.jpg" TargetMode="External"/><Relationship Id="rId31" Type="http://schemas.openxmlformats.org/officeDocument/2006/relationships/hyperlink" Target="https://kc-eu.kobotoolbox.org/media/original?media_file=infi_sol%2Fattachments%2Ff79655cd95824bdfaaf42d905a481b8b%2F1ff5b25a-a772-4e22-af35-46571bfcb7bd%2F1719228960139.jpg" TargetMode="External"/><Relationship Id="rId52" Type="http://schemas.openxmlformats.org/officeDocument/2006/relationships/hyperlink" Target="https://kc-eu.kobotoolbox.org/media/original?media_file=infi_sol%2Fattachments%2Ff79655cd95824bdfaaf42d905a481b8b%2F51ffbb08-9ef6-4a72-b0ef-a57ca45cdfe4%2F1719557162676.jpg" TargetMode="External"/><Relationship Id="rId73" Type="http://schemas.openxmlformats.org/officeDocument/2006/relationships/hyperlink" Target="https://kc-eu.kobotoolbox.org/media/original?media_file=infi_sol%2Fattachments%2Ff79655cd95824bdfaaf42d905a481b8b%2Ff3030969-89b0-400e-a029-b8b4b4bad817%2F1719455014657.jpg" TargetMode="External"/><Relationship Id="rId94" Type="http://schemas.openxmlformats.org/officeDocument/2006/relationships/hyperlink" Target="https://kc-eu.kobotoolbox.org/media/original?media_file=infi_sol%2Fattachments%2Ff79655cd95824bdfaaf42d905a481b8b%2F1bf49e6a-88dc-4a7a-be53-9a02f708c56a%2F1719494125157.jpg" TargetMode="External"/><Relationship Id="rId148" Type="http://schemas.openxmlformats.org/officeDocument/2006/relationships/hyperlink" Target="https://kc-eu.kobotoolbox.org/media/original?media_file=infi_sol%2Fattachments%2Ff79655cd95824bdfaaf42d905a481b8b%2F97f7f2e5-f932-4b62-a65d-9fa23afc5cf8%2F1717819031751.jpg" TargetMode="External"/><Relationship Id="rId169" Type="http://schemas.openxmlformats.org/officeDocument/2006/relationships/hyperlink" Target="https://kc-eu.kobotoolbox.org/media/original?media_file=infi_sol%2Fattachments%2Ff79655cd95824bdfaaf42d905a481b8b%2F50ddca42-6a8c-4326-99c8-75957fdf171e%2F1717049978257.jpg" TargetMode="External"/><Relationship Id="rId334" Type="http://schemas.openxmlformats.org/officeDocument/2006/relationships/hyperlink" Target="https://kc-eu.kobotoolbox.org/media/original?media_file=infi_sol%2Fattachments%2Ff79655cd95824bdfaaf42d905a481b8b%2Fcd88e193-ba52-4688-b1ae-f3d3d41593d3%2F1717318878171.jpg" TargetMode="External"/><Relationship Id="rId355" Type="http://schemas.openxmlformats.org/officeDocument/2006/relationships/hyperlink" Target="https://kc-eu.kobotoolbox.org/media/original?media_file=infi_sol%2Fattachments%2Ff79655cd95824bdfaaf42d905a481b8b%2Fc16f812b-3491-4693-9363-1e5e63a77243%2F1716611957240.jpg" TargetMode="External"/><Relationship Id="rId376" Type="http://schemas.openxmlformats.org/officeDocument/2006/relationships/hyperlink" Target="https://kc-eu.kobotoolbox.org/media/original?media_file=infi_sol%2Fattachments%2Ff79655cd95824bdfaaf42d905a481b8b%2F0ecfbde7-9401-40b2-b86c-a07454ade8a2%2F1716780361149.jpg" TargetMode="External"/><Relationship Id="rId397" Type="http://schemas.openxmlformats.org/officeDocument/2006/relationships/hyperlink" Target="https://kc-eu.kobotoolbox.org/media/original?media_file=infi_sol%2Fattachments%2Ff79655cd95824bdfaaf42d905a481b8b%2F1f52bb7b-512f-4f7f-855c-119d874eecbe%2F1717161295273.jpg" TargetMode="External"/><Relationship Id="rId4" Type="http://schemas.openxmlformats.org/officeDocument/2006/relationships/hyperlink" Target="https://kc-eu.kobotoolbox.org/media/original?media_file=infi_sol%2Fattachments%2Ff79655cd95824bdfaaf42d905a481b8b%2F078a16fe-953d-4f12-8ac0-065282aa72be%2F1719381992581.jpg" TargetMode="External"/><Relationship Id="rId180" Type="http://schemas.openxmlformats.org/officeDocument/2006/relationships/hyperlink" Target="https://kc-eu.kobotoolbox.org/media/original?media_file=infi_sol%2Fattachments%2Ff79655cd95824bdfaaf42d905a481b8b%2F840ec622-b29c-4724-80ff-d774f784c4ef%2F1717246902484.jpg" TargetMode="External"/><Relationship Id="rId215" Type="http://schemas.openxmlformats.org/officeDocument/2006/relationships/hyperlink" Target="https://kc-eu.kobotoolbox.org/media/original?media_file=infi_sol%2Fattachments%2Ff79655cd95824bdfaaf42d905a481b8b%2F45ec052c-b336-4a9d-b0eb-e01c9247bd2e%2Fsignature-16_28_35.png" TargetMode="External"/><Relationship Id="rId236" Type="http://schemas.openxmlformats.org/officeDocument/2006/relationships/hyperlink" Target="https://kc-eu.kobotoolbox.org/media/original?media_file=infi_sol%2Fattachments%2Ff79655cd95824bdfaaf42d905a481b8b%2Fb86dd6c9-7f38-4c90-ba83-a7b1b8d61f83%2F1717071080865.jpg" TargetMode="External"/><Relationship Id="rId257" Type="http://schemas.openxmlformats.org/officeDocument/2006/relationships/hyperlink" Target="https://kc-eu.kobotoolbox.org/media/original?media_file=infi_sol%2Fattachments%2Ff79655cd95824bdfaaf42d905a481b8b%2F3257c9b3-ee2a-46e6-be2f-fd6c949e3725%2F1715835065917.jpg" TargetMode="External"/><Relationship Id="rId278" Type="http://schemas.openxmlformats.org/officeDocument/2006/relationships/hyperlink" Target="https://kc-eu.kobotoolbox.org/media/original?media_file=infi_sol%2Fattachments%2Ff79655cd95824bdfaaf42d905a481b8b%2Fbfcef3cc-5280-4cb3-a7d0-dea7c5dc6ab0%2F1716211890172.jpg" TargetMode="External"/><Relationship Id="rId401" Type="http://schemas.openxmlformats.org/officeDocument/2006/relationships/table" Target="../tables/table1.xml"/><Relationship Id="rId303" Type="http://schemas.openxmlformats.org/officeDocument/2006/relationships/hyperlink" Target="https://kc-eu.kobotoolbox.org/media/original?media_file=infi_sol%2Fattachments%2Ff79655cd95824bdfaaf42d905a481b8b%2F1e309c97-66cc-4a49-be26-972aa005d92f%2F1717317697872.jpg" TargetMode="External"/><Relationship Id="rId42" Type="http://schemas.openxmlformats.org/officeDocument/2006/relationships/hyperlink" Target="https://kc-eu.kobotoolbox.org/media/original?media_file=infi_sol%2Fattachments%2Ff79655cd95824bdfaaf42d905a481b8b%2F85b9941f-8d05-45fe-943b-63923eb76e4b%2F1719493445520.jpg" TargetMode="External"/><Relationship Id="rId84" Type="http://schemas.openxmlformats.org/officeDocument/2006/relationships/hyperlink" Target="https://kc-eu.kobotoolbox.org/media/original?media_file=infi_sol%2Fattachments%2Ff79655cd95824bdfaaf42d905a481b8b%2Fc27365e2-7d74-4b8a-9530-96aed75a070a%2F1719548516021.jpg" TargetMode="External"/><Relationship Id="rId138" Type="http://schemas.openxmlformats.org/officeDocument/2006/relationships/hyperlink" Target="https://kc-eu.kobotoolbox.org/media/original?media_file=infi_sol%2Fattachments%2Ff79655cd95824bdfaaf42d905a481b8b%2F61110d06-2d10-41c1-9dc3-de47615e447d%2F1717727967054.jpg" TargetMode="External"/><Relationship Id="rId345" Type="http://schemas.openxmlformats.org/officeDocument/2006/relationships/hyperlink" Target="https://kc-eu.kobotoolbox.org/media/original?media_file=infi_sol%2Fattachments%2Ff79655cd95824bdfaaf42d905a481b8b%2F8613e13a-582f-48a3-af1c-1abce5e0f343%2F1715853330070.jpg" TargetMode="External"/><Relationship Id="rId387" Type="http://schemas.openxmlformats.org/officeDocument/2006/relationships/hyperlink" Target="https://kc-eu.kobotoolbox.org/media/original?media_file=infi_sol%2Fattachments%2Ff79655cd95824bdfaaf42d905a481b8b%2F538a2265-28ba-4f55-a286-0d5ffce2b213%2F1718248823773.jpg" TargetMode="External"/><Relationship Id="rId191" Type="http://schemas.openxmlformats.org/officeDocument/2006/relationships/hyperlink" Target="https://kc-eu.kobotoolbox.org/media/original?media_file=infi_sol%2Fattachments%2Ff79655cd95824bdfaaf42d905a481b8b%2F6e5235f2-8bed-4835-af24-0e02c8aefa0c%2Fsignature-15_26_48.png" TargetMode="External"/><Relationship Id="rId205" Type="http://schemas.openxmlformats.org/officeDocument/2006/relationships/hyperlink" Target="https://kc-eu.kobotoolbox.org/media/original?media_file=infi_sol%2Fattachments%2Ff79655cd95824bdfaaf42d905a481b8b%2F990cd62e-db2c-45ce-8788-6fdb217274a2%2Fsignature-16_10_6.png" TargetMode="External"/><Relationship Id="rId247" Type="http://schemas.openxmlformats.org/officeDocument/2006/relationships/hyperlink" Target="https://kc-eu.kobotoolbox.org/media/original?media_file=infi_sol%2Fattachments%2Ff79655cd95824bdfaaf42d905a481b8b%2F1f3c4839-e2a9-4a0f-bf6e-6f468fdfde2a%2F1717162290068.jpg" TargetMode="External"/><Relationship Id="rId107" Type="http://schemas.openxmlformats.org/officeDocument/2006/relationships/hyperlink" Target="https://kc-eu.kobotoolbox.org/media/original?media_file=infi_sol%2Fattachments%2Ff79655cd95824bdfaaf42d905a481b8b%2F62f432ea-0df2-4f0c-a445-bb35cc3d1488%2F1716993131140.jpg" TargetMode="External"/><Relationship Id="rId289" Type="http://schemas.openxmlformats.org/officeDocument/2006/relationships/hyperlink" Target="https://kc-eu.kobotoolbox.org/media/original?media_file=infi_sol%2Fattachments%2Ff79655cd95824bdfaaf42d905a481b8b%2F50ddca42-6a8c-4326-99c8-75957fdf171e%2F1717049978257.jpg" TargetMode="External"/><Relationship Id="rId11" Type="http://schemas.openxmlformats.org/officeDocument/2006/relationships/hyperlink" Target="https://kc-eu.kobotoolbox.org/media/original?media_file=infi_sol%2Fattachments%2Ff79655cd95824bdfaaf42d905a481b8b%2Fb95eff3c-bcc8-47de-b36c-9d3c3fdafed7%2F1719217252756.jpg" TargetMode="External"/><Relationship Id="rId53" Type="http://schemas.openxmlformats.org/officeDocument/2006/relationships/hyperlink" Target="https://kc-eu.kobotoolbox.org/media/original?media_file=infi_sol%2Fattachments%2Ff79655cd95824bdfaaf42d905a481b8b%2F2a99a715-77ce-4488-baa5-9ae93e1d3fc6%2F1719563796813.jpg" TargetMode="External"/><Relationship Id="rId149" Type="http://schemas.openxmlformats.org/officeDocument/2006/relationships/hyperlink" Target="https://kc-eu.kobotoolbox.org/media/original?media_file=infi_sol%2Fattachments%2Ff79655cd95824bdfaaf42d905a481b8b%2F25cc2d38-3ef4-4b7e-baea-79706f4d2b21%2F1717820685355.jpg" TargetMode="External"/><Relationship Id="rId314" Type="http://schemas.openxmlformats.org/officeDocument/2006/relationships/hyperlink" Target="https://kc-eu.kobotoolbox.org/media/original?media_file=infi_sol%2Fattachments%2Ff79655cd95824bdfaaf42d905a481b8b%2F6a8d9abf-9aba-4d52-b83a-23ccf2de8bad%2F1716990531732.jpg" TargetMode="External"/><Relationship Id="rId356" Type="http://schemas.openxmlformats.org/officeDocument/2006/relationships/hyperlink" Target="https://kc-eu.kobotoolbox.org/media/original?media_file=infi_sol%2Fattachments%2Ff79655cd95824bdfaaf42d905a481b8b%2Fc9007e0d-d819-4dd2-80c1-f21f29052aef%2F1716036087441.jpg" TargetMode="External"/><Relationship Id="rId398" Type="http://schemas.openxmlformats.org/officeDocument/2006/relationships/hyperlink" Target="https://kc-eu.kobotoolbox.org/media/original?media_file=infi_sol%2Fattachments%2Ff79655cd95824bdfaaf42d905a481b8b%2Fb347fcef-aae9-4a52-80b1-6bdcde3918ec%2F1717215836778.jpg" TargetMode="External"/><Relationship Id="rId95" Type="http://schemas.openxmlformats.org/officeDocument/2006/relationships/hyperlink" Target="https://kc-eu.kobotoolbox.org/media/original?media_file=infi_sol%2Fattachments%2Ff79655cd95824bdfaaf42d905a481b8b%2Fd00c3f8d-5daa-4c21-a7f6-fc4ca8481052%2F1719371380871.jpg" TargetMode="External"/><Relationship Id="rId160" Type="http://schemas.openxmlformats.org/officeDocument/2006/relationships/hyperlink" Target="https://kc-eu.kobotoolbox.org/media/original?media_file=infi_sol%2Fattachments%2Ff79655cd95824bdfaaf42d905a481b8b%2Fa6e8e185-e966-4130-b02e-f97272832a9c%2F1716775148296.jpg" TargetMode="External"/><Relationship Id="rId216" Type="http://schemas.openxmlformats.org/officeDocument/2006/relationships/hyperlink" Target="https://kc-eu.kobotoolbox.org/media/original?media_file=infi_sol%2Fattachments%2Ff79655cd95824bdfaaf42d905a481b8b%2F9d2b1e22-7932-4a3a-86ae-bb9e95adccc7%2Fsignature-16_30_13.png" TargetMode="External"/><Relationship Id="rId258" Type="http://schemas.openxmlformats.org/officeDocument/2006/relationships/hyperlink" Target="https://kc-eu.kobotoolbox.org/media/original?media_file=infi_sol%2Fattachments%2Ff79655cd95824bdfaaf42d905a481b8b%2F349319fc-6d8d-478a-bb5b-d3b2f1b51d25%2F1715851971725.jpg" TargetMode="External"/><Relationship Id="rId22" Type="http://schemas.openxmlformats.org/officeDocument/2006/relationships/hyperlink" Target="https://kc-eu.kobotoolbox.org/media/original?media_file=infi_sol%2Fattachments%2Ff79655cd95824bdfaaf42d905a481b8b%2F7b39f869-8d1d-436b-ae53-38399814b8ce%2F1719240908920.jpg" TargetMode="External"/><Relationship Id="rId64" Type="http://schemas.openxmlformats.org/officeDocument/2006/relationships/hyperlink" Target="https://kc-eu.kobotoolbox.org/media/original?media_file=infi_sol%2Fattachments%2Ff79655cd95824bdfaaf42d905a481b8b%2Fd00c3f8d-5daa-4c21-a7f6-fc4ca8481052%2F1719371380871.jpg" TargetMode="External"/><Relationship Id="rId118" Type="http://schemas.openxmlformats.org/officeDocument/2006/relationships/hyperlink" Target="https://kc-eu.kobotoolbox.org/media/original?media_file=infi_sol%2Fattachments%2Ff79655cd95824bdfaaf42d905a481b8b%2Ff69a2a4f-d223-4500-ae04-c3581721ca99%2F1717243084976.jpg" TargetMode="External"/><Relationship Id="rId325" Type="http://schemas.openxmlformats.org/officeDocument/2006/relationships/hyperlink" Target="https://kc-eu.kobotoolbox.org/media/original?media_file=infi_sol%2Fattachments%2Ff79655cd95824bdfaaf42d905a481b8b%2F6edc889e-d4ce-4995-a53f-8c2dd855fd2a%2F1717241840210.jpg" TargetMode="External"/><Relationship Id="rId367" Type="http://schemas.openxmlformats.org/officeDocument/2006/relationships/hyperlink" Target="https://kc-eu.kobotoolbox.org/media/original?media_file=infi_sol%2Fattachments%2Ff79655cd95824bdfaaf42d905a481b8b%2F857c6d78-8256-47b3-98b3-058bf217c981%2F1716819712568.jpg" TargetMode="External"/><Relationship Id="rId171" Type="http://schemas.openxmlformats.org/officeDocument/2006/relationships/hyperlink" Target="https://kc-eu.kobotoolbox.org/media/original?media_file=infi_sol%2Fattachments%2Ff79655cd95824bdfaaf42d905a481b8b%2F7fb3dde3-0c79-41c7-8f47-51d72583461b%2F1717079169991.jpg" TargetMode="External"/><Relationship Id="rId227" Type="http://schemas.openxmlformats.org/officeDocument/2006/relationships/hyperlink" Target="https://kc-eu.kobotoolbox.org/media/original?media_file=infi_sol%2Fattachments%2Ff79655cd95824bdfaaf42d905a481b8b%2F0570ee33-40cb-4128-9549-e8bd557421d2%2F1716203414729.jpg" TargetMode="External"/><Relationship Id="rId269" Type="http://schemas.openxmlformats.org/officeDocument/2006/relationships/hyperlink" Target="https://kc-eu.kobotoolbox.org/media/original?media_file=infi_sol%2Fattachments%2Ff79655cd95824bdfaaf42d905a481b8b%2Fc16f812b-3491-4693-9363-1e5e63a77243%2F1716611957240.jpg" TargetMode="External"/><Relationship Id="rId33" Type="http://schemas.openxmlformats.org/officeDocument/2006/relationships/hyperlink" Target="https://kc-eu.kobotoolbox.org/media/original?media_file=infi_sol%2Fattachments%2Ff79655cd95824bdfaaf42d905a481b8b%2Fb92f179d-acbd-4590-9aca-34f340c57915%2F1719369063453.jpg" TargetMode="External"/><Relationship Id="rId129" Type="http://schemas.openxmlformats.org/officeDocument/2006/relationships/hyperlink" Target="https://kc-eu.kobotoolbox.org/media/original?media_file=infi_sol%2Fattachments%2Ff79655cd95824bdfaaf42d905a481b8b%2F81b89522-f6c4-447c-af8d-6e76256ae7e0%2F1717329463890.jpg" TargetMode="External"/><Relationship Id="rId280" Type="http://schemas.openxmlformats.org/officeDocument/2006/relationships/hyperlink" Target="https://kc-eu.kobotoolbox.org/media/original?media_file=infi_sol%2Fattachments%2Ff79655cd95824bdfaaf42d905a481b8b%2Fa6e8e185-e966-4130-b02e-f97272832a9c%2F1716775148296.jpg" TargetMode="External"/><Relationship Id="rId336" Type="http://schemas.openxmlformats.org/officeDocument/2006/relationships/hyperlink" Target="https://kc-eu.kobotoolbox.org/media/original?media_file=infi_sol%2Fattachments%2Ff79655cd95824bdfaaf42d905a481b8b%2Fcdb85be2-3d64-4b9e-8eb1-ce2e20664496%2F1717320744262.jpg" TargetMode="External"/><Relationship Id="rId75" Type="http://schemas.openxmlformats.org/officeDocument/2006/relationships/hyperlink" Target="https://kc-eu.kobotoolbox.org/media/original?media_file=infi_sol%2Fattachments%2Ff79655cd95824bdfaaf42d905a481b8b%2F5eae738d-4172-42bf-abff-af21a66cb299%2F1719457863128.jpg" TargetMode="External"/><Relationship Id="rId140" Type="http://schemas.openxmlformats.org/officeDocument/2006/relationships/hyperlink" Target="https://kc-eu.kobotoolbox.org/media/original?media_file=infi_sol%2Fattachments%2Ff79655cd95824bdfaaf42d905a481b8b%2F78025e10-4174-4f44-8a78-1efc7fc551a2%2F1717729660599.jpg" TargetMode="External"/><Relationship Id="rId182" Type="http://schemas.openxmlformats.org/officeDocument/2006/relationships/hyperlink" Target="https://kc-eu.kobotoolbox.org/media/original?media_file=infi_sol%2Fattachments%2Ff79655cd95824bdfaaf42d905a481b8b%2F9b5e83ac-1273-418f-bdcc-1fcf400692a2%2F1717250703599.jpg" TargetMode="External"/><Relationship Id="rId378" Type="http://schemas.openxmlformats.org/officeDocument/2006/relationships/hyperlink" Target="https://kc-eu.kobotoolbox.org/media/original?media_file=infi_sol%2Fattachments%2Ff79655cd95824bdfaaf42d905a481b8b%2Fc88432fb-a979-465c-af0f-d1a25764df3d%2F1716784435942.jpg" TargetMode="External"/><Relationship Id="rId6" Type="http://schemas.openxmlformats.org/officeDocument/2006/relationships/hyperlink" Target="https://kc-eu.kobotoolbox.org/media/original?media_file=infi_sol%2Fattachments%2Ff79655cd95824bdfaaf42d905a481b8b%2F62e035c0-92d1-4718-9009-9ce6af3ece62%2F1719385928817.jpg" TargetMode="External"/><Relationship Id="rId238" Type="http://schemas.openxmlformats.org/officeDocument/2006/relationships/hyperlink" Target="https://kc-eu.kobotoolbox.org/media/original?media_file=infi_sol%2Fattachments%2Ff79655cd95824bdfaaf42d905a481b8b%2Ff498d799-c9ab-4c26-9e10-14010cc5bf65%2F1717125559539.jpg" TargetMode="External"/><Relationship Id="rId291" Type="http://schemas.openxmlformats.org/officeDocument/2006/relationships/hyperlink" Target="https://kc-eu.kobotoolbox.org/media/original?media_file=infi_sol%2Fattachments%2Ff79655cd95824bdfaaf42d905a481b8b%2F7fb3dde3-0c79-41c7-8f47-51d72583461b%2F1717079169991.jpg" TargetMode="External"/><Relationship Id="rId305" Type="http://schemas.openxmlformats.org/officeDocument/2006/relationships/hyperlink" Target="https://kc-eu.kobotoolbox.org/media/original?media_file=infi_sol%2Fattachments%2Ff79655cd95824bdfaaf42d905a481b8b%2Fd91658f9-7c77-4317-8c31-b52ad47f4a58%2F1717319978615.jpg" TargetMode="External"/><Relationship Id="rId347" Type="http://schemas.openxmlformats.org/officeDocument/2006/relationships/hyperlink" Target="https://kc-eu.kobotoolbox.org/media/original?media_file=infi_sol%2Fattachments%2Ff79655cd95824bdfaaf42d905a481b8b%2F7af814ca-0379-46f8-a625-5149f4b95413%2F1715939648384.jpg" TargetMode="External"/><Relationship Id="rId44" Type="http://schemas.openxmlformats.org/officeDocument/2006/relationships/hyperlink" Target="https://kc-eu.kobotoolbox.org/media/original?media_file=infi_sol%2Fattachments%2Ff79655cd95824bdfaaf42d905a481b8b%2F73efe968-bc2b-4b17-9f67-e8d461598538%2F1719503749344.jpg" TargetMode="External"/><Relationship Id="rId86" Type="http://schemas.openxmlformats.org/officeDocument/2006/relationships/hyperlink" Target="https://kc-eu.kobotoolbox.org/media/original?media_file=infi_sol%2Fattachments%2Ff79655cd95824bdfaaf42d905a481b8b%2F7913c5d1-d82f-4174-88af-6dd5fe2e0609%2F1719550201958.jpg" TargetMode="External"/><Relationship Id="rId151" Type="http://schemas.openxmlformats.org/officeDocument/2006/relationships/hyperlink" Target="https://kc-eu.kobotoolbox.org/media/original?media_file=infi_sol%2Fattachments%2Ff79655cd95824bdfaaf42d905a481b8b%2F85734e6c-3f7e-45ed-abf3-2ca1e06409ec%2F1717821756943.jpg" TargetMode="External"/><Relationship Id="rId389" Type="http://schemas.openxmlformats.org/officeDocument/2006/relationships/hyperlink" Target="https://kc-eu.kobotoolbox.org/media/original?media_file=infi_sol%2Fattachments%2Ff79655cd95824bdfaaf42d905a481b8b%2Fdaa9121c-62af-452e-893f-13ad846e1cc4%2F1718108080118.jpg" TargetMode="External"/><Relationship Id="rId193" Type="http://schemas.openxmlformats.org/officeDocument/2006/relationships/hyperlink" Target="https://kc-eu.kobotoolbox.org/media/original?media_file=infi_sol%2Fattachments%2Ff79655cd95824bdfaaf42d905a481b8b%2F496506cf-cd35-41e2-a0c9-f5152f957456%2Fsignature-15_30_48.png" TargetMode="External"/><Relationship Id="rId207" Type="http://schemas.openxmlformats.org/officeDocument/2006/relationships/hyperlink" Target="https://kc-eu.kobotoolbox.org/media/original?media_file=infi_sol%2Fattachments%2Ff79655cd95824bdfaaf42d905a481b8b%2F71310258-ebe0-4448-a9b4-452f1502b96e%2Fsignature-16_13_48.png" TargetMode="External"/><Relationship Id="rId249" Type="http://schemas.openxmlformats.org/officeDocument/2006/relationships/hyperlink" Target="https://kc-eu.kobotoolbox.org/media/original?media_file=infi_sol%2Fattachments%2Ff79655cd95824bdfaaf42d905a481b8b%2F9180dda7-ca69-47be-805e-50c190d16373%2F1717162446187.jpg" TargetMode="External"/><Relationship Id="rId13" Type="http://schemas.openxmlformats.org/officeDocument/2006/relationships/hyperlink" Target="https://kc-eu.kobotoolbox.org/media/original?media_file=infi_sol%2Fattachments%2Ff79655cd95824bdfaaf42d905a481b8b%2F8d25385c-1559-467c-a745-ef91d8d40b3b%2F1719219714032.jpg" TargetMode="External"/><Relationship Id="rId109" Type="http://schemas.openxmlformats.org/officeDocument/2006/relationships/hyperlink" Target="https://kc-eu.kobotoolbox.org/media/original?media_file=infi_sol%2Fattachments%2Ff79655cd95824bdfaaf42d905a481b8b%2F23835954-4924-4900-912e-d0bac551e0a2%2F1717049643497.jpg" TargetMode="External"/><Relationship Id="rId260" Type="http://schemas.openxmlformats.org/officeDocument/2006/relationships/hyperlink" Target="https://kc-eu.kobotoolbox.org/media/original?media_file=infi_sol%2Fattachments%2Ff79655cd95824bdfaaf42d905a481b8b%2F8613e13a-582f-48a3-af1c-1abce5e0f343%2F1715853330070.jpg" TargetMode="External"/><Relationship Id="rId316" Type="http://schemas.openxmlformats.org/officeDocument/2006/relationships/hyperlink" Target="https://kc-eu.kobotoolbox.org/media/original?media_file=infi_sol%2Fattachments%2Ff79655cd95824bdfaaf42d905a481b8b%2F62f432ea-0df2-4f0c-a445-bb35cc3d1488%2F1716993131140.jpg" TargetMode="External"/><Relationship Id="rId55" Type="http://schemas.openxmlformats.org/officeDocument/2006/relationships/hyperlink" Target="https://kc-eu.kobotoolbox.org/media/original?media_file=infi_sol%2Fattachments%2Ff79655cd95824bdfaaf42d905a481b8b%2F1eb75904-61bc-45d6-9ec9-b7851ae4bc06%2F1719311329044.jpg" TargetMode="External"/><Relationship Id="rId97" Type="http://schemas.openxmlformats.org/officeDocument/2006/relationships/hyperlink" Target="https://kc-eu.kobotoolbox.org/media/original?media_file=infi_sol%2Fattachments%2Ff79655cd95824bdfaaf42d905a481b8b%2F07882ead-63bb-4e05-9db4-32356281e5f0%2F1719406866782.jpg" TargetMode="External"/><Relationship Id="rId120" Type="http://schemas.openxmlformats.org/officeDocument/2006/relationships/hyperlink" Target="https://kc-eu.kobotoolbox.org/media/original?media_file=infi_sol%2Fattachments%2Ff79655cd95824bdfaaf42d905a481b8b%2F4e9cc081-0535-4271-8b43-6cbd02c6a880%2F1717246006552.jpg" TargetMode="External"/><Relationship Id="rId358" Type="http://schemas.openxmlformats.org/officeDocument/2006/relationships/hyperlink" Target="https://kc-eu.kobotoolbox.org/media/original?media_file=infi_sol%2Fattachments%2Ff79655cd95824bdfaaf42d905a481b8b%2Fd429976b-d9f5-4c05-a60e-27b86c3ca52c%2F1716278970385.jpg" TargetMode="External"/><Relationship Id="rId162" Type="http://schemas.openxmlformats.org/officeDocument/2006/relationships/hyperlink" Target="https://kc-eu.kobotoolbox.org/media/original?media_file=infi_sol%2Fattachments%2Ff79655cd95824bdfaaf42d905a481b8b%2F2b46f1e7-4875-453f-afc9-58da0aec6e71%2F1716792612285.jpg" TargetMode="External"/><Relationship Id="rId218" Type="http://schemas.openxmlformats.org/officeDocument/2006/relationships/hyperlink" Target="https://kc-eu.kobotoolbox.org/media/original?media_file=infi_sol%2Fattachments%2Ff79655cd95824bdfaaf42d905a481b8b%2F9d2b1e22-7932-4a3a-86ae-bb9e95adccc7%2Fsignature-16_30_13.png" TargetMode="External"/><Relationship Id="rId271" Type="http://schemas.openxmlformats.org/officeDocument/2006/relationships/hyperlink" Target="https://kc-eu.kobotoolbox.org/media/original?media_file=infi_sol%2Fattachments%2Ff79655cd95824bdfaaf42d905a481b8b%2F83ede198-f40f-40bc-9350-7c2495198f9c%2F1716182573878.jpg" TargetMode="External"/><Relationship Id="rId24" Type="http://schemas.openxmlformats.org/officeDocument/2006/relationships/hyperlink" Target="https://kc-eu.kobotoolbox.org/media/original?media_file=infi_sol%2Fattachments%2Ff79655cd95824bdfaaf42d905a481b8b%2Fd1573b5c-7c14-4111-be6e-08208b9839e9%2F1719294428721.jpg" TargetMode="External"/><Relationship Id="rId66" Type="http://schemas.openxmlformats.org/officeDocument/2006/relationships/hyperlink" Target="https://kc-eu.kobotoolbox.org/media/original?media_file=infi_sol%2Fattachments%2Ff79655cd95824bdfaaf42d905a481b8b%2F07882ead-63bb-4e05-9db4-32356281e5f0%2F1719406866782.jpg" TargetMode="External"/><Relationship Id="rId131" Type="http://schemas.openxmlformats.org/officeDocument/2006/relationships/hyperlink" Target="https://kc-eu.kobotoolbox.org/media/original?media_file=infi_sol%2Fattachments%2Ff79655cd95824bdfaaf42d905a481b8b%2Fe1e88802-4293-467e-90e6-a7b576191468%2F1717645996170.jpg" TargetMode="External"/><Relationship Id="rId327" Type="http://schemas.openxmlformats.org/officeDocument/2006/relationships/hyperlink" Target="https://kc-eu.kobotoolbox.org/media/original?media_file=infi_sol%2Fattachments%2Ff79655cd95824bdfaaf42d905a481b8b%2Ff69a2a4f-d223-4500-ae04-c3581721ca99%2F1717243084976.jpg" TargetMode="External"/><Relationship Id="rId369" Type="http://schemas.openxmlformats.org/officeDocument/2006/relationships/hyperlink" Target="https://kc-eu.kobotoolbox.org/media/original?media_file=infi_sol%2Fattachments%2Ff79655cd95824bdfaaf42d905a481b8b%2F617eef77-a7ed-4c65-868e-7cdeb659995c%2F1716962934548.jpg" TargetMode="External"/><Relationship Id="rId173" Type="http://schemas.openxmlformats.org/officeDocument/2006/relationships/hyperlink" Target="https://kc-eu.kobotoolbox.org/media/original?media_file=infi_sol%2Fattachments%2Ff79655cd95824bdfaaf42d905a481b8b%2F9f3d6473-249a-42d2-a51e-fbd49929ea3b%2F1717127158667.jpg" TargetMode="External"/><Relationship Id="rId229" Type="http://schemas.openxmlformats.org/officeDocument/2006/relationships/hyperlink" Target="https://kc-eu.kobotoolbox.org/media/original?media_file=infi_sol%2Fattachments%2Ff79655cd95824bdfaaf42d905a481b8b%2F94dd0377-87be-4dda-a07f-1928c7013407%2F1716191929054.jpg" TargetMode="External"/><Relationship Id="rId380" Type="http://schemas.openxmlformats.org/officeDocument/2006/relationships/hyperlink" Target="https://kc-eu.kobotoolbox.org/media/original?media_file=infi_sol%2Fattachments%2Ff79655cd95824bdfaaf42d905a481b8b%2Fef56819c-17d4-4911-abe9-907c8d013701%2F1716820718177.jpg" TargetMode="External"/><Relationship Id="rId240" Type="http://schemas.openxmlformats.org/officeDocument/2006/relationships/hyperlink" Target="https://kc-eu.kobotoolbox.org/media/original?media_file=infi_sol%2Fattachments%2Ff79655cd95824bdfaaf42d905a481b8b%2F58d0efd2-3f37-4016-bcc6-78f43b963a52%2F1717132379783.jpg" TargetMode="External"/><Relationship Id="rId35" Type="http://schemas.openxmlformats.org/officeDocument/2006/relationships/hyperlink" Target="https://kc-eu.kobotoolbox.org/media/original?media_file=infi_sol%2Fattachments%2Ff79655cd95824bdfaaf42d905a481b8b%2F3406fec5-bbd6-41b4-9bdf-e40382f51c44%2F1719492253418.jpg" TargetMode="External"/><Relationship Id="rId77" Type="http://schemas.openxmlformats.org/officeDocument/2006/relationships/hyperlink" Target="https://kc-eu.kobotoolbox.org/media/original?media_file=infi_sol%2Fattachments%2Ff79655cd95824bdfaaf42d905a481b8b%2F31652051-e24e-47e0-90ff-81b6adb624fd%2F1719494743771.jpg" TargetMode="External"/><Relationship Id="rId100" Type="http://schemas.openxmlformats.org/officeDocument/2006/relationships/hyperlink" Target="https://kc-eu.kobotoolbox.org/media/original?media_file=infi_sol%2Fattachments%2Ff79655cd95824bdfaaf42d905a481b8b%2F9fdc9979-655f-44b9-bfd6-838068cdc106%2F1719408713048.jpg" TargetMode="External"/><Relationship Id="rId282" Type="http://schemas.openxmlformats.org/officeDocument/2006/relationships/hyperlink" Target="https://kc-eu.kobotoolbox.org/media/original?media_file=infi_sol%2Fattachments%2Ff79655cd95824bdfaaf42d905a481b8b%2F2b46f1e7-4875-453f-afc9-58da0aec6e71%2F1716792612285.jpg" TargetMode="External"/><Relationship Id="rId338" Type="http://schemas.openxmlformats.org/officeDocument/2006/relationships/hyperlink" Target="https://kc-eu.kobotoolbox.org/media/original?media_file=infi_sol%2Fattachments%2Ff79655cd95824bdfaaf42d905a481b8b%2F81b89522-f6c4-447c-af8d-6e76256ae7e0%2F1717329463890.jpg" TargetMode="External"/><Relationship Id="rId8" Type="http://schemas.openxmlformats.org/officeDocument/2006/relationships/hyperlink" Target="https://kc-eu.kobotoolbox.org/media/original?media_file=infi_sol%2Fattachments%2Ff79655cd95824bdfaaf42d905a481b8b%2Fbc7aad46-df95-4b18-8b5d-d5cad1f2aabe%2F1719210056799.jpg" TargetMode="External"/><Relationship Id="rId142" Type="http://schemas.openxmlformats.org/officeDocument/2006/relationships/hyperlink" Target="https://kc-eu.kobotoolbox.org/media/original?media_file=infi_sol%2Fattachments%2Ff79655cd95824bdfaaf42d905a481b8b%2Fe830ce91-1e30-457b-a474-4d9a10b05d0f%2F1717730888435.jpg" TargetMode="External"/><Relationship Id="rId184" Type="http://schemas.openxmlformats.org/officeDocument/2006/relationships/hyperlink" Target="https://kc-eu.kobotoolbox.org/media/original?media_file=infi_sol%2Fattachments%2Ff79655cd95824bdfaaf42d905a481b8b%2Fcd88e193-ba52-4688-b1ae-f3d3d41593d3%2F1717318878171.jpg" TargetMode="External"/><Relationship Id="rId391" Type="http://schemas.openxmlformats.org/officeDocument/2006/relationships/hyperlink" Target="https://kc-eu.kobotoolbox.org/media/original?media_file=infi_sol%2Fattachments%2Ff79655cd95824bdfaaf42d905a481b8b%2F6f7d23c5-44e1-467f-930c-f30ba158c996%2F1719381971388.jpg" TargetMode="External"/><Relationship Id="rId251" Type="http://schemas.openxmlformats.org/officeDocument/2006/relationships/hyperlink" Target="https://kc-eu.kobotoolbox.org/media/original?media_file=infi_sol%2Fattachments%2Ff79655cd95824bdfaaf42d905a481b8b%2F77cde0f0-fede-4e38-82cc-3c0de44d0e4b%2F1718703781208.jpg" TargetMode="External"/><Relationship Id="rId46" Type="http://schemas.openxmlformats.org/officeDocument/2006/relationships/hyperlink" Target="https://kc-eu.kobotoolbox.org/media/original?media_file=infi_sol%2Fattachments%2Ff79655cd95824bdfaaf42d905a481b8b%2Fb2a48a8e-31d8-41ef-9045-ca2f042b45eb%2F1719506708802.jpg" TargetMode="External"/><Relationship Id="rId293" Type="http://schemas.openxmlformats.org/officeDocument/2006/relationships/hyperlink" Target="https://kc-eu.kobotoolbox.org/media/original?media_file=infi_sol%2Fattachments%2Ff79655cd95824bdfaaf42d905a481b8b%2F9f3d6473-249a-42d2-a51e-fbd49929ea3b%2F1717127158667.jpg" TargetMode="External"/><Relationship Id="rId307" Type="http://schemas.openxmlformats.org/officeDocument/2006/relationships/hyperlink" Target="https://kc-eu.kobotoolbox.org/media/original?media_file=infi_sol%2Fattachments%2Ff79655cd95824bdfaaf42d905a481b8b%2Fe8a1ca6d-2853-4993-b830-b0778d23ef23%2F1717326537920.jpg" TargetMode="External"/><Relationship Id="rId349" Type="http://schemas.openxmlformats.org/officeDocument/2006/relationships/hyperlink" Target="https://kc-eu.kobotoolbox.org/media/original?media_file=infi_sol%2Fattachments%2Ff79655cd95824bdfaaf42d905a481b8b%2Fd92c4bc3-1081-410a-949f-4ca29139580b%2F1715942457243.jpg" TargetMode="External"/><Relationship Id="rId88" Type="http://schemas.openxmlformats.org/officeDocument/2006/relationships/hyperlink" Target="https://kc-eu.kobotoolbox.org/media/original?media_file=infi_sol%2Fattachments%2Ff79655cd95824bdfaaf42d905a481b8b%2F53d182b3-13ec-4289-a820-0a519e698aa0%2F1719552978419.jpg" TargetMode="External"/><Relationship Id="rId111" Type="http://schemas.openxmlformats.org/officeDocument/2006/relationships/hyperlink" Target="https://kc-eu.kobotoolbox.org/media/original?media_file=infi_sol%2Fattachments%2Ff79655cd95824bdfaaf42d905a481b8b%2F2c9a331d-bfb7-4a41-9a7d-28b566a05a69%2F1717050317754.jpg" TargetMode="External"/><Relationship Id="rId153" Type="http://schemas.openxmlformats.org/officeDocument/2006/relationships/hyperlink" Target="https://kc-eu.kobotoolbox.org/media/original?media_file=infi_sol%2Fattachments%2Ff79655cd95824bdfaaf42d905a481b8b%2Fb7d0ac9e-3a50-4e07-917d-2c3e9b06b04a%2F1717823450266.jpg" TargetMode="External"/><Relationship Id="rId195" Type="http://schemas.openxmlformats.org/officeDocument/2006/relationships/hyperlink" Target="https://kc-eu.kobotoolbox.org/media/original?media_file=infi_sol%2Fattachments%2Ff79655cd95824bdfaaf42d905a481b8b%2F8a53d9cc-ed71-4f6b-9f99-52613f142ff5%2Fsignature-15_35_23.png" TargetMode="External"/><Relationship Id="rId209" Type="http://schemas.openxmlformats.org/officeDocument/2006/relationships/hyperlink" Target="https://kc-eu.kobotoolbox.org/media/original?media_file=infi_sol%2Fattachments%2Ff79655cd95824bdfaaf42d905a481b8b%2Fb725d199-157b-4752-ae53-d0a5984d2428%2Fsignature-16_17_53.png" TargetMode="External"/><Relationship Id="rId360" Type="http://schemas.openxmlformats.org/officeDocument/2006/relationships/hyperlink" Target="https://kc-eu.kobotoolbox.org/media/original?media_file=infi_sol%2Fattachments%2Ff79655cd95824bdfaaf42d905a481b8b%2Ff450443e-93e2-4579-8a2b-9291e2b70ad5%2F1716784191707.jpg" TargetMode="External"/><Relationship Id="rId220" Type="http://schemas.openxmlformats.org/officeDocument/2006/relationships/hyperlink" Target="https://kc-eu.kobotoolbox.org/media/original?media_file=infi_sol%2Fattachments%2Ff79655cd95824bdfaaf42d905a481b8b%2Fff257c29-76a8-41a3-92c4-680674ce54de%2F1716003349419.jpg" TargetMode="External"/><Relationship Id="rId15" Type="http://schemas.openxmlformats.org/officeDocument/2006/relationships/hyperlink" Target="https://kc-eu.kobotoolbox.org/media/original?media_file=infi_sol%2Fattachments%2Ff79655cd95824bdfaaf42d905a481b8b%2Fa61ecdad-d23c-426d-bfed-082c1b0a810d%2F1719225378299.jpg" TargetMode="External"/><Relationship Id="rId57" Type="http://schemas.openxmlformats.org/officeDocument/2006/relationships/hyperlink" Target="https://kc-eu.kobotoolbox.org/media/original?media_file=infi_sol%2Fattachments%2Ff79655cd95824bdfaaf42d905a481b8b%2F0267fcba-1e59-4189-875f-1f2aa34a363e%2F1719315394910.jpg" TargetMode="External"/><Relationship Id="rId262" Type="http://schemas.openxmlformats.org/officeDocument/2006/relationships/hyperlink" Target="https://kc-eu.kobotoolbox.org/media/original?media_file=infi_sol%2Fattachments%2Ff79655cd95824bdfaaf42d905a481b8b%2F7af814ca-0379-46f8-a625-5149f4b95413%2F1715939648384.jpg" TargetMode="External"/><Relationship Id="rId318" Type="http://schemas.openxmlformats.org/officeDocument/2006/relationships/hyperlink" Target="https://kc-eu.kobotoolbox.org/media/original?media_file=infi_sol%2Fattachments%2Ff79655cd95824bdfaaf42d905a481b8b%2F23835954-4924-4900-912e-d0bac551e0a2%2F1717049643497.jpg" TargetMode="External"/><Relationship Id="rId99" Type="http://schemas.openxmlformats.org/officeDocument/2006/relationships/hyperlink" Target="https://kc-eu.kobotoolbox.org/media/original?media_file=infi_sol%2Fattachments%2Ff79655cd95824bdfaaf42d905a481b8b%2F33602dc2-f977-42d3-abde-602ec57ae75a%2F1719408303103.jpg" TargetMode="External"/><Relationship Id="rId122" Type="http://schemas.openxmlformats.org/officeDocument/2006/relationships/hyperlink" Target="https://kc-eu.kobotoolbox.org/media/original?media_file=infi_sol%2Fattachments%2Ff79655cd95824bdfaaf42d905a481b8b%2Fce5b0fe5-7f7b-4c2e-ae15-a115183c2e3e%2F1717248811089.jpg" TargetMode="External"/><Relationship Id="rId164" Type="http://schemas.openxmlformats.org/officeDocument/2006/relationships/hyperlink" Target="https://kc-eu.kobotoolbox.org/media/original?media_file=infi_sol%2Fattachments%2Ff79655cd95824bdfaaf42d905a481b8b%2F6a8d9abf-9aba-4d52-b83a-23ccf2de8bad%2F1716990531732.jpg" TargetMode="External"/><Relationship Id="rId371" Type="http://schemas.openxmlformats.org/officeDocument/2006/relationships/hyperlink" Target="https://kc-eu.kobotoolbox.org/media/original?media_file=infi_sol%2Fattachments%2Ff79655cd95824bdfaaf42d905a481b8b%2F6d24ff36-6cb3-4465-8777-732378ee783e%2F1715942115573.jpg" TargetMode="External"/><Relationship Id="rId26" Type="http://schemas.openxmlformats.org/officeDocument/2006/relationships/hyperlink" Target="https://kc-eu.kobotoolbox.org/media/original?media_file=infi_sol%2Fattachments%2Ff79655cd95824bdfaaf42d905a481b8b%2F8ea52e7e-776e-41b7-8742-1e66c41c6c6b%2F1719297495433.jpg" TargetMode="External"/><Relationship Id="rId231" Type="http://schemas.openxmlformats.org/officeDocument/2006/relationships/hyperlink" Target="https://kc-eu.kobotoolbox.org/media/original?media_file=infi_sol%2Fattachments%2Ff79655cd95824bdfaaf42d905a481b8b%2F66c5fb48-21d4-4c3d-8966-5c91ae91b4e7%2F1716962283267.jpg" TargetMode="External"/><Relationship Id="rId273" Type="http://schemas.openxmlformats.org/officeDocument/2006/relationships/hyperlink" Target="https://kc-eu.kobotoolbox.org/media/original?media_file=infi_sol%2Fattachments%2Ff79655cd95824bdfaaf42d905a481b8b%2F0ecfbde7-9401-40b2-b86c-a07454ade8a2%2F1716780361149.jpg" TargetMode="External"/><Relationship Id="rId329" Type="http://schemas.openxmlformats.org/officeDocument/2006/relationships/hyperlink" Target="https://kc-eu.kobotoolbox.org/media/original?media_file=infi_sol%2Fattachments%2Ff79655cd95824bdfaaf42d905a481b8b%2F4e9cc081-0535-4271-8b43-6cbd02c6a880%2F1717246006552.jpg" TargetMode="External"/><Relationship Id="rId68" Type="http://schemas.openxmlformats.org/officeDocument/2006/relationships/hyperlink" Target="https://kc-eu.kobotoolbox.org/media/original?media_file=infi_sol%2Fattachments%2Ff79655cd95824bdfaaf42d905a481b8b%2F33602dc2-f977-42d3-abde-602ec57ae75a%2F1719408303103.jpg" TargetMode="External"/><Relationship Id="rId133" Type="http://schemas.openxmlformats.org/officeDocument/2006/relationships/hyperlink" Target="https://kc-eu.kobotoolbox.org/media/original?media_file=infi_sol%2Fattachments%2Ff79655cd95824bdfaaf42d905a481b8b%2F047b25c9-5773-422e-ac2f-ec47aaa3ed9f%2F1717655051806.jpg" TargetMode="External"/><Relationship Id="rId175" Type="http://schemas.openxmlformats.org/officeDocument/2006/relationships/hyperlink" Target="https://kc-eu.kobotoolbox.org/media/original?media_file=infi_sol%2Fattachments%2Ff79655cd95824bdfaaf42d905a481b8b%2F6edc889e-d4ce-4995-a53f-8c2dd855fd2a%2F1717241840210.jpg" TargetMode="External"/><Relationship Id="rId340" Type="http://schemas.openxmlformats.org/officeDocument/2006/relationships/hyperlink" Target="https://kc-eu.kobotoolbox.org/media/original?media_file=infi_sol%2Fattachments%2Ff79655cd95824bdfaaf42d905a481b8b%2Fb22e0c8a-2cf1-4145-9c13-409bf759dfce%2F1717645179526.jpg" TargetMode="External"/><Relationship Id="rId200" Type="http://schemas.openxmlformats.org/officeDocument/2006/relationships/hyperlink" Target="https://kc-eu.kobotoolbox.org/media/original?media_file=infi_sol%2Fattachments%2Ff79655cd95824bdfaaf42d905a481b8b%2F52acb0f8-e282-4d1e-8398-365e484ed57c%2Fsignature-15_45_20.png" TargetMode="External"/><Relationship Id="rId382" Type="http://schemas.openxmlformats.org/officeDocument/2006/relationships/hyperlink" Target="https://kc-eu.kobotoolbox.org/media/original?media_file=infi_sol%2Fattachments%2Ff79655cd95824bdfaaf42d905a481b8b%2F03251c67-5a34-406e-a728-d3802ee11fe4%2F1716964008985.jpg" TargetMode="External"/><Relationship Id="rId242" Type="http://schemas.openxmlformats.org/officeDocument/2006/relationships/hyperlink" Target="https://kc-eu.kobotoolbox.org/media/original?media_file=infi_sol%2Fattachments%2Ff79655cd95824bdfaaf42d905a481b8b%2F72bdf4ab-e53f-4e3e-8bed-3c1c372ef149%2F1717150164805.jpg" TargetMode="External"/><Relationship Id="rId284" Type="http://schemas.openxmlformats.org/officeDocument/2006/relationships/hyperlink" Target="https://kc-eu.kobotoolbox.org/media/original?media_file=infi_sol%2Fattachments%2Ff79655cd95824bdfaaf42d905a481b8b%2F6a8d9abf-9aba-4d52-b83a-23ccf2de8bad%2F1716990531732.jpg" TargetMode="External"/><Relationship Id="rId37" Type="http://schemas.openxmlformats.org/officeDocument/2006/relationships/hyperlink" Target="https://kc-eu.kobotoolbox.org/media/original?media_file=infi_sol%2Fattachments%2Ff79655cd95824bdfaaf42d905a481b8b%2Fba2a2456-48de-4391-ab05-8289513bfd38%2F1719495776471.jpg" TargetMode="External"/><Relationship Id="rId79" Type="http://schemas.openxmlformats.org/officeDocument/2006/relationships/hyperlink" Target="https://kc-eu.kobotoolbox.org/media/original?media_file=infi_sol%2Fattachments%2Ff79655cd95824bdfaaf42d905a481b8b%2F63189321-004a-42f9-9646-13222c330b67%2F1719496670711.jpg" TargetMode="External"/><Relationship Id="rId102" Type="http://schemas.openxmlformats.org/officeDocument/2006/relationships/hyperlink" Target="https://kc-eu.kobotoolbox.org/media/original?media_file=infi_sol%2Fattachments%2Ff79655cd95824bdfaaf42d905a481b8b%2F850383bd-b456-4016-9ff6-af150de2efc5%2F1716776425332.jpg" TargetMode="External"/><Relationship Id="rId144" Type="http://schemas.openxmlformats.org/officeDocument/2006/relationships/hyperlink" Target="https://kc-eu.kobotoolbox.org/media/original?media_file=infi_sol%2Fattachments%2Ff79655cd95824bdfaaf42d905a481b8b%2Ff76a5be6-a613-4f5d-86dd-4e37c09b0974%2F1717760201048.jp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fsi.nic.in/isfr19/vol1/chapter10.pdf" TargetMode="External"/><Relationship Id="rId13" Type="http://schemas.openxmlformats.org/officeDocument/2006/relationships/hyperlink" Target="https://www.census2011.co.in/" TargetMode="External"/><Relationship Id="rId3" Type="http://schemas.openxmlformats.org/officeDocument/2006/relationships/hyperlink" Target="https://fsi.nic.in/isfr-2021/chapter-1.pdf" TargetMode="External"/><Relationship Id="rId7" Type="http://schemas.openxmlformats.org/officeDocument/2006/relationships/hyperlink" Target="https://fsi.nic.in/cover_2011/chapter7.pdf" TargetMode="External"/><Relationship Id="rId12" Type="http://schemas.openxmlformats.org/officeDocument/2006/relationships/hyperlink" Target="https://fsi.nic.in/isfr-2021/chapter-13.pdf" TargetMode="External"/><Relationship Id="rId2" Type="http://schemas.openxmlformats.org/officeDocument/2006/relationships/hyperlink" Target="https://fsi.nic.in/isfr-2021/chapter-1.pdf" TargetMode="External"/><Relationship Id="rId16" Type="http://schemas.openxmlformats.org/officeDocument/2006/relationships/drawing" Target="../drawings/drawing3.xml"/><Relationship Id="rId1" Type="http://schemas.openxmlformats.org/officeDocument/2006/relationships/hyperlink" Target="https://www.ipcc-nggip.iges.or.jp/public/2019rf/pdf/4_Volume4/19R_V4_Ch04_Forest%20Land.pdf" TargetMode="External"/><Relationship Id="rId6" Type="http://schemas.openxmlformats.org/officeDocument/2006/relationships/hyperlink" Target="https://cdm.unfccc.int/methodologies/PAmethodologies/tools/am-tool-30-v4.0.pdf" TargetMode="External"/><Relationship Id="rId11" Type="http://schemas.openxmlformats.org/officeDocument/2006/relationships/hyperlink" Target="https://www.fao.org/3/w4095e/w4095e0c.htm" TargetMode="External"/><Relationship Id="rId5" Type="http://schemas.openxmlformats.org/officeDocument/2006/relationships/hyperlink" Target="https://cdm.unfccc.int/methodologies/PAmethodologies/tools/am-tool-30-v4.0.pdf" TargetMode="External"/><Relationship Id="rId15" Type="http://schemas.openxmlformats.org/officeDocument/2006/relationships/printerSettings" Target="../printerSettings/printerSettings5.bin"/><Relationship Id="rId10" Type="http://schemas.openxmlformats.org/officeDocument/2006/relationships/hyperlink" Target="https://www.fao.org/3/w4095e/w4095e0c.htm" TargetMode="External"/><Relationship Id="rId4" Type="http://schemas.openxmlformats.org/officeDocument/2006/relationships/hyperlink" Target="https://fsi.nic.in/isfr-2021/chapter-1.pdf" TargetMode="External"/><Relationship Id="rId9" Type="http://schemas.openxmlformats.org/officeDocument/2006/relationships/hyperlink" Target="https://www.fao.org/3/w4095e/w4095e0c.htm" TargetMode="External"/><Relationship Id="rId14" Type="http://schemas.openxmlformats.org/officeDocument/2006/relationships/hyperlink" Target="http://rchiips.org/nfhs/NFHS-5_FCTS/India.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D19E-6D93-4C48-A904-008958B9AC8E}">
  <dimension ref="B3:L10"/>
  <sheetViews>
    <sheetView showGridLines="0" topLeftCell="A13" workbookViewId="0">
      <selection activeCell="E24" sqref="E24"/>
    </sheetView>
  </sheetViews>
  <sheetFormatPr defaultRowHeight="14.4" x14ac:dyDescent="0.3"/>
  <cols>
    <col min="2" max="2" width="23" bestFit="1" customWidth="1"/>
  </cols>
  <sheetData>
    <row r="3" spans="2:12" ht="15.6" x14ac:dyDescent="0.3">
      <c r="B3" s="169" t="s">
        <v>0</v>
      </c>
      <c r="C3" s="210" t="s">
        <v>1</v>
      </c>
      <c r="D3" s="211"/>
      <c r="E3" s="211"/>
      <c r="F3" s="211"/>
      <c r="G3" s="211"/>
      <c r="H3" s="211"/>
      <c r="I3" s="211"/>
      <c r="J3" s="211"/>
      <c r="K3" s="211"/>
      <c r="L3" s="211"/>
    </row>
    <row r="4" spans="2:12" ht="15.6" x14ac:dyDescent="0.3">
      <c r="B4" s="169" t="s">
        <v>2</v>
      </c>
      <c r="C4" s="210" t="s">
        <v>3</v>
      </c>
      <c r="D4" s="211"/>
      <c r="E4" s="211"/>
      <c r="F4" s="211"/>
      <c r="G4" s="211"/>
      <c r="H4" s="211"/>
      <c r="I4" s="211"/>
      <c r="J4" s="211"/>
      <c r="K4" s="211"/>
      <c r="L4" s="211"/>
    </row>
    <row r="5" spans="2:12" ht="15.6" x14ac:dyDescent="0.3">
      <c r="B5" s="169" t="s">
        <v>4</v>
      </c>
      <c r="C5" s="210" t="s">
        <v>5</v>
      </c>
      <c r="D5" s="211"/>
      <c r="E5" s="211"/>
      <c r="F5" s="211"/>
      <c r="G5" s="211"/>
      <c r="H5" s="211"/>
      <c r="I5" s="211"/>
      <c r="J5" s="211"/>
      <c r="K5" s="211"/>
      <c r="L5" s="211"/>
    </row>
    <row r="6" spans="2:12" ht="15.6" x14ac:dyDescent="0.3">
      <c r="B6" s="169" t="s">
        <v>6</v>
      </c>
      <c r="C6" s="212">
        <v>44520</v>
      </c>
      <c r="D6" s="211"/>
      <c r="E6" s="211"/>
      <c r="F6" s="211"/>
      <c r="G6" s="211"/>
      <c r="H6" s="211"/>
      <c r="I6" s="211"/>
      <c r="J6" s="211"/>
      <c r="K6" s="211"/>
      <c r="L6" s="211"/>
    </row>
    <row r="7" spans="2:12" ht="15.6" x14ac:dyDescent="0.3">
      <c r="B7" s="170" t="s">
        <v>7</v>
      </c>
      <c r="C7" s="210" t="s">
        <v>8</v>
      </c>
      <c r="D7" s="211"/>
      <c r="E7" s="211"/>
      <c r="F7" s="211"/>
      <c r="G7" s="211"/>
      <c r="H7" s="211"/>
      <c r="I7" s="211"/>
      <c r="J7" s="211"/>
      <c r="K7" s="211"/>
      <c r="L7" s="211"/>
    </row>
    <row r="8" spans="2:12" ht="15.6" x14ac:dyDescent="0.3">
      <c r="B8" s="170" t="s">
        <v>9</v>
      </c>
      <c r="C8" s="210" t="s">
        <v>10</v>
      </c>
      <c r="D8" s="211"/>
      <c r="E8" s="211"/>
      <c r="F8" s="211"/>
      <c r="G8" s="211"/>
      <c r="H8" s="211"/>
      <c r="I8" s="211"/>
      <c r="J8" s="211"/>
      <c r="K8" s="211"/>
      <c r="L8" s="211"/>
    </row>
    <row r="9" spans="2:12" ht="15.6" x14ac:dyDescent="0.3">
      <c r="B9" s="169" t="s">
        <v>11</v>
      </c>
      <c r="C9" s="210" t="s">
        <v>12</v>
      </c>
      <c r="D9" s="211"/>
      <c r="E9" s="211"/>
      <c r="F9" s="211"/>
      <c r="G9" s="211"/>
      <c r="H9" s="211"/>
      <c r="I9" s="211"/>
      <c r="J9" s="211"/>
      <c r="K9" s="211"/>
      <c r="L9" s="211"/>
    </row>
    <row r="10" spans="2:12" x14ac:dyDescent="0.3">
      <c r="B10" s="169" t="s">
        <v>13</v>
      </c>
      <c r="C10" s="208">
        <v>45582</v>
      </c>
      <c r="D10" s="209"/>
      <c r="E10" s="209"/>
      <c r="F10" s="209"/>
      <c r="G10" s="209"/>
      <c r="H10" s="209"/>
      <c r="I10" s="209"/>
      <c r="J10" s="209"/>
      <c r="K10" s="209"/>
      <c r="L10" s="209"/>
    </row>
  </sheetData>
  <mergeCells count="8">
    <mergeCell ref="C10:L10"/>
    <mergeCell ref="C9:L9"/>
    <mergeCell ref="C7:L7"/>
    <mergeCell ref="C8:L8"/>
    <mergeCell ref="C3:L3"/>
    <mergeCell ref="C4:L4"/>
    <mergeCell ref="C5:L5"/>
    <mergeCell ref="C6:L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5CF9A-EF07-4410-A3E1-C37F33539A67}">
  <dimension ref="A1:AI407"/>
  <sheetViews>
    <sheetView workbookViewId="0">
      <pane xSplit="1" ySplit="1" topLeftCell="P2" activePane="bottomRight" state="frozen"/>
      <selection pane="topRight" activeCell="B1" sqref="B1"/>
      <selection pane="bottomLeft" activeCell="A2" sqref="A2"/>
      <selection pane="bottomRight" activeCell="Q393" sqref="Q393"/>
    </sheetView>
  </sheetViews>
  <sheetFormatPr defaultColWidth="9.109375" defaultRowHeight="14.4" x14ac:dyDescent="0.3"/>
  <cols>
    <col min="1" max="1" width="15.88671875" style="192" customWidth="1"/>
    <col min="2" max="2" width="24.109375" style="138" customWidth="1"/>
    <col min="3" max="3" width="19.44140625" style="138" bestFit="1" customWidth="1"/>
    <col min="4" max="4" width="20.109375" style="138" customWidth="1"/>
    <col min="5" max="5" width="18.109375" style="138" customWidth="1"/>
    <col min="6" max="6" width="31.5546875" style="138" bestFit="1" customWidth="1"/>
    <col min="7" max="7" width="23.109375" style="138" bestFit="1" customWidth="1"/>
    <col min="8" max="8" width="25.5546875" style="138" bestFit="1" customWidth="1"/>
    <col min="9" max="9" width="37.44140625" style="138" bestFit="1" customWidth="1"/>
    <col min="10" max="10" width="14.88671875" style="138" bestFit="1" customWidth="1"/>
    <col min="11" max="11" width="25.88671875" style="138" customWidth="1"/>
    <col min="12" max="13" width="20.44140625" style="138" customWidth="1"/>
    <col min="14" max="14" width="27.88671875" style="138" customWidth="1"/>
    <col min="15" max="15" width="28.88671875" style="138" customWidth="1"/>
    <col min="16" max="17" width="26.5546875" style="138" customWidth="1"/>
    <col min="18" max="18" width="37.44140625" style="138" customWidth="1"/>
    <col min="19" max="19" width="48" style="138" customWidth="1"/>
    <col min="20" max="20" width="36.44140625" style="138" customWidth="1"/>
    <col min="21" max="21" width="23.5546875" style="138" customWidth="1"/>
    <col min="22" max="25" width="0" style="138" hidden="1" customWidth="1"/>
    <col min="26" max="26" width="32.5546875" style="138" hidden="1" customWidth="1"/>
    <col min="27" max="27" width="20.5546875" style="138" customWidth="1"/>
    <col min="28" max="28" width="20.44140625" style="138" customWidth="1"/>
    <col min="29" max="29" width="26" style="138" customWidth="1"/>
    <col min="30" max="30" width="35.88671875" style="138" customWidth="1"/>
    <col min="31" max="31" width="33.109375" style="138" customWidth="1"/>
    <col min="32" max="32" width="24.88671875" style="138" customWidth="1"/>
    <col min="33" max="33" width="19.5546875" style="138" customWidth="1"/>
    <col min="34" max="35" width="0" style="138" hidden="1" customWidth="1"/>
    <col min="36" max="16384" width="9.109375" style="138"/>
  </cols>
  <sheetData>
    <row r="1" spans="1:35" s="182" customFormat="1" ht="57.6" x14ac:dyDescent="0.3">
      <c r="A1" s="178" t="s">
        <v>1806</v>
      </c>
      <c r="B1" s="179" t="s">
        <v>1807</v>
      </c>
      <c r="C1" s="179" t="s">
        <v>1808</v>
      </c>
      <c r="D1" s="179" t="s">
        <v>682</v>
      </c>
      <c r="E1" s="179" t="s">
        <v>1809</v>
      </c>
      <c r="F1" s="179" t="s">
        <v>1810</v>
      </c>
      <c r="G1" s="179" t="s">
        <v>1811</v>
      </c>
      <c r="H1" s="179" t="s">
        <v>1812</v>
      </c>
      <c r="I1" s="179" t="s">
        <v>686</v>
      </c>
      <c r="J1" s="179" t="s">
        <v>687</v>
      </c>
      <c r="K1" s="179" t="s">
        <v>1813</v>
      </c>
      <c r="L1" s="179" t="s">
        <v>1814</v>
      </c>
      <c r="M1" s="179" t="s">
        <v>1815</v>
      </c>
      <c r="N1" s="179" t="s">
        <v>1816</v>
      </c>
      <c r="O1" s="179" t="s">
        <v>1817</v>
      </c>
      <c r="P1" s="179" t="s">
        <v>1818</v>
      </c>
      <c r="Q1" s="179" t="s">
        <v>1819</v>
      </c>
      <c r="R1" s="179" t="s">
        <v>1820</v>
      </c>
      <c r="S1" s="179" t="s">
        <v>1821</v>
      </c>
      <c r="T1" s="179" t="s">
        <v>1822</v>
      </c>
      <c r="U1" s="179" t="s">
        <v>1823</v>
      </c>
      <c r="V1" s="179" t="s">
        <v>1824</v>
      </c>
      <c r="W1" s="179" t="s">
        <v>1825</v>
      </c>
      <c r="X1" s="179" t="s">
        <v>1826</v>
      </c>
      <c r="Y1" s="179" t="s">
        <v>1827</v>
      </c>
      <c r="Z1" s="179" t="s">
        <v>1828</v>
      </c>
      <c r="AA1" s="179" t="s">
        <v>1829</v>
      </c>
      <c r="AB1" s="179" t="s">
        <v>1830</v>
      </c>
      <c r="AC1" s="179" t="s">
        <v>1831</v>
      </c>
      <c r="AD1" s="179" t="s">
        <v>1832</v>
      </c>
      <c r="AE1" s="179" t="s">
        <v>1833</v>
      </c>
      <c r="AF1" s="179" t="s">
        <v>1834</v>
      </c>
      <c r="AG1" s="180" t="s">
        <v>1835</v>
      </c>
      <c r="AH1" s="181" t="s">
        <v>1836</v>
      </c>
      <c r="AI1" s="181" t="s">
        <v>1837</v>
      </c>
    </row>
    <row r="2" spans="1:35" x14ac:dyDescent="0.3">
      <c r="A2" s="183">
        <v>1</v>
      </c>
      <c r="B2" s="184">
        <v>45469.424116365743</v>
      </c>
      <c r="C2" s="185" t="s">
        <v>1838</v>
      </c>
      <c r="D2" s="185" t="s">
        <v>581</v>
      </c>
      <c r="E2" s="185" t="s">
        <v>1839</v>
      </c>
      <c r="F2" s="185" t="s">
        <v>1556</v>
      </c>
      <c r="G2" s="185" t="s">
        <v>1557</v>
      </c>
      <c r="H2" s="185" t="s">
        <v>1558</v>
      </c>
      <c r="I2" s="185" t="s">
        <v>1559</v>
      </c>
      <c r="J2" s="185" t="s">
        <v>1559</v>
      </c>
      <c r="K2" s="142">
        <v>4</v>
      </c>
      <c r="L2" s="142">
        <v>2</v>
      </c>
      <c r="M2" s="142">
        <f>Table1[[#This Row],[Number of adult in House]]+Table1[[#This Row],[Number of children]]</f>
        <v>6</v>
      </c>
      <c r="N2" s="142">
        <v>2</v>
      </c>
      <c r="O2" s="142" t="s">
        <v>1840</v>
      </c>
      <c r="P2" s="142" t="s">
        <v>1841</v>
      </c>
      <c r="Q2" s="142"/>
      <c r="R2" s="142" t="s">
        <v>1840</v>
      </c>
      <c r="S2" s="142" t="s">
        <v>1841</v>
      </c>
      <c r="T2" s="142" t="s">
        <v>1841</v>
      </c>
      <c r="U2" s="142" t="s">
        <v>1842</v>
      </c>
      <c r="V2" s="142">
        <v>19.791363400000002</v>
      </c>
      <c r="W2" s="142">
        <v>75.892110000000002</v>
      </c>
      <c r="X2" s="142">
        <v>458.4783935546875</v>
      </c>
      <c r="Y2" s="142">
        <v>4.9480000000000004</v>
      </c>
      <c r="Z2" s="142" t="s">
        <v>1843</v>
      </c>
      <c r="AA2" s="142">
        <v>1</v>
      </c>
      <c r="AB2" s="142">
        <v>0</v>
      </c>
      <c r="AC2" s="142">
        <v>0</v>
      </c>
      <c r="AD2" s="142">
        <v>0</v>
      </c>
      <c r="AE2" s="142">
        <v>0</v>
      </c>
      <c r="AF2" s="142">
        <v>0</v>
      </c>
      <c r="AG2" s="186" t="s">
        <v>1844</v>
      </c>
      <c r="AH2" s="138" t="s">
        <v>1845</v>
      </c>
      <c r="AI2" s="187" t="s">
        <v>1846</v>
      </c>
    </row>
    <row r="3" spans="1:35" x14ac:dyDescent="0.3">
      <c r="A3" s="183">
        <v>2</v>
      </c>
      <c r="B3" s="184">
        <v>45469.450817939818</v>
      </c>
      <c r="C3" s="185" t="s">
        <v>1847</v>
      </c>
      <c r="D3" s="185" t="s">
        <v>586</v>
      </c>
      <c r="E3" s="185" t="s">
        <v>1839</v>
      </c>
      <c r="F3" s="185" t="s">
        <v>1561</v>
      </c>
      <c r="G3" s="185" t="s">
        <v>1562</v>
      </c>
      <c r="H3" s="185" t="s">
        <v>1563</v>
      </c>
      <c r="I3" s="185" t="s">
        <v>1559</v>
      </c>
      <c r="J3" s="185" t="s">
        <v>1559</v>
      </c>
      <c r="K3" s="142">
        <v>4</v>
      </c>
      <c r="L3" s="142">
        <v>0</v>
      </c>
      <c r="M3" s="142">
        <f>Table1[[#This Row],[Number of adult in House]]+Table1[[#This Row],[Number of children]]</f>
        <v>4</v>
      </c>
      <c r="N3" s="142">
        <v>2</v>
      </c>
      <c r="O3" s="142" t="s">
        <v>1840</v>
      </c>
      <c r="P3" s="142" t="s">
        <v>1841</v>
      </c>
      <c r="Q3" s="142"/>
      <c r="R3" s="142" t="s">
        <v>1840</v>
      </c>
      <c r="S3" s="142" t="s">
        <v>1841</v>
      </c>
      <c r="T3" s="142" t="s">
        <v>1841</v>
      </c>
      <c r="U3" s="142" t="s">
        <v>1848</v>
      </c>
      <c r="V3" s="142">
        <v>19.7605778</v>
      </c>
      <c r="W3" s="142">
        <v>75.901758700000002</v>
      </c>
      <c r="X3" s="142">
        <v>442.70001220703119</v>
      </c>
      <c r="Y3" s="142">
        <v>4.9809999999999999</v>
      </c>
      <c r="Z3" s="142" t="s">
        <v>1843</v>
      </c>
      <c r="AA3" s="142">
        <v>1</v>
      </c>
      <c r="AB3" s="142">
        <v>0</v>
      </c>
      <c r="AC3" s="142">
        <v>0</v>
      </c>
      <c r="AD3" s="142">
        <v>0</v>
      </c>
      <c r="AE3" s="142">
        <v>0</v>
      </c>
      <c r="AF3" s="142">
        <v>0</v>
      </c>
      <c r="AG3" s="186" t="s">
        <v>1844</v>
      </c>
      <c r="AH3" s="138" t="s">
        <v>1849</v>
      </c>
      <c r="AI3" s="187" t="s">
        <v>1850</v>
      </c>
    </row>
    <row r="4" spans="1:35" x14ac:dyDescent="0.3">
      <c r="A4" s="183">
        <v>3</v>
      </c>
      <c r="B4" s="184">
        <v>45469.463917847221</v>
      </c>
      <c r="C4" s="185" t="s">
        <v>1851</v>
      </c>
      <c r="D4" s="185" t="s">
        <v>591</v>
      </c>
      <c r="E4" s="185" t="s">
        <v>1839</v>
      </c>
      <c r="F4" s="185" t="s">
        <v>1564</v>
      </c>
      <c r="G4" s="185" t="s">
        <v>1565</v>
      </c>
      <c r="H4" s="185" t="s">
        <v>1566</v>
      </c>
      <c r="I4" s="185" t="s">
        <v>1559</v>
      </c>
      <c r="J4" s="185" t="s">
        <v>1559</v>
      </c>
      <c r="K4" s="142">
        <v>6</v>
      </c>
      <c r="L4" s="142">
        <v>2</v>
      </c>
      <c r="M4" s="142">
        <f>Table1[[#This Row],[Number of adult in House]]+Table1[[#This Row],[Number of children]]</f>
        <v>8</v>
      </c>
      <c r="N4" s="142">
        <v>3</v>
      </c>
      <c r="O4" s="142" t="s">
        <v>1840</v>
      </c>
      <c r="P4" s="142" t="s">
        <v>1841</v>
      </c>
      <c r="Q4" s="142"/>
      <c r="R4" s="142" t="s">
        <v>1840</v>
      </c>
      <c r="S4" s="142" t="s">
        <v>1852</v>
      </c>
      <c r="T4" s="142" t="s">
        <v>1853</v>
      </c>
      <c r="U4" s="142" t="s">
        <v>1854</v>
      </c>
      <c r="V4" s="142">
        <v>19.758732899999998</v>
      </c>
      <c r="W4" s="142">
        <v>75.901432200000002</v>
      </c>
      <c r="X4" s="142">
        <v>426.4830322265625</v>
      </c>
      <c r="Y4" s="142">
        <v>4.2619999999999996</v>
      </c>
      <c r="Z4" s="142" t="s">
        <v>1843</v>
      </c>
      <c r="AA4" s="142">
        <v>1</v>
      </c>
      <c r="AB4" s="142">
        <v>0</v>
      </c>
      <c r="AC4" s="142">
        <v>0</v>
      </c>
      <c r="AD4" s="142">
        <v>0</v>
      </c>
      <c r="AE4" s="142">
        <v>0</v>
      </c>
      <c r="AF4" s="142">
        <v>0</v>
      </c>
      <c r="AG4" s="186" t="s">
        <v>1844</v>
      </c>
      <c r="AH4" s="138" t="s">
        <v>1855</v>
      </c>
      <c r="AI4" s="187" t="s">
        <v>1856</v>
      </c>
    </row>
    <row r="5" spans="1:35" x14ac:dyDescent="0.3">
      <c r="A5" s="183">
        <v>4</v>
      </c>
      <c r="B5" s="184">
        <v>45469.483758981478</v>
      </c>
      <c r="C5" s="185" t="s">
        <v>1857</v>
      </c>
      <c r="D5" s="185" t="s">
        <v>596</v>
      </c>
      <c r="E5" s="185" t="s">
        <v>1858</v>
      </c>
      <c r="F5" s="185" t="s">
        <v>1567</v>
      </c>
      <c r="G5" s="185" t="s">
        <v>1568</v>
      </c>
      <c r="H5" s="185" t="s">
        <v>1569</v>
      </c>
      <c r="I5" s="185" t="s">
        <v>1570</v>
      </c>
      <c r="J5" s="185" t="s">
        <v>1559</v>
      </c>
      <c r="K5" s="142">
        <v>4</v>
      </c>
      <c r="L5" s="142">
        <v>2</v>
      </c>
      <c r="M5" s="142">
        <f>Table1[[#This Row],[Number of adult in House]]+Table1[[#This Row],[Number of children]]</f>
        <v>6</v>
      </c>
      <c r="N5" s="142">
        <v>3</v>
      </c>
      <c r="O5" s="142" t="s">
        <v>1840</v>
      </c>
      <c r="P5" s="142" t="s">
        <v>1841</v>
      </c>
      <c r="Q5" s="142"/>
      <c r="R5" s="142" t="s">
        <v>1840</v>
      </c>
      <c r="S5" s="142" t="s">
        <v>1841</v>
      </c>
      <c r="T5" s="142" t="s">
        <v>1841</v>
      </c>
      <c r="U5" s="142" t="s">
        <v>1859</v>
      </c>
      <c r="V5" s="142">
        <v>19.7082631</v>
      </c>
      <c r="W5" s="142">
        <v>75.906390799999997</v>
      </c>
      <c r="X5" s="142">
        <v>427.0965576171875</v>
      </c>
      <c r="Y5" s="142">
        <v>3.9</v>
      </c>
      <c r="Z5" s="142" t="s">
        <v>1843</v>
      </c>
      <c r="AA5" s="142">
        <v>1</v>
      </c>
      <c r="AB5" s="142">
        <v>0</v>
      </c>
      <c r="AC5" s="142">
        <v>0</v>
      </c>
      <c r="AD5" s="142">
        <v>0</v>
      </c>
      <c r="AE5" s="142">
        <v>0</v>
      </c>
      <c r="AF5" s="142">
        <v>0</v>
      </c>
      <c r="AG5" s="186" t="s">
        <v>1844</v>
      </c>
      <c r="AH5" s="138" t="s">
        <v>1860</v>
      </c>
      <c r="AI5" s="187" t="s">
        <v>1861</v>
      </c>
    </row>
    <row r="6" spans="1:35" x14ac:dyDescent="0.3">
      <c r="A6" s="183">
        <v>5</v>
      </c>
      <c r="B6" s="184">
        <v>45469.486944571763</v>
      </c>
      <c r="C6" s="185" t="s">
        <v>1862</v>
      </c>
      <c r="D6" s="185" t="s">
        <v>601</v>
      </c>
      <c r="E6" s="185" t="s">
        <v>1863</v>
      </c>
      <c r="F6" s="185" t="s">
        <v>1571</v>
      </c>
      <c r="G6" s="185" t="s">
        <v>1572</v>
      </c>
      <c r="H6" s="185" t="s">
        <v>1573</v>
      </c>
      <c r="I6" s="185" t="s">
        <v>1570</v>
      </c>
      <c r="J6" s="185" t="s">
        <v>1559</v>
      </c>
      <c r="K6" s="142">
        <v>4</v>
      </c>
      <c r="L6" s="142">
        <v>0</v>
      </c>
      <c r="M6" s="142">
        <f>Table1[[#This Row],[Number of adult in House]]+Table1[[#This Row],[Number of children]]</f>
        <v>4</v>
      </c>
      <c r="N6" s="142">
        <v>2</v>
      </c>
      <c r="O6" s="142" t="s">
        <v>1840</v>
      </c>
      <c r="P6" s="142" t="s">
        <v>1841</v>
      </c>
      <c r="Q6" s="142"/>
      <c r="R6" s="142" t="s">
        <v>1840</v>
      </c>
      <c r="S6" s="142" t="s">
        <v>1841</v>
      </c>
      <c r="T6" s="142" t="s">
        <v>1841</v>
      </c>
      <c r="U6" s="142" t="s">
        <v>1864</v>
      </c>
      <c r="V6" s="142">
        <v>19.708411600000002</v>
      </c>
      <c r="W6" s="142">
        <v>75.906018399999994</v>
      </c>
      <c r="X6" s="142">
        <v>398.244384765625</v>
      </c>
      <c r="Y6" s="142">
        <v>4.1369999999999996</v>
      </c>
      <c r="Z6" s="142" t="s">
        <v>1843</v>
      </c>
      <c r="AA6" s="142">
        <v>1</v>
      </c>
      <c r="AB6" s="142">
        <v>0</v>
      </c>
      <c r="AC6" s="142">
        <v>0</v>
      </c>
      <c r="AD6" s="142">
        <v>0</v>
      </c>
      <c r="AE6" s="142">
        <v>0</v>
      </c>
      <c r="AF6" s="142">
        <v>0</v>
      </c>
      <c r="AG6" s="186" t="s">
        <v>1844</v>
      </c>
      <c r="AH6" s="138" t="s">
        <v>1865</v>
      </c>
      <c r="AI6" s="187" t="s">
        <v>1866</v>
      </c>
    </row>
    <row r="7" spans="1:35" x14ac:dyDescent="0.3">
      <c r="A7" s="183">
        <v>6</v>
      </c>
      <c r="B7" s="184">
        <v>45469.529333206017</v>
      </c>
      <c r="C7" s="185" t="s">
        <v>1867</v>
      </c>
      <c r="D7" s="185" t="s">
        <v>606</v>
      </c>
      <c r="E7" s="185" t="s">
        <v>1868</v>
      </c>
      <c r="F7" s="185" t="s">
        <v>1574</v>
      </c>
      <c r="G7" s="185" t="s">
        <v>1575</v>
      </c>
      <c r="H7" s="185" t="s">
        <v>1576</v>
      </c>
      <c r="I7" s="185" t="s">
        <v>1577</v>
      </c>
      <c r="J7" s="185" t="s">
        <v>1559</v>
      </c>
      <c r="K7" s="142">
        <v>6</v>
      </c>
      <c r="L7" s="142">
        <v>0</v>
      </c>
      <c r="M7" s="142">
        <f>Table1[[#This Row],[Number of adult in House]]+Table1[[#This Row],[Number of children]]</f>
        <v>6</v>
      </c>
      <c r="N7" s="142">
        <v>3</v>
      </c>
      <c r="O7" s="142" t="s">
        <v>1840</v>
      </c>
      <c r="P7" s="142" t="s">
        <v>1841</v>
      </c>
      <c r="Q7" s="142"/>
      <c r="R7" s="142" t="s">
        <v>1840</v>
      </c>
      <c r="S7" s="142" t="s">
        <v>1841</v>
      </c>
      <c r="T7" s="142" t="s">
        <v>1841</v>
      </c>
      <c r="U7" s="142" t="s">
        <v>1869</v>
      </c>
      <c r="V7" s="142">
        <v>19.7080661</v>
      </c>
      <c r="W7" s="142">
        <v>75.971283299999996</v>
      </c>
      <c r="X7" s="142">
        <v>391.97607421875</v>
      </c>
      <c r="Y7" s="142">
        <v>4.5229999999999997</v>
      </c>
      <c r="Z7" s="142" t="s">
        <v>1843</v>
      </c>
      <c r="AA7" s="142">
        <v>1</v>
      </c>
      <c r="AB7" s="142">
        <v>0</v>
      </c>
      <c r="AC7" s="142">
        <v>0</v>
      </c>
      <c r="AD7" s="142">
        <v>0</v>
      </c>
      <c r="AE7" s="142">
        <v>0</v>
      </c>
      <c r="AF7" s="142">
        <v>0</v>
      </c>
      <c r="AG7" s="186" t="s">
        <v>1844</v>
      </c>
      <c r="AH7" s="138" t="s">
        <v>1870</v>
      </c>
      <c r="AI7" s="187" t="s">
        <v>1871</v>
      </c>
    </row>
    <row r="8" spans="1:35" x14ac:dyDescent="0.3">
      <c r="A8" s="183">
        <v>7</v>
      </c>
      <c r="B8" s="184">
        <v>45469.532283472217</v>
      </c>
      <c r="C8" s="185" t="s">
        <v>1872</v>
      </c>
      <c r="D8" s="185" t="s">
        <v>611</v>
      </c>
      <c r="E8" s="185" t="s">
        <v>1839</v>
      </c>
      <c r="F8" s="185" t="s">
        <v>1578</v>
      </c>
      <c r="G8" s="185" t="s">
        <v>1579</v>
      </c>
      <c r="H8" s="185" t="s">
        <v>1580</v>
      </c>
      <c r="I8" s="185" t="s">
        <v>1559</v>
      </c>
      <c r="J8" s="185" t="s">
        <v>1559</v>
      </c>
      <c r="K8" s="142">
        <v>6</v>
      </c>
      <c r="L8" s="142">
        <v>1</v>
      </c>
      <c r="M8" s="142">
        <f>Table1[[#This Row],[Number of adult in House]]+Table1[[#This Row],[Number of children]]</f>
        <v>7</v>
      </c>
      <c r="N8" s="142">
        <v>3</v>
      </c>
      <c r="O8" s="142" t="s">
        <v>1840</v>
      </c>
      <c r="P8" s="142" t="s">
        <v>1841</v>
      </c>
      <c r="Q8" s="142"/>
      <c r="R8" s="142" t="s">
        <v>1840</v>
      </c>
      <c r="S8" s="142" t="s">
        <v>1841</v>
      </c>
      <c r="T8" s="142" t="s">
        <v>1841</v>
      </c>
      <c r="U8" s="142" t="s">
        <v>1873</v>
      </c>
      <c r="V8" s="142">
        <v>19.708390999999999</v>
      </c>
      <c r="W8" s="142">
        <v>75.971345400000004</v>
      </c>
      <c r="X8" s="142">
        <v>403.56756591796881</v>
      </c>
      <c r="Y8" s="142">
        <v>4.7880000000000003</v>
      </c>
      <c r="Z8" s="142" t="s">
        <v>1843</v>
      </c>
      <c r="AA8" s="142">
        <v>1</v>
      </c>
      <c r="AB8" s="142">
        <v>0</v>
      </c>
      <c r="AC8" s="142">
        <v>0</v>
      </c>
      <c r="AD8" s="142">
        <v>0</v>
      </c>
      <c r="AE8" s="142">
        <v>0</v>
      </c>
      <c r="AF8" s="142">
        <v>0</v>
      </c>
      <c r="AG8" s="186" t="s">
        <v>1844</v>
      </c>
      <c r="AH8" s="138" t="s">
        <v>1874</v>
      </c>
      <c r="AI8" s="187" t="s">
        <v>1875</v>
      </c>
    </row>
    <row r="9" spans="1:35" x14ac:dyDescent="0.3">
      <c r="A9" s="183">
        <v>8</v>
      </c>
      <c r="B9" s="184">
        <v>45469.438611747682</v>
      </c>
      <c r="C9" s="185" t="s">
        <v>1876</v>
      </c>
      <c r="D9" s="185" t="s">
        <v>616</v>
      </c>
      <c r="E9" s="185" t="s">
        <v>1877</v>
      </c>
      <c r="F9" s="185" t="s">
        <v>1581</v>
      </c>
      <c r="G9" s="185" t="s">
        <v>1582</v>
      </c>
      <c r="H9" s="185" t="s">
        <v>1583</v>
      </c>
      <c r="I9" s="185" t="s">
        <v>1577</v>
      </c>
      <c r="J9" s="185" t="s">
        <v>1559</v>
      </c>
      <c r="K9" s="142">
        <v>5</v>
      </c>
      <c r="L9" s="142">
        <v>2</v>
      </c>
      <c r="M9" s="142">
        <f>Table1[[#This Row],[Number of adult in House]]+Table1[[#This Row],[Number of children]]</f>
        <v>7</v>
      </c>
      <c r="N9" s="142">
        <v>3</v>
      </c>
      <c r="O9" s="142" t="s">
        <v>1840</v>
      </c>
      <c r="P9" s="142" t="s">
        <v>1841</v>
      </c>
      <c r="Q9" s="142"/>
      <c r="R9" s="142" t="s">
        <v>1840</v>
      </c>
      <c r="S9" s="142" t="s">
        <v>1878</v>
      </c>
      <c r="T9" s="142" t="s">
        <v>1841</v>
      </c>
      <c r="U9" s="142" t="s">
        <v>1879</v>
      </c>
      <c r="V9" s="142">
        <v>19.4025994</v>
      </c>
      <c r="W9" s="142">
        <v>75.707371100000003</v>
      </c>
      <c r="X9" s="142">
        <v>393</v>
      </c>
      <c r="Y9" s="142">
        <v>4.24</v>
      </c>
      <c r="Z9" s="142" t="s">
        <v>1880</v>
      </c>
      <c r="AA9" s="142">
        <v>0</v>
      </c>
      <c r="AB9" s="142">
        <v>0</v>
      </c>
      <c r="AC9" s="142">
        <v>0</v>
      </c>
      <c r="AD9" s="142">
        <v>0</v>
      </c>
      <c r="AE9" s="142">
        <v>1</v>
      </c>
      <c r="AF9" s="142">
        <v>0</v>
      </c>
      <c r="AG9" s="186" t="s">
        <v>1844</v>
      </c>
      <c r="AH9" s="138" t="s">
        <v>1881</v>
      </c>
      <c r="AI9" s="187" t="s">
        <v>1882</v>
      </c>
    </row>
    <row r="10" spans="1:35" x14ac:dyDescent="0.3">
      <c r="A10" s="183">
        <v>9</v>
      </c>
      <c r="B10" s="184">
        <v>45469.438326157397</v>
      </c>
      <c r="C10" s="185" t="s">
        <v>1883</v>
      </c>
      <c r="D10" s="185" t="s">
        <v>621</v>
      </c>
      <c r="E10" s="185" t="s">
        <v>1839</v>
      </c>
      <c r="F10" s="185" t="s">
        <v>1584</v>
      </c>
      <c r="G10" s="185" t="s">
        <v>1585</v>
      </c>
      <c r="H10" s="185" t="s">
        <v>1586</v>
      </c>
      <c r="I10" s="185" t="s">
        <v>1559</v>
      </c>
      <c r="J10" s="185" t="s">
        <v>1559</v>
      </c>
      <c r="K10" s="142">
        <v>4</v>
      </c>
      <c r="L10" s="142">
        <v>2</v>
      </c>
      <c r="M10" s="142">
        <f>Table1[[#This Row],[Number of adult in House]]+Table1[[#This Row],[Number of children]]</f>
        <v>6</v>
      </c>
      <c r="N10" s="142">
        <v>3</v>
      </c>
      <c r="O10" s="142" t="s">
        <v>1840</v>
      </c>
      <c r="P10" s="142" t="s">
        <v>1841</v>
      </c>
      <c r="Q10" s="142"/>
      <c r="R10" s="142" t="s">
        <v>1840</v>
      </c>
      <c r="S10" s="142" t="s">
        <v>1844</v>
      </c>
      <c r="T10" s="142" t="s">
        <v>1841</v>
      </c>
      <c r="U10" s="142" t="s">
        <v>1884</v>
      </c>
      <c r="V10" s="142">
        <v>19.454567900000001</v>
      </c>
      <c r="W10" s="142">
        <v>75.708990999999997</v>
      </c>
      <c r="X10" s="142">
        <v>0</v>
      </c>
      <c r="Y10" s="142">
        <v>989.31600000000003</v>
      </c>
      <c r="Z10" s="142" t="s">
        <v>1843</v>
      </c>
      <c r="AA10" s="142">
        <v>1</v>
      </c>
      <c r="AB10" s="142">
        <v>0</v>
      </c>
      <c r="AC10" s="142">
        <v>0</v>
      </c>
      <c r="AD10" s="142">
        <v>0</v>
      </c>
      <c r="AE10" s="142">
        <v>0</v>
      </c>
      <c r="AF10" s="142">
        <v>0</v>
      </c>
      <c r="AG10" s="186" t="s">
        <v>1844</v>
      </c>
      <c r="AH10" s="138" t="s">
        <v>1885</v>
      </c>
      <c r="AI10" s="187" t="s">
        <v>1886</v>
      </c>
    </row>
    <row r="11" spans="1:35" x14ac:dyDescent="0.3">
      <c r="A11" s="183">
        <v>10</v>
      </c>
      <c r="B11" s="184">
        <v>45469.439672002307</v>
      </c>
      <c r="C11" s="185" t="s">
        <v>1887</v>
      </c>
      <c r="D11" s="185" t="s">
        <v>626</v>
      </c>
      <c r="E11" s="185" t="s">
        <v>1839</v>
      </c>
      <c r="F11" s="185" t="s">
        <v>1587</v>
      </c>
      <c r="G11" s="185" t="s">
        <v>1588</v>
      </c>
      <c r="H11" s="185" t="s">
        <v>1566</v>
      </c>
      <c r="I11" s="185" t="s">
        <v>1559</v>
      </c>
      <c r="J11" s="185" t="s">
        <v>1559</v>
      </c>
      <c r="K11" s="142">
        <v>2</v>
      </c>
      <c r="L11" s="142">
        <v>0</v>
      </c>
      <c r="M11" s="142">
        <f>Table1[[#This Row],[Number of adult in House]]+Table1[[#This Row],[Number of children]]</f>
        <v>2</v>
      </c>
      <c r="N11" s="142">
        <v>2</v>
      </c>
      <c r="O11" s="142" t="s">
        <v>1840</v>
      </c>
      <c r="P11" s="142" t="s">
        <v>1841</v>
      </c>
      <c r="Q11" s="142"/>
      <c r="R11" s="142" t="s">
        <v>1840</v>
      </c>
      <c r="S11" s="142" t="s">
        <v>1844</v>
      </c>
      <c r="T11" s="142" t="s">
        <v>1841</v>
      </c>
      <c r="U11" s="142" t="s">
        <v>1888</v>
      </c>
      <c r="V11" s="142">
        <v>19.455148099999999</v>
      </c>
      <c r="W11" s="142">
        <v>75.705070000000006</v>
      </c>
      <c r="X11" s="142">
        <v>373.8</v>
      </c>
      <c r="Y11" s="142">
        <v>4.76</v>
      </c>
      <c r="Z11" s="142" t="s">
        <v>1843</v>
      </c>
      <c r="AA11" s="142">
        <v>1</v>
      </c>
      <c r="AB11" s="142">
        <v>0</v>
      </c>
      <c r="AC11" s="142">
        <v>0</v>
      </c>
      <c r="AD11" s="142">
        <v>0</v>
      </c>
      <c r="AE11" s="142">
        <v>0</v>
      </c>
      <c r="AF11" s="142">
        <v>0</v>
      </c>
      <c r="AG11" s="186" t="s">
        <v>1844</v>
      </c>
      <c r="AH11" s="138" t="s">
        <v>1889</v>
      </c>
      <c r="AI11" s="187" t="s">
        <v>1890</v>
      </c>
    </row>
    <row r="12" spans="1:35" x14ac:dyDescent="0.3">
      <c r="A12" s="183">
        <v>11</v>
      </c>
      <c r="B12" s="184">
        <v>45469.439672650456</v>
      </c>
      <c r="C12" s="185" t="s">
        <v>1891</v>
      </c>
      <c r="D12" s="185" t="s">
        <v>631</v>
      </c>
      <c r="E12" s="185" t="s">
        <v>1868</v>
      </c>
      <c r="F12" s="185" t="s">
        <v>1589</v>
      </c>
      <c r="G12" s="185" t="s">
        <v>1590</v>
      </c>
      <c r="H12" s="185" t="s">
        <v>1576</v>
      </c>
      <c r="I12" s="185" t="s">
        <v>1577</v>
      </c>
      <c r="J12" s="185" t="s">
        <v>1559</v>
      </c>
      <c r="K12" s="142">
        <v>6</v>
      </c>
      <c r="L12" s="142">
        <v>1</v>
      </c>
      <c r="M12" s="142">
        <f>Table1[[#This Row],[Number of adult in House]]+Table1[[#This Row],[Number of children]]</f>
        <v>7</v>
      </c>
      <c r="N12" s="142">
        <v>2</v>
      </c>
      <c r="O12" s="142" t="s">
        <v>1840</v>
      </c>
      <c r="P12" s="142" t="s">
        <v>1841</v>
      </c>
      <c r="Q12" s="142"/>
      <c r="R12" s="142" t="s">
        <v>1840</v>
      </c>
      <c r="S12" s="142" t="s">
        <v>1844</v>
      </c>
      <c r="T12" s="142" t="s">
        <v>1841</v>
      </c>
      <c r="U12" s="142" t="s">
        <v>1892</v>
      </c>
      <c r="V12" s="142">
        <v>19.472988600000001</v>
      </c>
      <c r="W12" s="142">
        <v>75.682134300000001</v>
      </c>
      <c r="X12" s="142">
        <v>387</v>
      </c>
      <c r="Y12" s="142">
        <v>4.9000000000000004</v>
      </c>
      <c r="Z12" s="142" t="s">
        <v>1843</v>
      </c>
      <c r="AA12" s="142">
        <v>1</v>
      </c>
      <c r="AB12" s="142">
        <v>0</v>
      </c>
      <c r="AC12" s="142">
        <v>0</v>
      </c>
      <c r="AD12" s="142">
        <v>0</v>
      </c>
      <c r="AE12" s="142">
        <v>0</v>
      </c>
      <c r="AF12" s="142">
        <v>0</v>
      </c>
      <c r="AG12" s="186" t="s">
        <v>1844</v>
      </c>
      <c r="AH12" s="138" t="s">
        <v>1893</v>
      </c>
      <c r="AI12" s="187" t="s">
        <v>1894</v>
      </c>
    </row>
    <row r="13" spans="1:35" x14ac:dyDescent="0.3">
      <c r="A13" s="183">
        <v>12</v>
      </c>
      <c r="B13" s="184">
        <v>45469.438802106481</v>
      </c>
      <c r="C13" s="185" t="s">
        <v>1895</v>
      </c>
      <c r="D13" s="185" t="s">
        <v>636</v>
      </c>
      <c r="E13" s="185" t="s">
        <v>1896</v>
      </c>
      <c r="F13" s="185" t="s">
        <v>1591</v>
      </c>
      <c r="G13" s="185" t="s">
        <v>1592</v>
      </c>
      <c r="H13" s="185" t="s">
        <v>1593</v>
      </c>
      <c r="I13" s="185" t="s">
        <v>1577</v>
      </c>
      <c r="J13" s="185" t="s">
        <v>1559</v>
      </c>
      <c r="K13" s="142">
        <v>6</v>
      </c>
      <c r="L13" s="142">
        <v>1</v>
      </c>
      <c r="M13" s="142">
        <f>Table1[[#This Row],[Number of adult in House]]+Table1[[#This Row],[Number of children]]</f>
        <v>7</v>
      </c>
      <c r="N13" s="142">
        <v>2</v>
      </c>
      <c r="O13" s="142" t="s">
        <v>1840</v>
      </c>
      <c r="P13" s="142" t="s">
        <v>1841</v>
      </c>
      <c r="Q13" s="142"/>
      <c r="R13" s="142" t="s">
        <v>1840</v>
      </c>
      <c r="S13" s="142" t="s">
        <v>1844</v>
      </c>
      <c r="T13" s="142" t="s">
        <v>1841</v>
      </c>
      <c r="U13" s="142" t="s">
        <v>1897</v>
      </c>
      <c r="V13" s="142">
        <v>19.4892155</v>
      </c>
      <c r="W13" s="142">
        <v>75.685972000000007</v>
      </c>
      <c r="X13" s="142">
        <v>373</v>
      </c>
      <c r="Y13" s="142">
        <v>4.516</v>
      </c>
      <c r="Z13" s="142" t="s">
        <v>1880</v>
      </c>
      <c r="AA13" s="142">
        <v>0</v>
      </c>
      <c r="AB13" s="142">
        <v>0</v>
      </c>
      <c r="AC13" s="142">
        <v>0</v>
      </c>
      <c r="AD13" s="142">
        <v>0</v>
      </c>
      <c r="AE13" s="142">
        <v>1</v>
      </c>
      <c r="AF13" s="142">
        <v>0</v>
      </c>
      <c r="AG13" s="186" t="s">
        <v>1844</v>
      </c>
      <c r="AH13" s="138" t="s">
        <v>1898</v>
      </c>
      <c r="AI13" s="187" t="s">
        <v>1899</v>
      </c>
    </row>
    <row r="14" spans="1:35" x14ac:dyDescent="0.3">
      <c r="A14" s="183">
        <v>13</v>
      </c>
      <c r="B14" s="184">
        <v>45469.439673020832</v>
      </c>
      <c r="C14" s="185" t="s">
        <v>1900</v>
      </c>
      <c r="D14" s="185" t="s">
        <v>641</v>
      </c>
      <c r="E14" s="185" t="s">
        <v>1901</v>
      </c>
      <c r="F14" s="185" t="s">
        <v>1594</v>
      </c>
      <c r="G14" s="185" t="s">
        <v>1595</v>
      </c>
      <c r="H14" s="185" t="s">
        <v>1596</v>
      </c>
      <c r="I14" s="185" t="s">
        <v>1577</v>
      </c>
      <c r="J14" s="185" t="s">
        <v>1559</v>
      </c>
      <c r="K14" s="142">
        <v>3</v>
      </c>
      <c r="L14" s="142">
        <v>1</v>
      </c>
      <c r="M14" s="142">
        <f>Table1[[#This Row],[Number of adult in House]]+Table1[[#This Row],[Number of children]]</f>
        <v>4</v>
      </c>
      <c r="N14" s="142">
        <v>2</v>
      </c>
      <c r="O14" s="142" t="s">
        <v>1840</v>
      </c>
      <c r="P14" s="142" t="s">
        <v>1841</v>
      </c>
      <c r="Q14" s="142"/>
      <c r="R14" s="142" t="s">
        <v>1840</v>
      </c>
      <c r="S14" s="142" t="s">
        <v>1844</v>
      </c>
      <c r="T14" s="142" t="s">
        <v>1841</v>
      </c>
      <c r="U14" s="142" t="s">
        <v>1902</v>
      </c>
      <c r="V14" s="142">
        <v>19.4896916</v>
      </c>
      <c r="W14" s="142">
        <v>75.685176600000005</v>
      </c>
      <c r="X14" s="142">
        <v>408.4</v>
      </c>
      <c r="Y14" s="142">
        <v>5.3330000000000002</v>
      </c>
      <c r="Z14" s="142" t="s">
        <v>1843</v>
      </c>
      <c r="AA14" s="142">
        <v>1</v>
      </c>
      <c r="AB14" s="142">
        <v>0</v>
      </c>
      <c r="AC14" s="142">
        <v>0</v>
      </c>
      <c r="AD14" s="142">
        <v>0</v>
      </c>
      <c r="AE14" s="142">
        <v>0</v>
      </c>
      <c r="AF14" s="142">
        <v>0</v>
      </c>
      <c r="AG14" s="186" t="s">
        <v>1844</v>
      </c>
      <c r="AH14" s="138" t="s">
        <v>1903</v>
      </c>
      <c r="AI14" s="187" t="s">
        <v>1904</v>
      </c>
    </row>
    <row r="15" spans="1:35" x14ac:dyDescent="0.3">
      <c r="A15" s="183">
        <v>14</v>
      </c>
      <c r="B15" s="184">
        <v>45469.438940405103</v>
      </c>
      <c r="C15" s="185" t="s">
        <v>1876</v>
      </c>
      <c r="D15" s="185" t="s">
        <v>646</v>
      </c>
      <c r="E15" s="185" t="s">
        <v>1877</v>
      </c>
      <c r="F15" s="185" t="s">
        <v>1597</v>
      </c>
      <c r="G15" s="185" t="s">
        <v>1598</v>
      </c>
      <c r="H15" s="185" t="s">
        <v>1583</v>
      </c>
      <c r="I15" s="185" t="s">
        <v>1577</v>
      </c>
      <c r="J15" s="185" t="s">
        <v>1559</v>
      </c>
      <c r="K15" s="142">
        <v>4</v>
      </c>
      <c r="L15" s="142">
        <v>3</v>
      </c>
      <c r="M15" s="142">
        <f>Table1[[#This Row],[Number of adult in House]]+Table1[[#This Row],[Number of children]]</f>
        <v>7</v>
      </c>
      <c r="N15" s="142">
        <v>2</v>
      </c>
      <c r="O15" s="142" t="s">
        <v>1840</v>
      </c>
      <c r="P15" s="142" t="s">
        <v>1841</v>
      </c>
      <c r="Q15" s="142"/>
      <c r="R15" s="142" t="s">
        <v>1840</v>
      </c>
      <c r="S15" s="142" t="s">
        <v>1844</v>
      </c>
      <c r="T15" s="142" t="s">
        <v>1841</v>
      </c>
      <c r="U15" s="142" t="s">
        <v>1905</v>
      </c>
      <c r="V15" s="142">
        <v>19.506447600000001</v>
      </c>
      <c r="W15" s="142">
        <v>75.715596700000006</v>
      </c>
      <c r="X15" s="142">
        <v>342.6</v>
      </c>
      <c r="Y15" s="142">
        <v>8.4499999999999993</v>
      </c>
      <c r="Z15" s="142" t="s">
        <v>1843</v>
      </c>
      <c r="AA15" s="142">
        <v>1</v>
      </c>
      <c r="AB15" s="142">
        <v>0</v>
      </c>
      <c r="AC15" s="142">
        <v>0</v>
      </c>
      <c r="AD15" s="142">
        <v>0</v>
      </c>
      <c r="AE15" s="142">
        <v>0</v>
      </c>
      <c r="AF15" s="142">
        <v>0</v>
      </c>
      <c r="AG15" s="186" t="s">
        <v>1844</v>
      </c>
      <c r="AH15" s="138" t="s">
        <v>1906</v>
      </c>
      <c r="AI15" s="187" t="s">
        <v>1907</v>
      </c>
    </row>
    <row r="16" spans="1:35" x14ac:dyDescent="0.3">
      <c r="A16" s="183">
        <v>15</v>
      </c>
      <c r="B16" s="184">
        <v>45469.439673310182</v>
      </c>
      <c r="C16" s="185" t="s">
        <v>1908</v>
      </c>
      <c r="D16" s="185" t="s">
        <v>651</v>
      </c>
      <c r="E16" s="185" t="s">
        <v>1839</v>
      </c>
      <c r="F16" s="185" t="s">
        <v>1599</v>
      </c>
      <c r="G16" s="185" t="s">
        <v>1600</v>
      </c>
      <c r="H16" s="185" t="s">
        <v>1601</v>
      </c>
      <c r="I16" s="185" t="s">
        <v>1559</v>
      </c>
      <c r="J16" s="185" t="s">
        <v>1559</v>
      </c>
      <c r="K16" s="142">
        <v>5</v>
      </c>
      <c r="L16" s="142">
        <v>0</v>
      </c>
      <c r="M16" s="142">
        <f>Table1[[#This Row],[Number of adult in House]]+Table1[[#This Row],[Number of children]]</f>
        <v>5</v>
      </c>
      <c r="N16" s="142">
        <v>2</v>
      </c>
      <c r="O16" s="142" t="s">
        <v>1840</v>
      </c>
      <c r="P16" s="142" t="s">
        <v>1841</v>
      </c>
      <c r="Q16" s="142"/>
      <c r="R16" s="142" t="s">
        <v>1840</v>
      </c>
      <c r="S16" s="142" t="s">
        <v>1844</v>
      </c>
      <c r="T16" s="142" t="s">
        <v>1841</v>
      </c>
      <c r="U16" s="142" t="s">
        <v>1909</v>
      </c>
      <c r="V16" s="142">
        <v>19.508091400000001</v>
      </c>
      <c r="W16" s="142">
        <v>75.716730999999996</v>
      </c>
      <c r="X16" s="142">
        <v>382.5</v>
      </c>
      <c r="Y16" s="142">
        <v>12.9</v>
      </c>
      <c r="Z16" s="142" t="s">
        <v>1910</v>
      </c>
      <c r="AA16" s="142">
        <v>0</v>
      </c>
      <c r="AB16" s="142">
        <v>1</v>
      </c>
      <c r="AC16" s="142">
        <v>0</v>
      </c>
      <c r="AD16" s="142">
        <v>0</v>
      </c>
      <c r="AE16" s="142">
        <v>0</v>
      </c>
      <c r="AF16" s="142">
        <v>0</v>
      </c>
      <c r="AG16" s="186" t="s">
        <v>1844</v>
      </c>
      <c r="AH16" s="138" t="s">
        <v>1911</v>
      </c>
      <c r="AI16" s="187" t="s">
        <v>1912</v>
      </c>
    </row>
    <row r="17" spans="1:35" x14ac:dyDescent="0.3">
      <c r="A17" s="183">
        <v>16</v>
      </c>
      <c r="B17" s="184">
        <v>45469.439123680553</v>
      </c>
      <c r="C17" s="185" t="s">
        <v>1913</v>
      </c>
      <c r="D17" s="185" t="s">
        <v>657</v>
      </c>
      <c r="E17" s="185" t="s">
        <v>1863</v>
      </c>
      <c r="F17" s="185" t="s">
        <v>1602</v>
      </c>
      <c r="G17" s="185" t="s">
        <v>1603</v>
      </c>
      <c r="H17" s="185" t="s">
        <v>1604</v>
      </c>
      <c r="I17" s="185" t="s">
        <v>1570</v>
      </c>
      <c r="J17" s="185" t="s">
        <v>1559</v>
      </c>
      <c r="K17" s="142">
        <v>4</v>
      </c>
      <c r="L17" s="142">
        <v>0</v>
      </c>
      <c r="M17" s="142">
        <f>Table1[[#This Row],[Number of adult in House]]+Table1[[#This Row],[Number of children]]</f>
        <v>4</v>
      </c>
      <c r="N17" s="142">
        <v>2</v>
      </c>
      <c r="O17" s="142" t="s">
        <v>1840</v>
      </c>
      <c r="P17" s="142" t="s">
        <v>1841</v>
      </c>
      <c r="Q17" s="142"/>
      <c r="R17" s="142" t="s">
        <v>1840</v>
      </c>
      <c r="S17" s="142" t="s">
        <v>1914</v>
      </c>
      <c r="T17" s="142" t="s">
        <v>1841</v>
      </c>
      <c r="U17" s="142" t="s">
        <v>1915</v>
      </c>
      <c r="V17" s="142">
        <v>19.5024476</v>
      </c>
      <c r="W17" s="142">
        <v>75.722225399999999</v>
      </c>
      <c r="X17" s="142">
        <v>407.9</v>
      </c>
      <c r="Y17" s="142">
        <v>9.06</v>
      </c>
      <c r="Z17" s="142" t="s">
        <v>1843</v>
      </c>
      <c r="AA17" s="142">
        <v>1</v>
      </c>
      <c r="AB17" s="142">
        <v>0</v>
      </c>
      <c r="AC17" s="142">
        <v>0</v>
      </c>
      <c r="AD17" s="142">
        <v>0</v>
      </c>
      <c r="AE17" s="142">
        <v>0</v>
      </c>
      <c r="AF17" s="142">
        <v>0</v>
      </c>
      <c r="AG17" s="186" t="s">
        <v>1844</v>
      </c>
      <c r="AH17" s="138" t="s">
        <v>1916</v>
      </c>
      <c r="AI17" s="187" t="s">
        <v>1917</v>
      </c>
    </row>
    <row r="18" spans="1:35" x14ac:dyDescent="0.3">
      <c r="A18" s="183">
        <v>17</v>
      </c>
      <c r="B18" s="184">
        <v>45469.43967359954</v>
      </c>
      <c r="C18" s="185" t="s">
        <v>1918</v>
      </c>
      <c r="D18" s="185" t="s">
        <v>663</v>
      </c>
      <c r="E18" s="185" t="s">
        <v>1863</v>
      </c>
      <c r="F18" s="185" t="s">
        <v>1605</v>
      </c>
      <c r="G18" s="185" t="s">
        <v>1606</v>
      </c>
      <c r="H18" s="185" t="s">
        <v>1607</v>
      </c>
      <c r="I18" s="185" t="s">
        <v>1570</v>
      </c>
      <c r="J18" s="185" t="s">
        <v>1559</v>
      </c>
      <c r="K18" s="142">
        <v>2</v>
      </c>
      <c r="L18" s="142">
        <v>2</v>
      </c>
      <c r="M18" s="142">
        <f>Table1[[#This Row],[Number of adult in House]]+Table1[[#This Row],[Number of children]]</f>
        <v>4</v>
      </c>
      <c r="N18" s="142">
        <v>2</v>
      </c>
      <c r="O18" s="142" t="s">
        <v>1840</v>
      </c>
      <c r="P18" s="142" t="s">
        <v>1841</v>
      </c>
      <c r="Q18" s="142"/>
      <c r="R18" s="142" t="s">
        <v>1840</v>
      </c>
      <c r="S18" s="142" t="s">
        <v>1844</v>
      </c>
      <c r="T18" s="142" t="s">
        <v>1841</v>
      </c>
      <c r="U18" s="142" t="s">
        <v>1919</v>
      </c>
      <c r="V18" s="142">
        <v>19.527016199999998</v>
      </c>
      <c r="W18" s="142">
        <v>75.824120800000003</v>
      </c>
      <c r="X18" s="142">
        <v>420.3</v>
      </c>
      <c r="Y18" s="142">
        <v>6.42</v>
      </c>
      <c r="Z18" s="142" t="s">
        <v>1843</v>
      </c>
      <c r="AA18" s="142">
        <v>1</v>
      </c>
      <c r="AB18" s="142">
        <v>0</v>
      </c>
      <c r="AC18" s="142">
        <v>0</v>
      </c>
      <c r="AD18" s="142">
        <v>0</v>
      </c>
      <c r="AE18" s="142">
        <v>0</v>
      </c>
      <c r="AF18" s="142">
        <v>0</v>
      </c>
      <c r="AG18" s="186" t="s">
        <v>1844</v>
      </c>
      <c r="AH18" s="138" t="s">
        <v>1920</v>
      </c>
      <c r="AI18" s="187" t="s">
        <v>1921</v>
      </c>
    </row>
    <row r="19" spans="1:35" x14ac:dyDescent="0.3">
      <c r="A19" s="183">
        <v>18</v>
      </c>
      <c r="B19" s="184">
        <v>45469.439673900473</v>
      </c>
      <c r="C19" s="185" t="s">
        <v>1922</v>
      </c>
      <c r="D19" s="185" t="s">
        <v>668</v>
      </c>
      <c r="E19" s="185" t="s">
        <v>1863</v>
      </c>
      <c r="F19" s="185" t="s">
        <v>1608</v>
      </c>
      <c r="G19" s="185" t="s">
        <v>1609</v>
      </c>
      <c r="H19" s="185" t="s">
        <v>1607</v>
      </c>
      <c r="I19" s="185" t="s">
        <v>1570</v>
      </c>
      <c r="J19" s="185" t="s">
        <v>1559</v>
      </c>
      <c r="K19" s="142">
        <v>2</v>
      </c>
      <c r="L19" s="142">
        <v>0</v>
      </c>
      <c r="M19" s="142">
        <f>Table1[[#This Row],[Number of adult in House]]+Table1[[#This Row],[Number of children]]</f>
        <v>2</v>
      </c>
      <c r="N19" s="142">
        <v>1</v>
      </c>
      <c r="O19" s="142" t="s">
        <v>1840</v>
      </c>
      <c r="P19" s="142" t="s">
        <v>1841</v>
      </c>
      <c r="Q19" s="142"/>
      <c r="R19" s="142" t="s">
        <v>1840</v>
      </c>
      <c r="S19" s="142" t="s">
        <v>1844</v>
      </c>
      <c r="T19" s="142" t="s">
        <v>1841</v>
      </c>
      <c r="U19" s="142" t="s">
        <v>1923</v>
      </c>
      <c r="V19" s="142">
        <v>19.457947300000001</v>
      </c>
      <c r="W19" s="142">
        <v>75.808186599999999</v>
      </c>
      <c r="X19" s="142">
        <v>400.3</v>
      </c>
      <c r="Y19" s="142">
        <v>8.1</v>
      </c>
      <c r="Z19" s="142" t="s">
        <v>1843</v>
      </c>
      <c r="AA19" s="142">
        <v>1</v>
      </c>
      <c r="AB19" s="142">
        <v>0</v>
      </c>
      <c r="AC19" s="142">
        <v>0</v>
      </c>
      <c r="AD19" s="142">
        <v>0</v>
      </c>
      <c r="AE19" s="142">
        <v>0</v>
      </c>
      <c r="AF19" s="142">
        <v>0</v>
      </c>
      <c r="AG19" s="186" t="s">
        <v>1844</v>
      </c>
      <c r="AH19" s="138" t="s">
        <v>1924</v>
      </c>
      <c r="AI19" s="187" t="s">
        <v>1925</v>
      </c>
    </row>
    <row r="20" spans="1:35" x14ac:dyDescent="0.3">
      <c r="A20" s="183">
        <v>19</v>
      </c>
      <c r="B20" s="184">
        <v>45469.439674201392</v>
      </c>
      <c r="C20" s="185" t="s">
        <v>1926</v>
      </c>
      <c r="D20" s="185" t="s">
        <v>674</v>
      </c>
      <c r="E20" s="185" t="s">
        <v>1839</v>
      </c>
      <c r="F20" s="185" t="s">
        <v>1610</v>
      </c>
      <c r="G20" s="185" t="s">
        <v>1611</v>
      </c>
      <c r="H20" s="185" t="s">
        <v>1612</v>
      </c>
      <c r="I20" s="185" t="s">
        <v>1559</v>
      </c>
      <c r="J20" s="185" t="s">
        <v>1559</v>
      </c>
      <c r="K20" s="142">
        <v>2</v>
      </c>
      <c r="L20" s="142">
        <v>0</v>
      </c>
      <c r="M20" s="142">
        <f>Table1[[#This Row],[Number of adult in House]]+Table1[[#This Row],[Number of children]]</f>
        <v>2</v>
      </c>
      <c r="N20" s="142">
        <v>2</v>
      </c>
      <c r="O20" s="142" t="s">
        <v>1840</v>
      </c>
      <c r="P20" s="142" t="s">
        <v>1841</v>
      </c>
      <c r="Q20" s="142"/>
      <c r="R20" s="142" t="s">
        <v>1840</v>
      </c>
      <c r="S20" s="142" t="s">
        <v>1844</v>
      </c>
      <c r="T20" s="142" t="s">
        <v>1841</v>
      </c>
      <c r="U20" s="142" t="s">
        <v>1927</v>
      </c>
      <c r="V20" s="142">
        <v>19.457700200000001</v>
      </c>
      <c r="W20" s="142">
        <v>75.808674699999997</v>
      </c>
      <c r="X20" s="142">
        <v>386.3</v>
      </c>
      <c r="Y20" s="142">
        <v>12.2</v>
      </c>
      <c r="Z20" s="142" t="s">
        <v>1843</v>
      </c>
      <c r="AA20" s="142">
        <v>1</v>
      </c>
      <c r="AB20" s="142">
        <v>0</v>
      </c>
      <c r="AC20" s="142">
        <v>0</v>
      </c>
      <c r="AD20" s="142">
        <v>0</v>
      </c>
      <c r="AE20" s="142">
        <v>0</v>
      </c>
      <c r="AF20" s="142">
        <v>0</v>
      </c>
      <c r="AG20" s="186" t="s">
        <v>1844</v>
      </c>
      <c r="AH20" s="138" t="s">
        <v>1928</v>
      </c>
      <c r="AI20" s="187" t="s">
        <v>1929</v>
      </c>
    </row>
    <row r="21" spans="1:35" x14ac:dyDescent="0.3">
      <c r="A21" s="183">
        <v>20</v>
      </c>
      <c r="B21" s="184">
        <v>45469.439674548608</v>
      </c>
      <c r="C21" s="185" t="s">
        <v>1930</v>
      </c>
      <c r="D21" s="185" t="s">
        <v>679</v>
      </c>
      <c r="E21" s="185" t="s">
        <v>1863</v>
      </c>
      <c r="F21" s="185" t="s">
        <v>1613</v>
      </c>
      <c r="G21" s="185" t="s">
        <v>1614</v>
      </c>
      <c r="H21" s="185" t="s">
        <v>1573</v>
      </c>
      <c r="I21" s="185" t="s">
        <v>1570</v>
      </c>
      <c r="J21" s="185" t="s">
        <v>1559</v>
      </c>
      <c r="K21" s="142">
        <v>3</v>
      </c>
      <c r="L21" s="142">
        <v>1</v>
      </c>
      <c r="M21" s="142">
        <f>Table1[[#This Row],[Number of adult in House]]+Table1[[#This Row],[Number of children]]</f>
        <v>4</v>
      </c>
      <c r="N21" s="142">
        <v>2</v>
      </c>
      <c r="O21" s="142" t="s">
        <v>1840</v>
      </c>
      <c r="P21" s="142" t="s">
        <v>1841</v>
      </c>
      <c r="Q21" s="142"/>
      <c r="R21" s="142" t="s">
        <v>1840</v>
      </c>
      <c r="S21" s="142" t="s">
        <v>1844</v>
      </c>
      <c r="T21" s="142" t="s">
        <v>1841</v>
      </c>
      <c r="U21" s="142" t="s">
        <v>1931</v>
      </c>
      <c r="V21" s="142">
        <v>19.4567215</v>
      </c>
      <c r="W21" s="142">
        <v>75.808598099999998</v>
      </c>
      <c r="X21" s="142">
        <v>408.7</v>
      </c>
      <c r="Y21" s="142">
        <v>3.9</v>
      </c>
      <c r="Z21" s="142" t="s">
        <v>1843</v>
      </c>
      <c r="AA21" s="142">
        <v>1</v>
      </c>
      <c r="AB21" s="142">
        <v>0</v>
      </c>
      <c r="AC21" s="142">
        <v>0</v>
      </c>
      <c r="AD21" s="142">
        <v>0</v>
      </c>
      <c r="AE21" s="142">
        <v>0</v>
      </c>
      <c r="AF21" s="142">
        <v>0</v>
      </c>
      <c r="AG21" s="186" t="s">
        <v>1844</v>
      </c>
      <c r="AH21" s="138" t="s">
        <v>1932</v>
      </c>
      <c r="AI21" s="187" t="s">
        <v>1933</v>
      </c>
    </row>
    <row r="22" spans="1:35" x14ac:dyDescent="0.3">
      <c r="A22" s="183">
        <v>21</v>
      </c>
      <c r="B22" s="184">
        <v>45469.439674965281</v>
      </c>
      <c r="C22" s="185" t="s">
        <v>1934</v>
      </c>
      <c r="D22" s="185" t="s">
        <v>579</v>
      </c>
      <c r="E22" s="185" t="s">
        <v>1858</v>
      </c>
      <c r="F22" s="185" t="s">
        <v>1615</v>
      </c>
      <c r="G22" s="185" t="s">
        <v>1616</v>
      </c>
      <c r="H22" s="185" t="s">
        <v>1617</v>
      </c>
      <c r="I22" s="185" t="s">
        <v>1570</v>
      </c>
      <c r="J22" s="185" t="s">
        <v>1559</v>
      </c>
      <c r="K22" s="142">
        <v>2</v>
      </c>
      <c r="L22" s="142">
        <v>0</v>
      </c>
      <c r="M22" s="142">
        <f>Table1[[#This Row],[Number of adult in House]]+Table1[[#This Row],[Number of children]]</f>
        <v>2</v>
      </c>
      <c r="N22" s="142">
        <v>2</v>
      </c>
      <c r="O22" s="142" t="s">
        <v>1840</v>
      </c>
      <c r="P22" s="142" t="s">
        <v>1841</v>
      </c>
      <c r="Q22" s="142"/>
      <c r="R22" s="142" t="s">
        <v>1840</v>
      </c>
      <c r="S22" s="142" t="s">
        <v>1844</v>
      </c>
      <c r="T22" s="142" t="s">
        <v>1841</v>
      </c>
      <c r="U22" s="142" t="s">
        <v>1935</v>
      </c>
      <c r="V22" s="142">
        <v>19.455850999999999</v>
      </c>
      <c r="W22" s="142">
        <v>75.808609300000001</v>
      </c>
      <c r="X22" s="142">
        <v>339</v>
      </c>
      <c r="Y22" s="142">
        <v>6.8</v>
      </c>
      <c r="Z22" s="142" t="s">
        <v>1843</v>
      </c>
      <c r="AA22" s="142">
        <v>1</v>
      </c>
      <c r="AB22" s="142">
        <v>0</v>
      </c>
      <c r="AC22" s="142">
        <v>0</v>
      </c>
      <c r="AD22" s="142">
        <v>0</v>
      </c>
      <c r="AE22" s="142">
        <v>0</v>
      </c>
      <c r="AF22" s="142">
        <v>0</v>
      </c>
      <c r="AG22" s="186" t="s">
        <v>1844</v>
      </c>
      <c r="AH22" s="138" t="s">
        <v>1936</v>
      </c>
      <c r="AI22" s="187" t="s">
        <v>1937</v>
      </c>
    </row>
    <row r="23" spans="1:35" x14ac:dyDescent="0.3">
      <c r="A23" s="183">
        <v>22</v>
      </c>
      <c r="B23" s="184">
        <v>45469.439675266207</v>
      </c>
      <c r="C23" s="185" t="s">
        <v>1922</v>
      </c>
      <c r="D23" s="185" t="s">
        <v>584</v>
      </c>
      <c r="E23" s="185" t="s">
        <v>1863</v>
      </c>
      <c r="F23" s="185" t="s">
        <v>1618</v>
      </c>
      <c r="G23" s="185" t="s">
        <v>1619</v>
      </c>
      <c r="H23" s="185" t="s">
        <v>1607</v>
      </c>
      <c r="I23" s="185" t="s">
        <v>1570</v>
      </c>
      <c r="J23" s="185" t="s">
        <v>1559</v>
      </c>
      <c r="K23" s="142">
        <v>2</v>
      </c>
      <c r="L23" s="142">
        <v>2</v>
      </c>
      <c r="M23" s="142">
        <f>Table1[[#This Row],[Number of adult in House]]+Table1[[#This Row],[Number of children]]</f>
        <v>4</v>
      </c>
      <c r="N23" s="142">
        <v>2</v>
      </c>
      <c r="O23" s="142" t="s">
        <v>1840</v>
      </c>
      <c r="P23" s="142" t="s">
        <v>1841</v>
      </c>
      <c r="Q23" s="142"/>
      <c r="R23" s="142" t="s">
        <v>1840</v>
      </c>
      <c r="S23" s="142" t="s">
        <v>1844</v>
      </c>
      <c r="T23" s="142" t="s">
        <v>1841</v>
      </c>
      <c r="U23" s="142" t="s">
        <v>1938</v>
      </c>
      <c r="V23" s="142">
        <v>19.429458700000001</v>
      </c>
      <c r="W23" s="142">
        <v>75.822272100000006</v>
      </c>
      <c r="X23" s="142">
        <v>370.1</v>
      </c>
      <c r="Y23" s="142">
        <v>4.2329999999999997</v>
      </c>
      <c r="Z23" s="142" t="s">
        <v>1843</v>
      </c>
      <c r="AA23" s="142">
        <v>1</v>
      </c>
      <c r="AB23" s="142">
        <v>0</v>
      </c>
      <c r="AC23" s="142">
        <v>0</v>
      </c>
      <c r="AD23" s="142">
        <v>0</v>
      </c>
      <c r="AE23" s="142">
        <v>0</v>
      </c>
      <c r="AF23" s="142">
        <v>0</v>
      </c>
      <c r="AG23" s="186" t="s">
        <v>1844</v>
      </c>
      <c r="AH23" s="138" t="s">
        <v>1939</v>
      </c>
      <c r="AI23" s="187" t="s">
        <v>1940</v>
      </c>
    </row>
    <row r="24" spans="1:35" x14ac:dyDescent="0.3">
      <c r="A24" s="183">
        <v>23</v>
      </c>
      <c r="B24" s="184">
        <v>45469.439675520844</v>
      </c>
      <c r="C24" s="185" t="s">
        <v>1941</v>
      </c>
      <c r="D24" s="185" t="s">
        <v>589</v>
      </c>
      <c r="E24" s="185" t="s">
        <v>1863</v>
      </c>
      <c r="F24" s="185" t="s">
        <v>1620</v>
      </c>
      <c r="G24" s="185" t="s">
        <v>1621</v>
      </c>
      <c r="H24" s="185" t="s">
        <v>1622</v>
      </c>
      <c r="I24" s="185" t="s">
        <v>1570</v>
      </c>
      <c r="J24" s="185" t="s">
        <v>1559</v>
      </c>
      <c r="K24" s="142">
        <v>5</v>
      </c>
      <c r="L24" s="142">
        <v>0</v>
      </c>
      <c r="M24" s="142">
        <f>Table1[[#This Row],[Number of adult in House]]+Table1[[#This Row],[Number of children]]</f>
        <v>5</v>
      </c>
      <c r="N24" s="142">
        <v>2</v>
      </c>
      <c r="O24" s="142" t="s">
        <v>1840</v>
      </c>
      <c r="P24" s="142" t="s">
        <v>1841</v>
      </c>
      <c r="Q24" s="142"/>
      <c r="R24" s="142" t="s">
        <v>1840</v>
      </c>
      <c r="S24" s="142" t="s">
        <v>1844</v>
      </c>
      <c r="T24" s="142" t="s">
        <v>1841</v>
      </c>
      <c r="U24" s="142" t="s">
        <v>1942</v>
      </c>
      <c r="V24" s="142">
        <v>19.4310036</v>
      </c>
      <c r="W24" s="142">
        <v>75.822040799999996</v>
      </c>
      <c r="X24" s="142">
        <v>239</v>
      </c>
      <c r="Y24" s="142">
        <v>7.9</v>
      </c>
      <c r="Z24" s="142" t="s">
        <v>1843</v>
      </c>
      <c r="AA24" s="142">
        <v>1</v>
      </c>
      <c r="AB24" s="142">
        <v>0</v>
      </c>
      <c r="AC24" s="142">
        <v>0</v>
      </c>
      <c r="AD24" s="142">
        <v>0</v>
      </c>
      <c r="AE24" s="142">
        <v>0</v>
      </c>
      <c r="AF24" s="142">
        <v>0</v>
      </c>
      <c r="AG24" s="186" t="s">
        <v>1844</v>
      </c>
      <c r="AH24" s="138" t="s">
        <v>1943</v>
      </c>
      <c r="AI24" s="187" t="s">
        <v>1944</v>
      </c>
    </row>
    <row r="25" spans="1:35" x14ac:dyDescent="0.3">
      <c r="A25" s="183">
        <v>24</v>
      </c>
      <c r="B25" s="184">
        <v>45469.439675844907</v>
      </c>
      <c r="C25" s="185" t="s">
        <v>1945</v>
      </c>
      <c r="D25" s="185" t="s">
        <v>594</v>
      </c>
      <c r="E25" s="185" t="s">
        <v>1858</v>
      </c>
      <c r="F25" s="185" t="s">
        <v>1946</v>
      </c>
      <c r="G25" s="185" t="s">
        <v>1624</v>
      </c>
      <c r="H25" s="185" t="s">
        <v>1569</v>
      </c>
      <c r="I25" s="185" t="s">
        <v>1570</v>
      </c>
      <c r="J25" s="185" t="s">
        <v>1559</v>
      </c>
      <c r="K25" s="142">
        <v>5</v>
      </c>
      <c r="L25" s="142">
        <v>0</v>
      </c>
      <c r="M25" s="142">
        <f>Table1[[#This Row],[Number of adult in House]]+Table1[[#This Row],[Number of children]]</f>
        <v>5</v>
      </c>
      <c r="N25" s="142">
        <v>2</v>
      </c>
      <c r="O25" s="142" t="s">
        <v>1840</v>
      </c>
      <c r="P25" s="142" t="s">
        <v>1841</v>
      </c>
      <c r="Q25" s="142"/>
      <c r="R25" s="142" t="s">
        <v>1840</v>
      </c>
      <c r="S25" s="142" t="s">
        <v>1844</v>
      </c>
      <c r="T25" s="142" t="s">
        <v>1841</v>
      </c>
      <c r="U25" s="142" t="s">
        <v>1947</v>
      </c>
      <c r="V25" s="142">
        <v>19.487563600000001</v>
      </c>
      <c r="W25" s="142">
        <v>75.781273299999995</v>
      </c>
      <c r="X25" s="142">
        <v>379.9</v>
      </c>
      <c r="Y25" s="142">
        <v>3.9</v>
      </c>
      <c r="Z25" s="142" t="s">
        <v>1843</v>
      </c>
      <c r="AA25" s="142">
        <v>1</v>
      </c>
      <c r="AB25" s="142">
        <v>0</v>
      </c>
      <c r="AC25" s="142">
        <v>0</v>
      </c>
      <c r="AD25" s="142">
        <v>0</v>
      </c>
      <c r="AE25" s="142">
        <v>0</v>
      </c>
      <c r="AF25" s="142">
        <v>0</v>
      </c>
      <c r="AG25" s="186" t="s">
        <v>1844</v>
      </c>
      <c r="AH25" s="138" t="s">
        <v>1948</v>
      </c>
      <c r="AI25" s="187" t="s">
        <v>1949</v>
      </c>
    </row>
    <row r="26" spans="1:35" x14ac:dyDescent="0.3">
      <c r="A26" s="183">
        <v>25</v>
      </c>
      <c r="B26" s="184">
        <v>45469.439676099537</v>
      </c>
      <c r="C26" s="185" t="s">
        <v>1876</v>
      </c>
      <c r="D26" s="185" t="s">
        <v>599</v>
      </c>
      <c r="E26" s="185" t="s">
        <v>1950</v>
      </c>
      <c r="F26" s="185" t="s">
        <v>1625</v>
      </c>
      <c r="G26" s="185" t="s">
        <v>1951</v>
      </c>
      <c r="H26" s="185" t="s">
        <v>1627</v>
      </c>
      <c r="I26" s="185" t="s">
        <v>1577</v>
      </c>
      <c r="J26" s="185" t="s">
        <v>1559</v>
      </c>
      <c r="K26" s="142">
        <v>2</v>
      </c>
      <c r="L26" s="142">
        <v>0</v>
      </c>
      <c r="M26" s="142">
        <f>Table1[[#This Row],[Number of adult in House]]+Table1[[#This Row],[Number of children]]</f>
        <v>2</v>
      </c>
      <c r="N26" s="142">
        <v>2</v>
      </c>
      <c r="O26" s="142" t="s">
        <v>1840</v>
      </c>
      <c r="P26" s="142" t="s">
        <v>1841</v>
      </c>
      <c r="Q26" s="142"/>
      <c r="R26" s="142" t="s">
        <v>1840</v>
      </c>
      <c r="S26" s="142" t="s">
        <v>1844</v>
      </c>
      <c r="T26" s="142" t="s">
        <v>1841</v>
      </c>
      <c r="U26" s="142" t="s">
        <v>1952</v>
      </c>
      <c r="V26" s="142">
        <v>19.4877453</v>
      </c>
      <c r="W26" s="142">
        <v>75.780974999999998</v>
      </c>
      <c r="X26" s="142">
        <v>339.4</v>
      </c>
      <c r="Y26" s="142">
        <v>7.625</v>
      </c>
      <c r="Z26" s="142" t="s">
        <v>1843</v>
      </c>
      <c r="AA26" s="142">
        <v>1</v>
      </c>
      <c r="AB26" s="142">
        <v>0</v>
      </c>
      <c r="AC26" s="142">
        <v>0</v>
      </c>
      <c r="AD26" s="142">
        <v>0</v>
      </c>
      <c r="AE26" s="142">
        <v>0</v>
      </c>
      <c r="AF26" s="142">
        <v>0</v>
      </c>
      <c r="AG26" s="186" t="s">
        <v>1844</v>
      </c>
      <c r="AH26" s="138" t="s">
        <v>1953</v>
      </c>
      <c r="AI26" s="187" t="s">
        <v>1954</v>
      </c>
    </row>
    <row r="27" spans="1:35" x14ac:dyDescent="0.3">
      <c r="A27" s="183">
        <v>26</v>
      </c>
      <c r="B27" s="184">
        <v>45469.439676423608</v>
      </c>
      <c r="C27" s="185" t="s">
        <v>1955</v>
      </c>
      <c r="D27" s="185" t="s">
        <v>604</v>
      </c>
      <c r="E27" s="185" t="s">
        <v>1956</v>
      </c>
      <c r="F27" s="185" t="s">
        <v>1628</v>
      </c>
      <c r="G27" s="185" t="s">
        <v>1629</v>
      </c>
      <c r="H27" s="185" t="s">
        <v>1630</v>
      </c>
      <c r="I27" s="185" t="s">
        <v>1570</v>
      </c>
      <c r="J27" s="185" t="s">
        <v>1559</v>
      </c>
      <c r="K27" s="142">
        <v>5</v>
      </c>
      <c r="L27" s="142">
        <v>0</v>
      </c>
      <c r="M27" s="142">
        <f>Table1[[#This Row],[Number of adult in House]]+Table1[[#This Row],[Number of children]]</f>
        <v>5</v>
      </c>
      <c r="N27" s="142">
        <v>2</v>
      </c>
      <c r="O27" s="142" t="s">
        <v>1840</v>
      </c>
      <c r="P27" s="142" t="s">
        <v>1841</v>
      </c>
      <c r="Q27" s="142"/>
      <c r="R27" s="142" t="s">
        <v>1840</v>
      </c>
      <c r="S27" s="142" t="s">
        <v>1844</v>
      </c>
      <c r="T27" s="142" t="s">
        <v>1841</v>
      </c>
      <c r="U27" s="142" t="s">
        <v>1957</v>
      </c>
      <c r="V27" s="142">
        <v>19.488069899999999</v>
      </c>
      <c r="W27" s="142">
        <v>75.780783700000001</v>
      </c>
      <c r="X27" s="142">
        <v>342.2</v>
      </c>
      <c r="Y27" s="142">
        <v>11.039</v>
      </c>
      <c r="Z27" s="142" t="s">
        <v>1843</v>
      </c>
      <c r="AA27" s="142">
        <v>1</v>
      </c>
      <c r="AB27" s="142">
        <v>0</v>
      </c>
      <c r="AC27" s="142">
        <v>0</v>
      </c>
      <c r="AD27" s="142">
        <v>0</v>
      </c>
      <c r="AE27" s="142">
        <v>0</v>
      </c>
      <c r="AF27" s="142">
        <v>0</v>
      </c>
      <c r="AG27" s="186" t="s">
        <v>1844</v>
      </c>
      <c r="AH27" s="138" t="s">
        <v>1958</v>
      </c>
      <c r="AI27" s="187" t="s">
        <v>1959</v>
      </c>
    </row>
    <row r="28" spans="1:35" x14ac:dyDescent="0.3">
      <c r="A28" s="183">
        <v>27</v>
      </c>
      <c r="B28" s="184">
        <v>45469.439676724527</v>
      </c>
      <c r="C28" s="185" t="s">
        <v>1960</v>
      </c>
      <c r="D28" s="185" t="s">
        <v>609</v>
      </c>
      <c r="E28" s="185" t="s">
        <v>1858</v>
      </c>
      <c r="F28" s="185" t="s">
        <v>1631</v>
      </c>
      <c r="G28" s="185" t="s">
        <v>1632</v>
      </c>
      <c r="H28" s="185" t="s">
        <v>1633</v>
      </c>
      <c r="I28" s="185" t="s">
        <v>1577</v>
      </c>
      <c r="J28" s="185" t="s">
        <v>1559</v>
      </c>
      <c r="K28" s="142">
        <v>4</v>
      </c>
      <c r="L28" s="142">
        <v>2</v>
      </c>
      <c r="M28" s="142">
        <f>Table1[[#This Row],[Number of adult in House]]+Table1[[#This Row],[Number of children]]</f>
        <v>6</v>
      </c>
      <c r="N28" s="142">
        <v>2</v>
      </c>
      <c r="O28" s="142" t="s">
        <v>1840</v>
      </c>
      <c r="P28" s="142" t="s">
        <v>1841</v>
      </c>
      <c r="Q28" s="142"/>
      <c r="R28" s="142" t="s">
        <v>1840</v>
      </c>
      <c r="S28" s="142" t="s">
        <v>1844</v>
      </c>
      <c r="T28" s="142" t="s">
        <v>1841</v>
      </c>
      <c r="U28" s="142" t="s">
        <v>1961</v>
      </c>
      <c r="V28" s="142">
        <v>19.462245200000002</v>
      </c>
      <c r="W28" s="142">
        <v>75.845486699999995</v>
      </c>
      <c r="X28" s="142">
        <v>368.1</v>
      </c>
      <c r="Y28" s="142">
        <v>7.9329999999999998</v>
      </c>
      <c r="Z28" s="142" t="s">
        <v>1843</v>
      </c>
      <c r="AA28" s="142">
        <v>1</v>
      </c>
      <c r="AB28" s="142">
        <v>0</v>
      </c>
      <c r="AC28" s="142">
        <v>0</v>
      </c>
      <c r="AD28" s="142">
        <v>0</v>
      </c>
      <c r="AE28" s="142">
        <v>0</v>
      </c>
      <c r="AF28" s="142">
        <v>0</v>
      </c>
      <c r="AG28" s="186" t="s">
        <v>1844</v>
      </c>
      <c r="AH28" s="138" t="s">
        <v>1962</v>
      </c>
      <c r="AI28" s="187" t="s">
        <v>1963</v>
      </c>
    </row>
    <row r="29" spans="1:35" x14ac:dyDescent="0.3">
      <c r="A29" s="183">
        <v>28</v>
      </c>
      <c r="B29" s="184">
        <v>45469.439677025461</v>
      </c>
      <c r="C29" s="185" t="s">
        <v>1964</v>
      </c>
      <c r="D29" s="185" t="s">
        <v>614</v>
      </c>
      <c r="E29" s="185" t="s">
        <v>1901</v>
      </c>
      <c r="F29" s="185" t="s">
        <v>1634</v>
      </c>
      <c r="G29" s="185" t="s">
        <v>900</v>
      </c>
      <c r="H29" s="185" t="s">
        <v>1635</v>
      </c>
      <c r="I29" s="185" t="s">
        <v>1577</v>
      </c>
      <c r="J29" s="185" t="s">
        <v>1559</v>
      </c>
      <c r="K29" s="142">
        <v>6</v>
      </c>
      <c r="L29" s="142">
        <v>0</v>
      </c>
      <c r="M29" s="142">
        <f>Table1[[#This Row],[Number of adult in House]]+Table1[[#This Row],[Number of children]]</f>
        <v>6</v>
      </c>
      <c r="N29" s="142">
        <v>2</v>
      </c>
      <c r="O29" s="142" t="s">
        <v>1840</v>
      </c>
      <c r="P29" s="142" t="s">
        <v>1841</v>
      </c>
      <c r="Q29" s="142"/>
      <c r="R29" s="142" t="s">
        <v>1840</v>
      </c>
      <c r="S29" s="142" t="s">
        <v>1844</v>
      </c>
      <c r="T29" s="142" t="s">
        <v>1841</v>
      </c>
      <c r="U29" s="142" t="s">
        <v>1965</v>
      </c>
      <c r="V29" s="142">
        <v>19.4548594</v>
      </c>
      <c r="W29" s="142">
        <v>75.852863499999998</v>
      </c>
      <c r="X29" s="142">
        <v>372.9</v>
      </c>
      <c r="Y29" s="142">
        <v>9</v>
      </c>
      <c r="Z29" s="142" t="s">
        <v>1843</v>
      </c>
      <c r="AA29" s="142">
        <v>1</v>
      </c>
      <c r="AB29" s="142">
        <v>0</v>
      </c>
      <c r="AC29" s="142">
        <v>0</v>
      </c>
      <c r="AD29" s="142">
        <v>0</v>
      </c>
      <c r="AE29" s="142">
        <v>0</v>
      </c>
      <c r="AF29" s="142">
        <v>0</v>
      </c>
      <c r="AG29" s="186" t="s">
        <v>1844</v>
      </c>
      <c r="AH29" s="138" t="s">
        <v>1966</v>
      </c>
      <c r="AI29" s="187" t="s">
        <v>1967</v>
      </c>
    </row>
    <row r="30" spans="1:35" x14ac:dyDescent="0.3">
      <c r="A30" s="183">
        <v>29</v>
      </c>
      <c r="B30" s="184">
        <v>45469.43967728009</v>
      </c>
      <c r="C30" s="185" t="s">
        <v>1968</v>
      </c>
      <c r="D30" s="185" t="s">
        <v>619</v>
      </c>
      <c r="E30" s="185" t="s">
        <v>1839</v>
      </c>
      <c r="F30" s="185" t="s">
        <v>1636</v>
      </c>
      <c r="G30" s="185" t="s">
        <v>1637</v>
      </c>
      <c r="H30" s="185" t="s">
        <v>1638</v>
      </c>
      <c r="I30" s="185" t="s">
        <v>1559</v>
      </c>
      <c r="J30" s="185" t="s">
        <v>1559</v>
      </c>
      <c r="K30" s="142">
        <v>2</v>
      </c>
      <c r="L30" s="142">
        <v>0</v>
      </c>
      <c r="M30" s="142">
        <f>Table1[[#This Row],[Number of adult in House]]+Table1[[#This Row],[Number of children]]</f>
        <v>2</v>
      </c>
      <c r="N30" s="142">
        <v>2</v>
      </c>
      <c r="O30" s="142" t="s">
        <v>1840</v>
      </c>
      <c r="P30" s="142" t="s">
        <v>1841</v>
      </c>
      <c r="Q30" s="142"/>
      <c r="R30" s="142" t="s">
        <v>1840</v>
      </c>
      <c r="S30" s="142" t="s">
        <v>1844</v>
      </c>
      <c r="T30" s="142" t="s">
        <v>1841</v>
      </c>
      <c r="U30" s="142" t="s">
        <v>1969</v>
      </c>
      <c r="V30" s="142">
        <v>19.455484999999999</v>
      </c>
      <c r="W30" s="142">
        <v>75.853745599999996</v>
      </c>
      <c r="X30" s="142">
        <v>387.6</v>
      </c>
      <c r="Y30" s="142">
        <v>6.3659999999999997</v>
      </c>
      <c r="Z30" s="142" t="s">
        <v>1843</v>
      </c>
      <c r="AA30" s="142">
        <v>1</v>
      </c>
      <c r="AB30" s="142">
        <v>0</v>
      </c>
      <c r="AC30" s="142">
        <v>0</v>
      </c>
      <c r="AD30" s="142">
        <v>0</v>
      </c>
      <c r="AE30" s="142">
        <v>0</v>
      </c>
      <c r="AF30" s="142">
        <v>0</v>
      </c>
      <c r="AG30" s="186" t="s">
        <v>1844</v>
      </c>
      <c r="AH30" s="138" t="s">
        <v>1970</v>
      </c>
      <c r="AI30" s="187" t="s">
        <v>1971</v>
      </c>
    </row>
    <row r="31" spans="1:35" x14ac:dyDescent="0.3">
      <c r="A31" s="183">
        <v>30</v>
      </c>
      <c r="B31" s="184">
        <v>45469.439677581016</v>
      </c>
      <c r="C31" s="185" t="s">
        <v>1972</v>
      </c>
      <c r="D31" s="185" t="s">
        <v>624</v>
      </c>
      <c r="E31" s="185" t="s">
        <v>1901</v>
      </c>
      <c r="F31" s="185" t="s">
        <v>1639</v>
      </c>
      <c r="G31" s="185" t="s">
        <v>1640</v>
      </c>
      <c r="H31" s="185" t="s">
        <v>1627</v>
      </c>
      <c r="I31" s="185" t="s">
        <v>1577</v>
      </c>
      <c r="J31" s="185" t="s">
        <v>1559</v>
      </c>
      <c r="K31" s="142">
        <v>3</v>
      </c>
      <c r="L31" s="142">
        <v>1</v>
      </c>
      <c r="M31" s="142">
        <f>Table1[[#This Row],[Number of adult in House]]+Table1[[#This Row],[Number of children]]</f>
        <v>4</v>
      </c>
      <c r="N31" s="142">
        <v>2</v>
      </c>
      <c r="O31" s="142" t="s">
        <v>1840</v>
      </c>
      <c r="P31" s="142" t="s">
        <v>1841</v>
      </c>
      <c r="Q31" s="142"/>
      <c r="R31" s="142" t="s">
        <v>1840</v>
      </c>
      <c r="S31" s="142" t="s">
        <v>1844</v>
      </c>
      <c r="T31" s="142" t="s">
        <v>1841</v>
      </c>
      <c r="U31" s="142" t="s">
        <v>1973</v>
      </c>
      <c r="V31" s="142">
        <v>19.520335899999999</v>
      </c>
      <c r="W31" s="142">
        <v>75.985424600000002</v>
      </c>
      <c r="X31" s="142">
        <v>437</v>
      </c>
      <c r="Y31" s="142">
        <v>9.2769999999999992</v>
      </c>
      <c r="Z31" s="142" t="s">
        <v>1843</v>
      </c>
      <c r="AA31" s="142">
        <v>1</v>
      </c>
      <c r="AB31" s="142">
        <v>0</v>
      </c>
      <c r="AC31" s="142">
        <v>0</v>
      </c>
      <c r="AD31" s="142">
        <v>0</v>
      </c>
      <c r="AE31" s="142">
        <v>0</v>
      </c>
      <c r="AF31" s="142">
        <v>0</v>
      </c>
      <c r="AG31" s="186" t="s">
        <v>1844</v>
      </c>
      <c r="AH31" s="138" t="s">
        <v>1974</v>
      </c>
      <c r="AI31" s="187" t="s">
        <v>1975</v>
      </c>
    </row>
    <row r="32" spans="1:35" x14ac:dyDescent="0.3">
      <c r="A32" s="183">
        <v>31</v>
      </c>
      <c r="B32" s="184">
        <v>45469.464942013889</v>
      </c>
      <c r="C32" s="185" t="s">
        <v>1976</v>
      </c>
      <c r="D32" s="185" t="s">
        <v>629</v>
      </c>
      <c r="E32" s="185" t="s">
        <v>1977</v>
      </c>
      <c r="F32" s="185" t="s">
        <v>1641</v>
      </c>
      <c r="G32" s="185" t="s">
        <v>1642</v>
      </c>
      <c r="H32" s="185" t="s">
        <v>1643</v>
      </c>
      <c r="I32" s="185" t="s">
        <v>1577</v>
      </c>
      <c r="J32" s="185" t="s">
        <v>1559</v>
      </c>
      <c r="K32" s="142">
        <v>2</v>
      </c>
      <c r="L32" s="142">
        <v>0</v>
      </c>
      <c r="M32" s="142">
        <f>Table1[[#This Row],[Number of adult in House]]+Table1[[#This Row],[Number of children]]</f>
        <v>2</v>
      </c>
      <c r="N32" s="142">
        <v>2</v>
      </c>
      <c r="O32" s="142" t="s">
        <v>1840</v>
      </c>
      <c r="P32" s="142" t="s">
        <v>1841</v>
      </c>
      <c r="Q32" s="142"/>
      <c r="R32" s="142" t="s">
        <v>1840</v>
      </c>
      <c r="S32" s="142" t="s">
        <v>1844</v>
      </c>
      <c r="T32" s="142" t="s">
        <v>1841</v>
      </c>
      <c r="U32" s="142" t="s">
        <v>1978</v>
      </c>
      <c r="V32" s="142">
        <v>19.506350999999999</v>
      </c>
      <c r="W32" s="142">
        <v>75.713990899999999</v>
      </c>
      <c r="X32" s="142">
        <v>421</v>
      </c>
      <c r="Y32" s="142">
        <v>5</v>
      </c>
      <c r="Z32" s="142" t="s">
        <v>1843</v>
      </c>
      <c r="AA32" s="142">
        <v>1</v>
      </c>
      <c r="AB32" s="142">
        <v>0</v>
      </c>
      <c r="AC32" s="142">
        <v>0</v>
      </c>
      <c r="AD32" s="142">
        <v>0</v>
      </c>
      <c r="AE32" s="142">
        <v>0</v>
      </c>
      <c r="AF32" s="142">
        <v>0</v>
      </c>
      <c r="AG32" s="186" t="s">
        <v>1844</v>
      </c>
      <c r="AH32" s="138" t="s">
        <v>1979</v>
      </c>
      <c r="AI32" s="187" t="s">
        <v>1980</v>
      </c>
    </row>
    <row r="33" spans="1:35" x14ac:dyDescent="0.3">
      <c r="A33" s="183">
        <v>32</v>
      </c>
      <c r="B33" s="184">
        <v>45469.464942627317</v>
      </c>
      <c r="C33" s="185" t="s">
        <v>1981</v>
      </c>
      <c r="D33" s="185" t="s">
        <v>634</v>
      </c>
      <c r="E33" s="185" t="s">
        <v>1839</v>
      </c>
      <c r="F33" s="185" t="s">
        <v>1644</v>
      </c>
      <c r="G33" s="185" t="s">
        <v>1645</v>
      </c>
      <c r="H33" s="185" t="s">
        <v>1646</v>
      </c>
      <c r="I33" s="185" t="s">
        <v>1559</v>
      </c>
      <c r="J33" s="185" t="s">
        <v>1559</v>
      </c>
      <c r="K33" s="142">
        <v>6</v>
      </c>
      <c r="L33" s="142">
        <v>2</v>
      </c>
      <c r="M33" s="142">
        <f>Table1[[#This Row],[Number of adult in House]]+Table1[[#This Row],[Number of children]]</f>
        <v>8</v>
      </c>
      <c r="N33" s="142">
        <v>2</v>
      </c>
      <c r="O33" s="142" t="s">
        <v>1840</v>
      </c>
      <c r="P33" s="142" t="s">
        <v>1841</v>
      </c>
      <c r="Q33" s="142"/>
      <c r="R33" s="142" t="s">
        <v>1840</v>
      </c>
      <c r="S33" s="142" t="s">
        <v>1844</v>
      </c>
      <c r="T33" s="142" t="s">
        <v>1841</v>
      </c>
      <c r="U33" s="142" t="s">
        <v>1982</v>
      </c>
      <c r="V33" s="142">
        <v>19.550201000000001</v>
      </c>
      <c r="W33" s="142">
        <v>75.822719800000002</v>
      </c>
      <c r="X33" s="142">
        <v>414</v>
      </c>
      <c r="Y33" s="142">
        <v>8.5</v>
      </c>
      <c r="Z33" s="142" t="s">
        <v>1843</v>
      </c>
      <c r="AA33" s="142">
        <v>1</v>
      </c>
      <c r="AB33" s="142">
        <v>0</v>
      </c>
      <c r="AC33" s="142">
        <v>0</v>
      </c>
      <c r="AD33" s="142">
        <v>0</v>
      </c>
      <c r="AE33" s="142">
        <v>0</v>
      </c>
      <c r="AF33" s="142">
        <v>0</v>
      </c>
      <c r="AG33" s="186" t="s">
        <v>1844</v>
      </c>
      <c r="AH33" s="138" t="s">
        <v>1983</v>
      </c>
      <c r="AI33" s="187" t="s">
        <v>1984</v>
      </c>
    </row>
    <row r="34" spans="1:35" x14ac:dyDescent="0.3">
      <c r="A34" s="183">
        <v>33</v>
      </c>
      <c r="B34" s="184">
        <v>45469.621977291667</v>
      </c>
      <c r="C34" s="185" t="s">
        <v>1985</v>
      </c>
      <c r="D34" s="185" t="s">
        <v>639</v>
      </c>
      <c r="E34" s="185" t="s">
        <v>1858</v>
      </c>
      <c r="F34" s="185" t="s">
        <v>1647</v>
      </c>
      <c r="G34" s="185" t="s">
        <v>1648</v>
      </c>
      <c r="H34" s="185" t="s">
        <v>1649</v>
      </c>
      <c r="I34" s="185" t="s">
        <v>1570</v>
      </c>
      <c r="J34" s="185" t="s">
        <v>1559</v>
      </c>
      <c r="K34" s="142">
        <v>6</v>
      </c>
      <c r="L34" s="142">
        <v>0</v>
      </c>
      <c r="M34" s="142">
        <f>Table1[[#This Row],[Number of adult in House]]+Table1[[#This Row],[Number of children]]</f>
        <v>6</v>
      </c>
      <c r="N34" s="142">
        <v>3</v>
      </c>
      <c r="O34" s="142" t="s">
        <v>1840</v>
      </c>
      <c r="P34" s="142" t="s">
        <v>1841</v>
      </c>
      <c r="Q34" s="142"/>
      <c r="R34" s="142" t="s">
        <v>1840</v>
      </c>
      <c r="S34" s="142" t="s">
        <v>1841</v>
      </c>
      <c r="T34" s="142" t="s">
        <v>1841</v>
      </c>
      <c r="U34" s="142" t="s">
        <v>1986</v>
      </c>
      <c r="V34" s="142">
        <v>19.840218499999999</v>
      </c>
      <c r="W34" s="142">
        <v>75.913589099999996</v>
      </c>
      <c r="X34" s="142">
        <v>460</v>
      </c>
      <c r="Y34" s="142">
        <v>4.7960000000000003</v>
      </c>
      <c r="Z34" s="142" t="s">
        <v>1843</v>
      </c>
      <c r="AA34" s="142">
        <v>1</v>
      </c>
      <c r="AB34" s="142">
        <v>0</v>
      </c>
      <c r="AC34" s="142">
        <v>0</v>
      </c>
      <c r="AD34" s="142">
        <v>0</v>
      </c>
      <c r="AE34" s="142">
        <v>0</v>
      </c>
      <c r="AF34" s="142">
        <v>0</v>
      </c>
      <c r="AG34" s="186" t="s">
        <v>1844</v>
      </c>
      <c r="AH34" s="138" t="s">
        <v>1987</v>
      </c>
      <c r="AI34" s="187" t="s">
        <v>1988</v>
      </c>
    </row>
    <row r="35" spans="1:35" x14ac:dyDescent="0.3">
      <c r="A35" s="183">
        <v>34</v>
      </c>
      <c r="B35" s="184">
        <v>45470.388363437502</v>
      </c>
      <c r="C35" s="185" t="s">
        <v>1989</v>
      </c>
      <c r="D35" s="185" t="s">
        <v>644</v>
      </c>
      <c r="E35" s="185" t="s">
        <v>1863</v>
      </c>
      <c r="F35" s="185" t="s">
        <v>1650</v>
      </c>
      <c r="G35" s="185" t="s">
        <v>1651</v>
      </c>
      <c r="H35" s="185" t="s">
        <v>1652</v>
      </c>
      <c r="I35" s="185" t="s">
        <v>1570</v>
      </c>
      <c r="J35" s="185" t="s">
        <v>1559</v>
      </c>
      <c r="K35" s="142">
        <v>4</v>
      </c>
      <c r="L35" s="142">
        <v>0</v>
      </c>
      <c r="M35" s="142">
        <f>Table1[[#This Row],[Number of adult in House]]+Table1[[#This Row],[Number of children]]</f>
        <v>4</v>
      </c>
      <c r="N35" s="142">
        <v>2</v>
      </c>
      <c r="O35" s="142" t="s">
        <v>1840</v>
      </c>
      <c r="P35" s="142" t="s">
        <v>1841</v>
      </c>
      <c r="Q35" s="142"/>
      <c r="R35" s="142" t="s">
        <v>1840</v>
      </c>
      <c r="S35" s="142" t="s">
        <v>1844</v>
      </c>
      <c r="T35" s="142" t="s">
        <v>1841</v>
      </c>
      <c r="U35" s="142" t="s">
        <v>1990</v>
      </c>
      <c r="V35" s="142">
        <v>19.539218900000002</v>
      </c>
      <c r="W35" s="142">
        <v>76.059991400000001</v>
      </c>
      <c r="X35" s="142">
        <v>420.7</v>
      </c>
      <c r="Y35" s="142">
        <v>7.85</v>
      </c>
      <c r="Z35" s="142" t="s">
        <v>1843</v>
      </c>
      <c r="AA35" s="142">
        <v>1</v>
      </c>
      <c r="AB35" s="142">
        <v>0</v>
      </c>
      <c r="AC35" s="142">
        <v>0</v>
      </c>
      <c r="AD35" s="142">
        <v>0</v>
      </c>
      <c r="AE35" s="142">
        <v>0</v>
      </c>
      <c r="AF35" s="142">
        <v>0</v>
      </c>
      <c r="AG35" s="186" t="s">
        <v>1844</v>
      </c>
      <c r="AH35" s="138" t="s">
        <v>1991</v>
      </c>
      <c r="AI35" s="187" t="s">
        <v>1992</v>
      </c>
    </row>
    <row r="36" spans="1:35" x14ac:dyDescent="0.3">
      <c r="A36" s="183">
        <v>35</v>
      </c>
      <c r="B36" s="184">
        <v>45470.755481469911</v>
      </c>
      <c r="C36" s="185" t="s">
        <v>1993</v>
      </c>
      <c r="D36" s="185" t="s">
        <v>649</v>
      </c>
      <c r="E36" s="185" t="s">
        <v>1863</v>
      </c>
      <c r="F36" s="185" t="s">
        <v>1653</v>
      </c>
      <c r="G36" s="185" t="s">
        <v>1654</v>
      </c>
      <c r="H36" s="185" t="s">
        <v>1655</v>
      </c>
      <c r="I36" s="185" t="s">
        <v>1570</v>
      </c>
      <c r="J36" s="185" t="s">
        <v>1559</v>
      </c>
      <c r="K36" s="142">
        <v>2</v>
      </c>
      <c r="L36" s="142">
        <v>0</v>
      </c>
      <c r="M36" s="142">
        <f>Table1[[#This Row],[Number of adult in House]]+Table1[[#This Row],[Number of children]]</f>
        <v>2</v>
      </c>
      <c r="N36" s="142">
        <v>2</v>
      </c>
      <c r="O36" s="142" t="s">
        <v>1840</v>
      </c>
      <c r="P36" s="142" t="s">
        <v>1841</v>
      </c>
      <c r="Q36" s="142"/>
      <c r="R36" s="142" t="s">
        <v>1840</v>
      </c>
      <c r="S36" s="142" t="s">
        <v>1841</v>
      </c>
      <c r="T36" s="142" t="s">
        <v>1841</v>
      </c>
      <c r="U36" s="142" t="s">
        <v>1994</v>
      </c>
      <c r="V36" s="142">
        <v>19.731903500000001</v>
      </c>
      <c r="W36" s="142">
        <v>75.945600499999998</v>
      </c>
      <c r="X36" s="142">
        <v>410.85797119140619</v>
      </c>
      <c r="Y36" s="142">
        <v>4.8029999999999999</v>
      </c>
      <c r="Z36" s="142" t="s">
        <v>1843</v>
      </c>
      <c r="AA36" s="142">
        <v>1</v>
      </c>
      <c r="AB36" s="142">
        <v>0</v>
      </c>
      <c r="AC36" s="142">
        <v>0</v>
      </c>
      <c r="AD36" s="142">
        <v>0</v>
      </c>
      <c r="AE36" s="142">
        <v>0</v>
      </c>
      <c r="AF36" s="142">
        <v>0</v>
      </c>
      <c r="AG36" s="186" t="s">
        <v>1844</v>
      </c>
      <c r="AH36" s="138" t="s">
        <v>1995</v>
      </c>
      <c r="AI36" s="187" t="s">
        <v>1996</v>
      </c>
    </row>
    <row r="37" spans="1:35" x14ac:dyDescent="0.3">
      <c r="A37" s="183">
        <v>36</v>
      </c>
      <c r="B37" s="184">
        <v>45470.759919398151</v>
      </c>
      <c r="C37" s="185" t="s">
        <v>1997</v>
      </c>
      <c r="D37" s="185" t="s">
        <v>655</v>
      </c>
      <c r="E37" s="185" t="s">
        <v>1839</v>
      </c>
      <c r="F37" s="185" t="s">
        <v>1656</v>
      </c>
      <c r="G37" s="185" t="s">
        <v>1657</v>
      </c>
      <c r="H37" s="185" t="s">
        <v>1586</v>
      </c>
      <c r="I37" s="185" t="s">
        <v>1559</v>
      </c>
      <c r="J37" s="185" t="s">
        <v>1559</v>
      </c>
      <c r="K37" s="142">
        <v>2</v>
      </c>
      <c r="L37" s="142">
        <v>0</v>
      </c>
      <c r="M37" s="142">
        <f>Table1[[#This Row],[Number of adult in House]]+Table1[[#This Row],[Number of children]]</f>
        <v>2</v>
      </c>
      <c r="N37" s="142">
        <v>2</v>
      </c>
      <c r="O37" s="142" t="s">
        <v>1840</v>
      </c>
      <c r="P37" s="142" t="s">
        <v>1840</v>
      </c>
      <c r="Q37" s="142">
        <v>1</v>
      </c>
      <c r="R37" s="142" t="s">
        <v>1840</v>
      </c>
      <c r="S37" s="142" t="s">
        <v>1841</v>
      </c>
      <c r="T37" s="142" t="s">
        <v>1841</v>
      </c>
      <c r="U37" s="142" t="s">
        <v>1998</v>
      </c>
      <c r="V37" s="142">
        <v>19.731759700000001</v>
      </c>
      <c r="W37" s="142">
        <v>75.947108900000003</v>
      </c>
      <c r="X37" s="142">
        <v>412.114013671875</v>
      </c>
      <c r="Y37" s="142">
        <v>3.9</v>
      </c>
      <c r="Z37" s="142" t="s">
        <v>1843</v>
      </c>
      <c r="AA37" s="142">
        <v>1</v>
      </c>
      <c r="AB37" s="142">
        <v>0</v>
      </c>
      <c r="AC37" s="142">
        <v>0</v>
      </c>
      <c r="AD37" s="142">
        <v>0</v>
      </c>
      <c r="AE37" s="142">
        <v>0</v>
      </c>
      <c r="AF37" s="142">
        <v>0</v>
      </c>
      <c r="AG37" s="186" t="s">
        <v>1844</v>
      </c>
      <c r="AH37" s="138" t="s">
        <v>1999</v>
      </c>
      <c r="AI37" s="187" t="s">
        <v>2000</v>
      </c>
    </row>
    <row r="38" spans="1:35" x14ac:dyDescent="0.3">
      <c r="A38" s="183">
        <v>37</v>
      </c>
      <c r="B38" s="184">
        <v>45470.796912418977</v>
      </c>
      <c r="C38" s="185" t="s">
        <v>2001</v>
      </c>
      <c r="D38" s="185" t="s">
        <v>661</v>
      </c>
      <c r="E38" s="185" t="s">
        <v>1858</v>
      </c>
      <c r="F38" s="185" t="s">
        <v>1658</v>
      </c>
      <c r="G38" s="185" t="s">
        <v>1659</v>
      </c>
      <c r="H38" s="185" t="s">
        <v>1633</v>
      </c>
      <c r="I38" s="185" t="s">
        <v>1577</v>
      </c>
      <c r="J38" s="185" t="s">
        <v>1559</v>
      </c>
      <c r="K38" s="142">
        <v>5</v>
      </c>
      <c r="L38" s="142">
        <v>2</v>
      </c>
      <c r="M38" s="142">
        <f>Table1[[#This Row],[Number of adult in House]]+Table1[[#This Row],[Number of children]]</f>
        <v>7</v>
      </c>
      <c r="N38" s="142">
        <v>3</v>
      </c>
      <c r="O38" s="142" t="s">
        <v>1840</v>
      </c>
      <c r="P38" s="142" t="s">
        <v>1840</v>
      </c>
      <c r="Q38" s="142">
        <v>2</v>
      </c>
      <c r="R38" s="142" t="s">
        <v>1840</v>
      </c>
      <c r="S38" s="142" t="s">
        <v>1841</v>
      </c>
      <c r="T38" s="142" t="s">
        <v>1841</v>
      </c>
      <c r="U38" s="142" t="s">
        <v>2002</v>
      </c>
      <c r="V38" s="142">
        <v>19.708369900000001</v>
      </c>
      <c r="W38" s="142">
        <v>75.970992199999998</v>
      </c>
      <c r="X38" s="142">
        <v>405.94232177734381</v>
      </c>
      <c r="Y38" s="142">
        <v>4.13</v>
      </c>
      <c r="Z38" s="142" t="s">
        <v>1843</v>
      </c>
      <c r="AA38" s="142">
        <v>1</v>
      </c>
      <c r="AB38" s="142">
        <v>0</v>
      </c>
      <c r="AC38" s="142">
        <v>0</v>
      </c>
      <c r="AD38" s="142">
        <v>0</v>
      </c>
      <c r="AE38" s="142">
        <v>0</v>
      </c>
      <c r="AF38" s="142">
        <v>0</v>
      </c>
      <c r="AG38" s="186" t="s">
        <v>1844</v>
      </c>
      <c r="AH38" s="138" t="s">
        <v>2003</v>
      </c>
      <c r="AI38" s="187" t="s">
        <v>2004</v>
      </c>
    </row>
    <row r="39" spans="1:35" x14ac:dyDescent="0.3">
      <c r="A39" s="183">
        <v>38</v>
      </c>
      <c r="B39" s="184">
        <v>45470.800687511583</v>
      </c>
      <c r="C39" s="185" t="s">
        <v>2005</v>
      </c>
      <c r="D39" s="185" t="s">
        <v>666</v>
      </c>
      <c r="E39" s="185" t="s">
        <v>1839</v>
      </c>
      <c r="F39" s="185" t="s">
        <v>1660</v>
      </c>
      <c r="G39" s="185" t="s">
        <v>1661</v>
      </c>
      <c r="H39" s="185" t="s">
        <v>1662</v>
      </c>
      <c r="I39" s="185" t="s">
        <v>1559</v>
      </c>
      <c r="J39" s="185" t="s">
        <v>1559</v>
      </c>
      <c r="K39" s="142">
        <v>4</v>
      </c>
      <c r="L39" s="142">
        <v>0</v>
      </c>
      <c r="M39" s="142">
        <f>Table1[[#This Row],[Number of adult in House]]+Table1[[#This Row],[Number of children]]</f>
        <v>4</v>
      </c>
      <c r="N39" s="142">
        <v>2</v>
      </c>
      <c r="O39" s="142" t="s">
        <v>1840</v>
      </c>
      <c r="P39" s="142" t="s">
        <v>1840</v>
      </c>
      <c r="Q39" s="142">
        <v>1</v>
      </c>
      <c r="R39" s="142" t="s">
        <v>1840</v>
      </c>
      <c r="S39" s="142" t="s">
        <v>1841</v>
      </c>
      <c r="T39" s="142" t="s">
        <v>1841</v>
      </c>
      <c r="U39" s="142" t="s">
        <v>2006</v>
      </c>
      <c r="V39" s="142">
        <v>19.7080296</v>
      </c>
      <c r="W39" s="142">
        <v>75.970908100000003</v>
      </c>
      <c r="X39" s="142">
        <v>400.37103271484381</v>
      </c>
      <c r="Y39" s="142">
        <v>4.4039999999999999</v>
      </c>
      <c r="Z39" s="142" t="s">
        <v>1843</v>
      </c>
      <c r="AA39" s="142">
        <v>1</v>
      </c>
      <c r="AB39" s="142">
        <v>0</v>
      </c>
      <c r="AC39" s="142">
        <v>0</v>
      </c>
      <c r="AD39" s="142">
        <v>0</v>
      </c>
      <c r="AE39" s="142">
        <v>0</v>
      </c>
      <c r="AF39" s="142">
        <v>0</v>
      </c>
      <c r="AG39" s="186" t="s">
        <v>1844</v>
      </c>
      <c r="AH39" s="138" t="s">
        <v>2007</v>
      </c>
      <c r="AI39" s="187" t="s">
        <v>2008</v>
      </c>
    </row>
    <row r="40" spans="1:35" x14ac:dyDescent="0.3">
      <c r="A40" s="183">
        <v>39</v>
      </c>
      <c r="B40" s="184">
        <v>45470.806262268517</v>
      </c>
      <c r="C40" s="185" t="s">
        <v>2009</v>
      </c>
      <c r="D40" s="185" t="s">
        <v>672</v>
      </c>
      <c r="E40" s="185" t="s">
        <v>1901</v>
      </c>
      <c r="F40" s="185" t="s">
        <v>1663</v>
      </c>
      <c r="G40" s="185" t="s">
        <v>1664</v>
      </c>
      <c r="H40" s="185" t="s">
        <v>1665</v>
      </c>
      <c r="I40" s="185" t="s">
        <v>1577</v>
      </c>
      <c r="J40" s="185" t="s">
        <v>1559</v>
      </c>
      <c r="K40" s="142">
        <v>5</v>
      </c>
      <c r="L40" s="142">
        <v>1</v>
      </c>
      <c r="M40" s="142">
        <f>Table1[[#This Row],[Number of adult in House]]+Table1[[#This Row],[Number of children]]</f>
        <v>6</v>
      </c>
      <c r="N40" s="142">
        <v>2</v>
      </c>
      <c r="O40" s="142" t="s">
        <v>1840</v>
      </c>
      <c r="P40" s="142" t="s">
        <v>1840</v>
      </c>
      <c r="Q40" s="142">
        <v>2</v>
      </c>
      <c r="R40" s="142" t="s">
        <v>1840</v>
      </c>
      <c r="S40" s="142" t="s">
        <v>1841</v>
      </c>
      <c r="T40" s="142" t="s">
        <v>1841</v>
      </c>
      <c r="U40" s="142" t="s">
        <v>2010</v>
      </c>
      <c r="V40" s="142">
        <v>19.707453900000001</v>
      </c>
      <c r="W40" s="142">
        <v>75.971168599999999</v>
      </c>
      <c r="X40" s="142">
        <v>402.7509765625</v>
      </c>
      <c r="Y40" s="142">
        <v>4.4260000000000002</v>
      </c>
      <c r="Z40" s="142" t="s">
        <v>1843</v>
      </c>
      <c r="AA40" s="142">
        <v>1</v>
      </c>
      <c r="AB40" s="142">
        <v>0</v>
      </c>
      <c r="AC40" s="142">
        <v>0</v>
      </c>
      <c r="AD40" s="142">
        <v>0</v>
      </c>
      <c r="AE40" s="142">
        <v>0</v>
      </c>
      <c r="AF40" s="142">
        <v>0</v>
      </c>
      <c r="AG40" s="186" t="s">
        <v>1844</v>
      </c>
      <c r="AH40" s="138" t="s">
        <v>2011</v>
      </c>
      <c r="AI40" s="187" t="s">
        <v>2012</v>
      </c>
    </row>
    <row r="41" spans="1:35" x14ac:dyDescent="0.3">
      <c r="A41" s="183">
        <v>40</v>
      </c>
      <c r="B41" s="184">
        <v>45470.828641030093</v>
      </c>
      <c r="C41" s="185" t="s">
        <v>2013</v>
      </c>
      <c r="D41" s="185" t="s">
        <v>677</v>
      </c>
      <c r="E41" s="185" t="s">
        <v>1839</v>
      </c>
      <c r="F41" s="185" t="s">
        <v>1666</v>
      </c>
      <c r="G41" s="185" t="s">
        <v>1667</v>
      </c>
      <c r="H41" s="185" t="s">
        <v>1668</v>
      </c>
      <c r="I41" s="185" t="s">
        <v>1559</v>
      </c>
      <c r="J41" s="185" t="s">
        <v>1559</v>
      </c>
      <c r="K41" s="142">
        <v>5</v>
      </c>
      <c r="L41" s="142">
        <v>1</v>
      </c>
      <c r="M41" s="142">
        <f>Table1[[#This Row],[Number of adult in House]]+Table1[[#This Row],[Number of children]]</f>
        <v>6</v>
      </c>
      <c r="N41" s="142">
        <v>3</v>
      </c>
      <c r="O41" s="142" t="s">
        <v>1840</v>
      </c>
      <c r="P41" s="142" t="s">
        <v>1840</v>
      </c>
      <c r="Q41" s="142">
        <v>1</v>
      </c>
      <c r="R41" s="142" t="s">
        <v>1840</v>
      </c>
      <c r="S41" s="142" t="s">
        <v>1841</v>
      </c>
      <c r="T41" s="142" t="s">
        <v>1841</v>
      </c>
      <c r="U41" s="142" t="s">
        <v>2014</v>
      </c>
      <c r="V41" s="142">
        <v>19.757409299999999</v>
      </c>
      <c r="W41" s="142">
        <v>76.010996199999994</v>
      </c>
      <c r="X41" s="142">
        <v>386.3580322265625</v>
      </c>
      <c r="Y41" s="142">
        <v>3.9039999999999999</v>
      </c>
      <c r="Z41" s="142" t="s">
        <v>1843</v>
      </c>
      <c r="AA41" s="142">
        <v>1</v>
      </c>
      <c r="AB41" s="142">
        <v>0</v>
      </c>
      <c r="AC41" s="142">
        <v>0</v>
      </c>
      <c r="AD41" s="142">
        <v>0</v>
      </c>
      <c r="AE41" s="142">
        <v>0</v>
      </c>
      <c r="AF41" s="142">
        <v>0</v>
      </c>
      <c r="AG41" s="186" t="s">
        <v>1844</v>
      </c>
      <c r="AH41" s="138" t="s">
        <v>2015</v>
      </c>
      <c r="AI41" s="187" t="s">
        <v>2016</v>
      </c>
    </row>
    <row r="42" spans="1:35" x14ac:dyDescent="0.3">
      <c r="A42" s="183">
        <v>41</v>
      </c>
      <c r="B42" s="184">
        <v>45470.834666574083</v>
      </c>
      <c r="C42" s="185" t="s">
        <v>1876</v>
      </c>
      <c r="D42" s="185" t="s">
        <v>582</v>
      </c>
      <c r="E42" s="185" t="s">
        <v>1877</v>
      </c>
      <c r="F42" s="185" t="s">
        <v>1669</v>
      </c>
      <c r="G42" s="185" t="s">
        <v>1670</v>
      </c>
      <c r="H42" s="185" t="s">
        <v>1583</v>
      </c>
      <c r="I42" s="185" t="s">
        <v>1577</v>
      </c>
      <c r="J42" s="185" t="s">
        <v>1559</v>
      </c>
      <c r="K42" s="142">
        <v>6</v>
      </c>
      <c r="L42" s="142">
        <v>1</v>
      </c>
      <c r="M42" s="142">
        <f>Table1[[#This Row],[Number of adult in House]]+Table1[[#This Row],[Number of children]]</f>
        <v>7</v>
      </c>
      <c r="N42" s="142">
        <v>2</v>
      </c>
      <c r="O42" s="142" t="s">
        <v>1840</v>
      </c>
      <c r="P42" s="142" t="s">
        <v>1840</v>
      </c>
      <c r="Q42" s="142">
        <v>3</v>
      </c>
      <c r="R42" s="142" t="s">
        <v>1840</v>
      </c>
      <c r="S42" s="142" t="s">
        <v>1841</v>
      </c>
      <c r="T42" s="142" t="s">
        <v>1841</v>
      </c>
      <c r="U42" s="142" t="s">
        <v>2017</v>
      </c>
      <c r="V42" s="142">
        <v>19.757178</v>
      </c>
      <c r="W42" s="142">
        <v>76.012198900000001</v>
      </c>
      <c r="X42" s="142">
        <v>404.892578125</v>
      </c>
      <c r="Y42" s="142">
        <v>4.9290000000000003</v>
      </c>
      <c r="Z42" s="142" t="s">
        <v>1843</v>
      </c>
      <c r="AA42" s="142">
        <v>1</v>
      </c>
      <c r="AB42" s="142">
        <v>0</v>
      </c>
      <c r="AC42" s="142">
        <v>0</v>
      </c>
      <c r="AD42" s="142">
        <v>0</v>
      </c>
      <c r="AE42" s="142">
        <v>0</v>
      </c>
      <c r="AF42" s="142">
        <v>0</v>
      </c>
      <c r="AG42" s="186" t="s">
        <v>1844</v>
      </c>
      <c r="AH42" s="138" t="s">
        <v>2018</v>
      </c>
      <c r="AI42" s="187" t="s">
        <v>2019</v>
      </c>
    </row>
    <row r="43" spans="1:35" x14ac:dyDescent="0.3">
      <c r="A43" s="183">
        <v>42</v>
      </c>
      <c r="B43" s="184">
        <v>45470.859984409719</v>
      </c>
      <c r="C43" s="185" t="s">
        <v>2020</v>
      </c>
      <c r="D43" s="185" t="s">
        <v>587</v>
      </c>
      <c r="E43" s="185" t="s">
        <v>1868</v>
      </c>
      <c r="F43" s="185" t="s">
        <v>1671</v>
      </c>
      <c r="G43" s="185" t="s">
        <v>1672</v>
      </c>
      <c r="H43" s="185" t="s">
        <v>1673</v>
      </c>
      <c r="I43" s="185" t="s">
        <v>1577</v>
      </c>
      <c r="J43" s="185" t="s">
        <v>1559</v>
      </c>
      <c r="K43" s="142">
        <v>5</v>
      </c>
      <c r="L43" s="142">
        <v>1</v>
      </c>
      <c r="M43" s="142">
        <f>Table1[[#This Row],[Number of adult in House]]+Table1[[#This Row],[Number of children]]</f>
        <v>6</v>
      </c>
      <c r="N43" s="142">
        <v>2</v>
      </c>
      <c r="O43" s="142" t="s">
        <v>1840</v>
      </c>
      <c r="P43" s="142" t="s">
        <v>1840</v>
      </c>
      <c r="Q43" s="142">
        <v>3</v>
      </c>
      <c r="R43" s="142" t="s">
        <v>1840</v>
      </c>
      <c r="S43" s="142" t="s">
        <v>1841</v>
      </c>
      <c r="T43" s="142" t="s">
        <v>1841</v>
      </c>
      <c r="U43" s="142" t="s">
        <v>2021</v>
      </c>
      <c r="V43" s="142">
        <v>19.694500699999999</v>
      </c>
      <c r="W43" s="142">
        <v>76.035245500000002</v>
      </c>
      <c r="X43" s="142">
        <v>365.577392578125</v>
      </c>
      <c r="Y43" s="142">
        <v>4.625</v>
      </c>
      <c r="Z43" s="142" t="s">
        <v>1843</v>
      </c>
      <c r="AA43" s="142">
        <v>1</v>
      </c>
      <c r="AB43" s="142">
        <v>0</v>
      </c>
      <c r="AC43" s="142">
        <v>0</v>
      </c>
      <c r="AD43" s="142">
        <v>0</v>
      </c>
      <c r="AE43" s="142">
        <v>0</v>
      </c>
      <c r="AF43" s="142">
        <v>0</v>
      </c>
      <c r="AG43" s="186" t="s">
        <v>1844</v>
      </c>
      <c r="AH43" s="138" t="s">
        <v>2022</v>
      </c>
      <c r="AI43" s="187" t="s">
        <v>2023</v>
      </c>
    </row>
    <row r="44" spans="1:35" x14ac:dyDescent="0.3">
      <c r="A44" s="183">
        <v>43</v>
      </c>
      <c r="B44" s="184">
        <v>45470.773716840267</v>
      </c>
      <c r="C44" s="185" t="s">
        <v>1876</v>
      </c>
      <c r="D44" s="185" t="s">
        <v>592</v>
      </c>
      <c r="E44" s="185" t="s">
        <v>1877</v>
      </c>
      <c r="F44" s="185" t="s">
        <v>1674</v>
      </c>
      <c r="G44" s="185" t="s">
        <v>893</v>
      </c>
      <c r="H44" s="185" t="s">
        <v>1583</v>
      </c>
      <c r="I44" s="185" t="s">
        <v>1577</v>
      </c>
      <c r="J44" s="185" t="s">
        <v>1559</v>
      </c>
      <c r="K44" s="142">
        <v>6</v>
      </c>
      <c r="L44" s="142">
        <v>2</v>
      </c>
      <c r="M44" s="142">
        <f>Table1[[#This Row],[Number of adult in House]]+Table1[[#This Row],[Number of children]]</f>
        <v>8</v>
      </c>
      <c r="N44" s="142">
        <v>3</v>
      </c>
      <c r="O44" s="142" t="s">
        <v>1840</v>
      </c>
      <c r="P44" s="142" t="s">
        <v>1840</v>
      </c>
      <c r="Q44" s="142">
        <v>1</v>
      </c>
      <c r="R44" s="142" t="s">
        <v>1840</v>
      </c>
      <c r="S44" s="142" t="s">
        <v>1841</v>
      </c>
      <c r="T44" s="142" t="s">
        <v>1841</v>
      </c>
      <c r="U44" s="142" t="s">
        <v>2024</v>
      </c>
      <c r="V44" s="142">
        <v>19.7329103</v>
      </c>
      <c r="W44" s="142">
        <v>75.955226999999994</v>
      </c>
      <c r="X44" s="142">
        <v>423.09930419921881</v>
      </c>
      <c r="Y44" s="142">
        <v>4.335</v>
      </c>
      <c r="Z44" s="142" t="s">
        <v>1843</v>
      </c>
      <c r="AA44" s="142">
        <v>1</v>
      </c>
      <c r="AB44" s="142">
        <v>0</v>
      </c>
      <c r="AC44" s="142">
        <v>0</v>
      </c>
      <c r="AD44" s="142">
        <v>0</v>
      </c>
      <c r="AE44" s="142">
        <v>0</v>
      </c>
      <c r="AF44" s="142">
        <v>0</v>
      </c>
      <c r="AG44" s="186" t="s">
        <v>1844</v>
      </c>
      <c r="AH44" s="138" t="s">
        <v>2025</v>
      </c>
      <c r="AI44" s="187" t="s">
        <v>2026</v>
      </c>
    </row>
    <row r="45" spans="1:35" x14ac:dyDescent="0.3">
      <c r="A45" s="183">
        <v>44</v>
      </c>
      <c r="B45" s="184">
        <v>45470.895169016207</v>
      </c>
      <c r="C45" s="185" t="s">
        <v>2027</v>
      </c>
      <c r="D45" s="185" t="s">
        <v>597</v>
      </c>
      <c r="E45" s="185" t="s">
        <v>1839</v>
      </c>
      <c r="F45" s="185" t="s">
        <v>1675</v>
      </c>
      <c r="G45" s="185" t="s">
        <v>719</v>
      </c>
      <c r="H45" s="185" t="s">
        <v>1563</v>
      </c>
      <c r="I45" s="185" t="s">
        <v>1559</v>
      </c>
      <c r="J45" s="185" t="s">
        <v>1559</v>
      </c>
      <c r="K45" s="142">
        <v>3</v>
      </c>
      <c r="L45" s="142">
        <v>1</v>
      </c>
      <c r="M45" s="142">
        <f>Table1[[#This Row],[Number of adult in House]]+Table1[[#This Row],[Number of children]]</f>
        <v>4</v>
      </c>
      <c r="N45" s="142">
        <v>2</v>
      </c>
      <c r="O45" s="142" t="s">
        <v>1840</v>
      </c>
      <c r="P45" s="142" t="s">
        <v>1840</v>
      </c>
      <c r="Q45" s="142">
        <v>1</v>
      </c>
      <c r="R45" s="142" t="s">
        <v>1840</v>
      </c>
      <c r="S45" s="142" t="s">
        <v>1841</v>
      </c>
      <c r="T45" s="142" t="s">
        <v>1841</v>
      </c>
      <c r="U45" s="142" t="s">
        <v>2028</v>
      </c>
      <c r="V45" s="142">
        <v>19.724674799999999</v>
      </c>
      <c r="W45" s="142">
        <v>76.074094900000006</v>
      </c>
      <c r="X45" s="142">
        <v>396.6541748046875</v>
      </c>
      <c r="Y45" s="142">
        <v>4.0720000000000001</v>
      </c>
      <c r="Z45" s="142" t="s">
        <v>1843</v>
      </c>
      <c r="AA45" s="142">
        <v>1</v>
      </c>
      <c r="AB45" s="142">
        <v>0</v>
      </c>
      <c r="AC45" s="142">
        <v>0</v>
      </c>
      <c r="AD45" s="142">
        <v>0</v>
      </c>
      <c r="AE45" s="142">
        <v>0</v>
      </c>
      <c r="AF45" s="142">
        <v>0</v>
      </c>
      <c r="AG45" s="186" t="s">
        <v>1844</v>
      </c>
      <c r="AH45" s="138" t="s">
        <v>2029</v>
      </c>
      <c r="AI45" s="187" t="s">
        <v>2030</v>
      </c>
    </row>
    <row r="46" spans="1:35" x14ac:dyDescent="0.3">
      <c r="A46" s="183">
        <v>45</v>
      </c>
      <c r="B46" s="184">
        <v>45470.892958391203</v>
      </c>
      <c r="C46" s="185" t="s">
        <v>2031</v>
      </c>
      <c r="D46" s="185" t="s">
        <v>602</v>
      </c>
      <c r="E46" s="185" t="s">
        <v>1901</v>
      </c>
      <c r="F46" s="185" t="s">
        <v>1676</v>
      </c>
      <c r="G46" s="185" t="s">
        <v>1677</v>
      </c>
      <c r="H46" s="185" t="s">
        <v>1678</v>
      </c>
      <c r="I46" s="185" t="s">
        <v>1577</v>
      </c>
      <c r="J46" s="185" t="s">
        <v>1559</v>
      </c>
      <c r="K46" s="142">
        <v>5</v>
      </c>
      <c r="L46" s="142">
        <v>1</v>
      </c>
      <c r="M46" s="142">
        <f>Table1[[#This Row],[Number of adult in House]]+Table1[[#This Row],[Number of children]]</f>
        <v>6</v>
      </c>
      <c r="N46" s="142">
        <v>3</v>
      </c>
      <c r="O46" s="142" t="s">
        <v>1840</v>
      </c>
      <c r="P46" s="142" t="s">
        <v>1840</v>
      </c>
      <c r="Q46" s="142">
        <v>1</v>
      </c>
      <c r="R46" s="142" t="s">
        <v>1840</v>
      </c>
      <c r="S46" s="142" t="s">
        <v>1841</v>
      </c>
      <c r="T46" s="142" t="s">
        <v>1841</v>
      </c>
      <c r="U46" s="142" t="s">
        <v>2032</v>
      </c>
      <c r="V46" s="142">
        <v>19.7246737</v>
      </c>
      <c r="W46" s="142">
        <v>76.074103600000001</v>
      </c>
      <c r="X46" s="142">
        <v>403.8272705078125</v>
      </c>
      <c r="Y46" s="142">
        <v>3.9</v>
      </c>
      <c r="Z46" s="142" t="s">
        <v>1843</v>
      </c>
      <c r="AA46" s="142">
        <v>1</v>
      </c>
      <c r="AB46" s="142">
        <v>0</v>
      </c>
      <c r="AC46" s="142">
        <v>0</v>
      </c>
      <c r="AD46" s="142">
        <v>0</v>
      </c>
      <c r="AE46" s="142">
        <v>0</v>
      </c>
      <c r="AF46" s="142">
        <v>0</v>
      </c>
      <c r="AG46" s="186" t="s">
        <v>1844</v>
      </c>
      <c r="AH46" s="138" t="s">
        <v>2033</v>
      </c>
      <c r="AI46" s="187" t="s">
        <v>2034</v>
      </c>
    </row>
    <row r="47" spans="1:35" x14ac:dyDescent="0.3">
      <c r="A47" s="183">
        <v>46</v>
      </c>
      <c r="B47" s="184">
        <v>45470.912472974538</v>
      </c>
      <c r="C47" s="185" t="s">
        <v>2035</v>
      </c>
      <c r="D47" s="185" t="s">
        <v>607</v>
      </c>
      <c r="E47" s="185" t="s">
        <v>1901</v>
      </c>
      <c r="F47" s="185" t="s">
        <v>1679</v>
      </c>
      <c r="G47" s="185" t="s">
        <v>1680</v>
      </c>
      <c r="H47" s="185" t="s">
        <v>1681</v>
      </c>
      <c r="I47" s="185" t="s">
        <v>1577</v>
      </c>
      <c r="J47" s="185" t="s">
        <v>1559</v>
      </c>
      <c r="K47" s="142">
        <v>4</v>
      </c>
      <c r="L47" s="142">
        <v>1</v>
      </c>
      <c r="M47" s="142">
        <f>Table1[[#This Row],[Number of adult in House]]+Table1[[#This Row],[Number of children]]</f>
        <v>5</v>
      </c>
      <c r="N47" s="142">
        <v>2</v>
      </c>
      <c r="O47" s="142" t="s">
        <v>1840</v>
      </c>
      <c r="P47" s="142" t="s">
        <v>1840</v>
      </c>
      <c r="Q47" s="142">
        <v>1</v>
      </c>
      <c r="R47" s="142" t="s">
        <v>1840</v>
      </c>
      <c r="S47" s="142" t="s">
        <v>1841</v>
      </c>
      <c r="T47" s="142" t="s">
        <v>1841</v>
      </c>
      <c r="U47" s="142" t="s">
        <v>2036</v>
      </c>
      <c r="V47" s="142">
        <v>19.711948400000001</v>
      </c>
      <c r="W47" s="142">
        <v>76.102428399999994</v>
      </c>
      <c r="X47" s="142">
        <v>394.637451171875</v>
      </c>
      <c r="Y47" s="142">
        <v>4.16</v>
      </c>
      <c r="Z47" s="142" t="s">
        <v>1843</v>
      </c>
      <c r="AA47" s="142">
        <v>1</v>
      </c>
      <c r="AB47" s="142">
        <v>0</v>
      </c>
      <c r="AC47" s="142">
        <v>0</v>
      </c>
      <c r="AD47" s="142">
        <v>0</v>
      </c>
      <c r="AE47" s="142">
        <v>0</v>
      </c>
      <c r="AF47" s="142">
        <v>0</v>
      </c>
      <c r="AG47" s="186" t="s">
        <v>1844</v>
      </c>
      <c r="AH47" s="138" t="s">
        <v>2037</v>
      </c>
      <c r="AI47" s="187" t="s">
        <v>2038</v>
      </c>
    </row>
    <row r="48" spans="1:35" x14ac:dyDescent="0.3">
      <c r="A48" s="183">
        <v>47</v>
      </c>
      <c r="B48" s="184">
        <v>45470.927218101853</v>
      </c>
      <c r="C48" s="185" t="s">
        <v>2039</v>
      </c>
      <c r="D48" s="185" t="s">
        <v>612</v>
      </c>
      <c r="E48" s="185" t="s">
        <v>1877</v>
      </c>
      <c r="F48" s="185" t="s">
        <v>1682</v>
      </c>
      <c r="G48" s="185" t="s">
        <v>1683</v>
      </c>
      <c r="H48" s="185" t="s">
        <v>1580</v>
      </c>
      <c r="I48" s="185" t="s">
        <v>1559</v>
      </c>
      <c r="J48" s="185" t="s">
        <v>1559</v>
      </c>
      <c r="K48" s="142">
        <v>5</v>
      </c>
      <c r="L48" s="142">
        <v>0</v>
      </c>
      <c r="M48" s="142">
        <f>Table1[[#This Row],[Number of adult in House]]+Table1[[#This Row],[Number of children]]</f>
        <v>5</v>
      </c>
      <c r="N48" s="142">
        <v>3</v>
      </c>
      <c r="O48" s="142" t="s">
        <v>1840</v>
      </c>
      <c r="P48" s="142" t="s">
        <v>1840</v>
      </c>
      <c r="Q48" s="142">
        <v>1</v>
      </c>
      <c r="R48" s="142" t="s">
        <v>1840</v>
      </c>
      <c r="S48" s="142" t="s">
        <v>1841</v>
      </c>
      <c r="T48" s="142" t="s">
        <v>1841</v>
      </c>
      <c r="U48" s="142" t="s">
        <v>2040</v>
      </c>
      <c r="V48" s="142">
        <v>19.680628599999999</v>
      </c>
      <c r="W48" s="142">
        <v>76.098677100000003</v>
      </c>
      <c r="X48" s="142">
        <v>378.447265625</v>
      </c>
      <c r="Y48" s="142">
        <v>4.984</v>
      </c>
      <c r="Z48" s="142" t="s">
        <v>1843</v>
      </c>
      <c r="AA48" s="142">
        <v>1</v>
      </c>
      <c r="AB48" s="142">
        <v>0</v>
      </c>
      <c r="AC48" s="142">
        <v>0</v>
      </c>
      <c r="AD48" s="142">
        <v>0</v>
      </c>
      <c r="AE48" s="142">
        <v>0</v>
      </c>
      <c r="AF48" s="142">
        <v>0</v>
      </c>
      <c r="AG48" s="186" t="s">
        <v>1844</v>
      </c>
      <c r="AH48" s="138" t="s">
        <v>2041</v>
      </c>
      <c r="AI48" s="187" t="s">
        <v>2042</v>
      </c>
    </row>
    <row r="49" spans="1:35" x14ac:dyDescent="0.3">
      <c r="A49" s="183">
        <v>48</v>
      </c>
      <c r="B49" s="184">
        <v>45471.367153356478</v>
      </c>
      <c r="C49" s="185" t="s">
        <v>2043</v>
      </c>
      <c r="D49" s="185" t="s">
        <v>617</v>
      </c>
      <c r="E49" s="185" t="s">
        <v>1901</v>
      </c>
      <c r="F49" s="185" t="s">
        <v>1684</v>
      </c>
      <c r="G49" s="185" t="s">
        <v>1685</v>
      </c>
      <c r="H49" s="185" t="s">
        <v>1686</v>
      </c>
      <c r="I49" s="185" t="s">
        <v>1577</v>
      </c>
      <c r="J49" s="185" t="s">
        <v>1559</v>
      </c>
      <c r="K49" s="142">
        <v>5</v>
      </c>
      <c r="L49" s="142">
        <v>2</v>
      </c>
      <c r="M49" s="142">
        <f>Table1[[#This Row],[Number of adult in House]]+Table1[[#This Row],[Number of children]]</f>
        <v>7</v>
      </c>
      <c r="N49" s="142">
        <v>3</v>
      </c>
      <c r="O49" s="142" t="s">
        <v>1840</v>
      </c>
      <c r="P49" s="142" t="s">
        <v>1840</v>
      </c>
      <c r="Q49" s="142">
        <v>1</v>
      </c>
      <c r="R49" s="142" t="s">
        <v>1840</v>
      </c>
      <c r="S49" s="142" t="s">
        <v>1841</v>
      </c>
      <c r="T49" s="142" t="s">
        <v>1841</v>
      </c>
      <c r="U49" s="142" t="s">
        <v>2044</v>
      </c>
      <c r="V49" s="142">
        <v>19.678170699999999</v>
      </c>
      <c r="W49" s="142">
        <v>76.178758500000001</v>
      </c>
      <c r="X49" s="142">
        <v>385.7261962890625</v>
      </c>
      <c r="Y49" s="142">
        <v>4.9909999999999997</v>
      </c>
      <c r="Z49" s="142" t="s">
        <v>1843</v>
      </c>
      <c r="AA49" s="142">
        <v>1</v>
      </c>
      <c r="AB49" s="142">
        <v>0</v>
      </c>
      <c r="AC49" s="142">
        <v>0</v>
      </c>
      <c r="AD49" s="142">
        <v>0</v>
      </c>
      <c r="AE49" s="142">
        <v>0</v>
      </c>
      <c r="AF49" s="142">
        <v>0</v>
      </c>
      <c r="AG49" s="186" t="s">
        <v>1844</v>
      </c>
      <c r="AH49" s="138" t="s">
        <v>2045</v>
      </c>
      <c r="AI49" s="187" t="s">
        <v>2046</v>
      </c>
    </row>
    <row r="50" spans="1:35" x14ac:dyDescent="0.3">
      <c r="A50" s="183">
        <v>49</v>
      </c>
      <c r="B50" s="184">
        <v>45471.370652418977</v>
      </c>
      <c r="C50" s="185" t="s">
        <v>2047</v>
      </c>
      <c r="D50" s="185" t="s">
        <v>622</v>
      </c>
      <c r="E50" s="185" t="s">
        <v>1956</v>
      </c>
      <c r="F50" s="185" t="s">
        <v>1687</v>
      </c>
      <c r="G50" s="185" t="s">
        <v>1688</v>
      </c>
      <c r="H50" s="185" t="s">
        <v>1630</v>
      </c>
      <c r="I50" s="185" t="s">
        <v>1570</v>
      </c>
      <c r="J50" s="185" t="s">
        <v>1559</v>
      </c>
      <c r="K50" s="142">
        <v>5</v>
      </c>
      <c r="L50" s="142">
        <v>0</v>
      </c>
      <c r="M50" s="142">
        <f>Table1[[#This Row],[Number of adult in House]]+Table1[[#This Row],[Number of children]]</f>
        <v>5</v>
      </c>
      <c r="N50" s="142">
        <v>3</v>
      </c>
      <c r="O50" s="142" t="s">
        <v>1840</v>
      </c>
      <c r="P50" s="142" t="s">
        <v>1840</v>
      </c>
      <c r="Q50" s="142">
        <v>1</v>
      </c>
      <c r="R50" s="142" t="s">
        <v>1840</v>
      </c>
      <c r="S50" s="142" t="s">
        <v>1841</v>
      </c>
      <c r="T50" s="142" t="s">
        <v>1841</v>
      </c>
      <c r="U50" s="142" t="s">
        <v>2048</v>
      </c>
      <c r="V50" s="142">
        <v>19.6781793</v>
      </c>
      <c r="W50" s="142">
        <v>76.179182400000002</v>
      </c>
      <c r="X50" s="142">
        <v>376.72381591796881</v>
      </c>
      <c r="Y50" s="142">
        <v>4.8780000000000001</v>
      </c>
      <c r="Z50" s="142" t="s">
        <v>1843</v>
      </c>
      <c r="AA50" s="142">
        <v>1</v>
      </c>
      <c r="AB50" s="142">
        <v>0</v>
      </c>
      <c r="AC50" s="142">
        <v>0</v>
      </c>
      <c r="AD50" s="142">
        <v>0</v>
      </c>
      <c r="AE50" s="142">
        <v>0</v>
      </c>
      <c r="AF50" s="142">
        <v>0</v>
      </c>
      <c r="AG50" s="186" t="s">
        <v>1844</v>
      </c>
      <c r="AH50" s="138" t="s">
        <v>2049</v>
      </c>
      <c r="AI50" s="187" t="s">
        <v>2050</v>
      </c>
    </row>
    <row r="51" spans="1:35" x14ac:dyDescent="0.3">
      <c r="A51" s="183">
        <v>50</v>
      </c>
      <c r="B51" s="184">
        <v>45471.434275173611</v>
      </c>
      <c r="C51" s="185" t="s">
        <v>2051</v>
      </c>
      <c r="D51" s="185" t="s">
        <v>627</v>
      </c>
      <c r="E51" s="185" t="s">
        <v>1839</v>
      </c>
      <c r="F51" s="185" t="s">
        <v>1689</v>
      </c>
      <c r="G51" s="185" t="s">
        <v>1690</v>
      </c>
      <c r="H51" s="185" t="s">
        <v>1607</v>
      </c>
      <c r="I51" s="185" t="s">
        <v>1559</v>
      </c>
      <c r="J51" s="185" t="s">
        <v>1559</v>
      </c>
      <c r="K51" s="142">
        <v>6</v>
      </c>
      <c r="L51" s="142">
        <v>0</v>
      </c>
      <c r="M51" s="142">
        <f>Table1[[#This Row],[Number of adult in House]]+Table1[[#This Row],[Number of children]]</f>
        <v>6</v>
      </c>
      <c r="N51" s="142">
        <v>2</v>
      </c>
      <c r="O51" s="142" t="s">
        <v>1840</v>
      </c>
      <c r="P51" s="142" t="s">
        <v>1840</v>
      </c>
      <c r="Q51" s="142">
        <v>1</v>
      </c>
      <c r="R51" s="142" t="s">
        <v>1840</v>
      </c>
      <c r="S51" s="142" t="s">
        <v>1841</v>
      </c>
      <c r="T51" s="142" t="s">
        <v>1841</v>
      </c>
      <c r="U51" s="142" t="s">
        <v>2052</v>
      </c>
      <c r="V51" s="142">
        <v>19.751135399999999</v>
      </c>
      <c r="W51" s="142">
        <v>76.144667600000005</v>
      </c>
      <c r="X51" s="142">
        <v>385.1014404296875</v>
      </c>
      <c r="Y51" s="142">
        <v>4.9889999999999999</v>
      </c>
      <c r="Z51" s="142" t="s">
        <v>1843</v>
      </c>
      <c r="AA51" s="142">
        <v>1</v>
      </c>
      <c r="AB51" s="142">
        <v>0</v>
      </c>
      <c r="AC51" s="142">
        <v>0</v>
      </c>
      <c r="AD51" s="142">
        <v>0</v>
      </c>
      <c r="AE51" s="142">
        <v>0</v>
      </c>
      <c r="AF51" s="142">
        <v>0</v>
      </c>
      <c r="AG51" s="186" t="s">
        <v>1844</v>
      </c>
      <c r="AH51" s="138" t="s">
        <v>2053</v>
      </c>
      <c r="AI51" s="187" t="s">
        <v>2054</v>
      </c>
    </row>
    <row r="52" spans="1:35" x14ac:dyDescent="0.3">
      <c r="A52" s="183">
        <v>51</v>
      </c>
      <c r="B52" s="184">
        <v>45471.457582569441</v>
      </c>
      <c r="C52" s="185" t="s">
        <v>2055</v>
      </c>
      <c r="D52" s="185" t="s">
        <v>632</v>
      </c>
      <c r="E52" s="185" t="s">
        <v>1858</v>
      </c>
      <c r="F52" s="185" t="s">
        <v>1691</v>
      </c>
      <c r="G52" s="185" t="s">
        <v>1692</v>
      </c>
      <c r="H52" s="185" t="s">
        <v>1693</v>
      </c>
      <c r="I52" s="185" t="s">
        <v>1577</v>
      </c>
      <c r="J52" s="185" t="s">
        <v>1559</v>
      </c>
      <c r="K52" s="142">
        <v>2</v>
      </c>
      <c r="L52" s="142">
        <v>0</v>
      </c>
      <c r="M52" s="142">
        <f>Table1[[#This Row],[Number of adult in House]]+Table1[[#This Row],[Number of children]]</f>
        <v>2</v>
      </c>
      <c r="N52" s="142">
        <v>2</v>
      </c>
      <c r="O52" s="142" t="s">
        <v>1840</v>
      </c>
      <c r="P52" s="142" t="s">
        <v>1840</v>
      </c>
      <c r="Q52" s="142">
        <v>1</v>
      </c>
      <c r="R52" s="142" t="s">
        <v>1840</v>
      </c>
      <c r="S52" s="142" t="s">
        <v>1841</v>
      </c>
      <c r="T52" s="142" t="s">
        <v>1841</v>
      </c>
      <c r="U52" s="142" t="s">
        <v>2056</v>
      </c>
      <c r="V52" s="142">
        <v>19.758469300000002</v>
      </c>
      <c r="W52" s="142">
        <v>76.120801700000001</v>
      </c>
      <c r="X52" s="142">
        <v>392.34442138671881</v>
      </c>
      <c r="Y52" s="142">
        <v>4.3579999999999997</v>
      </c>
      <c r="Z52" s="142" t="s">
        <v>1843</v>
      </c>
      <c r="AA52" s="142">
        <v>1</v>
      </c>
      <c r="AB52" s="142">
        <v>0</v>
      </c>
      <c r="AC52" s="142">
        <v>0</v>
      </c>
      <c r="AD52" s="142">
        <v>0</v>
      </c>
      <c r="AE52" s="142">
        <v>0</v>
      </c>
      <c r="AF52" s="142">
        <v>0</v>
      </c>
      <c r="AG52" s="186" t="s">
        <v>1844</v>
      </c>
      <c r="AH52" s="138" t="s">
        <v>2057</v>
      </c>
      <c r="AI52" s="187" t="s">
        <v>2058</v>
      </c>
    </row>
    <row r="53" spans="1:35" x14ac:dyDescent="0.3">
      <c r="A53" s="183">
        <v>52</v>
      </c>
      <c r="B53" s="184">
        <v>45471.489478750002</v>
      </c>
      <c r="C53" s="185" t="s">
        <v>2059</v>
      </c>
      <c r="D53" s="185" t="s">
        <v>637</v>
      </c>
      <c r="E53" s="185" t="s">
        <v>2060</v>
      </c>
      <c r="F53" s="185" t="s">
        <v>1694</v>
      </c>
      <c r="G53" s="185" t="s">
        <v>1695</v>
      </c>
      <c r="H53" s="185" t="s">
        <v>1696</v>
      </c>
      <c r="I53" s="185" t="s">
        <v>1577</v>
      </c>
      <c r="J53" s="185" t="s">
        <v>1559</v>
      </c>
      <c r="K53" s="142">
        <v>5</v>
      </c>
      <c r="L53" s="142">
        <v>0</v>
      </c>
      <c r="M53" s="142">
        <f>Table1[[#This Row],[Number of adult in House]]+Table1[[#This Row],[Number of children]]</f>
        <v>5</v>
      </c>
      <c r="N53" s="142">
        <v>2</v>
      </c>
      <c r="O53" s="142" t="s">
        <v>1840</v>
      </c>
      <c r="P53" s="142" t="s">
        <v>1840</v>
      </c>
      <c r="Q53" s="142">
        <v>2</v>
      </c>
      <c r="R53" s="142" t="s">
        <v>1840</v>
      </c>
      <c r="S53" s="142" t="s">
        <v>1841</v>
      </c>
      <c r="T53" s="142" t="s">
        <v>1841</v>
      </c>
      <c r="U53" s="142" t="s">
        <v>2061</v>
      </c>
      <c r="V53" s="142">
        <v>19.757651500000001</v>
      </c>
      <c r="W53" s="142">
        <v>76.102384900000004</v>
      </c>
      <c r="X53" s="142">
        <v>391.712158203125</v>
      </c>
      <c r="Y53" s="142">
        <v>4.8380000000000001</v>
      </c>
      <c r="Z53" s="142" t="s">
        <v>1843</v>
      </c>
      <c r="AA53" s="142">
        <v>1</v>
      </c>
      <c r="AB53" s="142">
        <v>0</v>
      </c>
      <c r="AC53" s="142">
        <v>0</v>
      </c>
      <c r="AD53" s="142">
        <v>0</v>
      </c>
      <c r="AE53" s="142">
        <v>0</v>
      </c>
      <c r="AF53" s="142">
        <v>0</v>
      </c>
      <c r="AG53" s="186" t="s">
        <v>1844</v>
      </c>
      <c r="AH53" s="138" t="s">
        <v>2062</v>
      </c>
      <c r="AI53" s="187" t="s">
        <v>2063</v>
      </c>
    </row>
    <row r="54" spans="1:35" x14ac:dyDescent="0.3">
      <c r="A54" s="183">
        <v>53</v>
      </c>
      <c r="B54" s="184">
        <v>45471.511177025473</v>
      </c>
      <c r="C54" s="185" t="s">
        <v>2064</v>
      </c>
      <c r="D54" s="185" t="s">
        <v>642</v>
      </c>
      <c r="E54" s="185" t="s">
        <v>1858</v>
      </c>
      <c r="F54" s="185" t="s">
        <v>1697</v>
      </c>
      <c r="G54" s="185" t="s">
        <v>1698</v>
      </c>
      <c r="H54" s="185" t="s">
        <v>1699</v>
      </c>
      <c r="I54" s="185" t="s">
        <v>1570</v>
      </c>
      <c r="J54" s="185" t="s">
        <v>1559</v>
      </c>
      <c r="K54" s="142">
        <v>4</v>
      </c>
      <c r="L54" s="142">
        <v>0</v>
      </c>
      <c r="M54" s="142">
        <f>Table1[[#This Row],[Number of adult in House]]+Table1[[#This Row],[Number of children]]</f>
        <v>4</v>
      </c>
      <c r="N54" s="142">
        <v>2</v>
      </c>
      <c r="O54" s="142" t="s">
        <v>1840</v>
      </c>
      <c r="P54" s="142" t="s">
        <v>1840</v>
      </c>
      <c r="Q54" s="142">
        <v>1</v>
      </c>
      <c r="R54" s="142" t="s">
        <v>1840</v>
      </c>
      <c r="S54" s="142" t="s">
        <v>1841</v>
      </c>
      <c r="T54" s="142" t="s">
        <v>1841</v>
      </c>
      <c r="U54" s="142" t="s">
        <v>2065</v>
      </c>
      <c r="V54" s="142">
        <v>19.759377300000001</v>
      </c>
      <c r="W54" s="142">
        <v>76.084625099999997</v>
      </c>
      <c r="X54" s="142">
        <v>406.0390625</v>
      </c>
      <c r="Y54" s="142">
        <v>4.6280000000000001</v>
      </c>
      <c r="Z54" s="142" t="s">
        <v>1843</v>
      </c>
      <c r="AA54" s="142">
        <v>1</v>
      </c>
      <c r="AB54" s="142">
        <v>0</v>
      </c>
      <c r="AC54" s="142">
        <v>0</v>
      </c>
      <c r="AD54" s="142">
        <v>0</v>
      </c>
      <c r="AE54" s="142">
        <v>0</v>
      </c>
      <c r="AF54" s="142">
        <v>0</v>
      </c>
      <c r="AG54" s="186" t="s">
        <v>1844</v>
      </c>
      <c r="AH54" s="138" t="s">
        <v>2066</v>
      </c>
      <c r="AI54" s="187" t="s">
        <v>2067</v>
      </c>
    </row>
    <row r="55" spans="1:35" x14ac:dyDescent="0.3">
      <c r="A55" s="183">
        <v>54</v>
      </c>
      <c r="B55" s="184">
        <v>45471.587959710647</v>
      </c>
      <c r="C55" s="185" t="s">
        <v>2068</v>
      </c>
      <c r="D55" s="185" t="s">
        <v>647</v>
      </c>
      <c r="E55" s="185" t="s">
        <v>2060</v>
      </c>
      <c r="F55" s="185" t="s">
        <v>1700</v>
      </c>
      <c r="G55" s="185" t="s">
        <v>1701</v>
      </c>
      <c r="H55" s="185" t="s">
        <v>1604</v>
      </c>
      <c r="I55" s="185" t="s">
        <v>1577</v>
      </c>
      <c r="J55" s="185" t="s">
        <v>1559</v>
      </c>
      <c r="K55" s="142">
        <v>4</v>
      </c>
      <c r="L55" s="142">
        <v>0</v>
      </c>
      <c r="M55" s="142">
        <f>Table1[[#This Row],[Number of adult in House]]+Table1[[#This Row],[Number of children]]</f>
        <v>4</v>
      </c>
      <c r="N55" s="142">
        <v>2</v>
      </c>
      <c r="O55" s="142" t="s">
        <v>1840</v>
      </c>
      <c r="P55" s="142" t="s">
        <v>1840</v>
      </c>
      <c r="Q55" s="142">
        <v>1</v>
      </c>
      <c r="R55" s="142" t="s">
        <v>1840</v>
      </c>
      <c r="S55" s="142" t="s">
        <v>1841</v>
      </c>
      <c r="T55" s="142" t="s">
        <v>1841</v>
      </c>
      <c r="U55" s="142" t="s">
        <v>2069</v>
      </c>
      <c r="V55" s="142">
        <v>19.775577500000001</v>
      </c>
      <c r="W55" s="142">
        <v>75.953706400000002</v>
      </c>
      <c r="X55" s="142">
        <v>418.6195068359375</v>
      </c>
      <c r="Y55" s="142">
        <v>3.9</v>
      </c>
      <c r="Z55" s="142" t="s">
        <v>1843</v>
      </c>
      <c r="AA55" s="142">
        <v>1</v>
      </c>
      <c r="AB55" s="142">
        <v>0</v>
      </c>
      <c r="AC55" s="142">
        <v>0</v>
      </c>
      <c r="AD55" s="142">
        <v>0</v>
      </c>
      <c r="AE55" s="142">
        <v>0</v>
      </c>
      <c r="AF55" s="142">
        <v>0</v>
      </c>
      <c r="AG55" s="186" t="s">
        <v>1844</v>
      </c>
      <c r="AH55" s="138" t="s">
        <v>2070</v>
      </c>
      <c r="AI55" s="187" t="s">
        <v>2071</v>
      </c>
    </row>
    <row r="56" spans="1:35" x14ac:dyDescent="0.3">
      <c r="A56" s="183">
        <v>55</v>
      </c>
      <c r="B56" s="184">
        <v>45468.651574074072</v>
      </c>
      <c r="C56" s="185" t="s">
        <v>1945</v>
      </c>
      <c r="D56" s="185" t="s">
        <v>652</v>
      </c>
      <c r="E56" s="185" t="s">
        <v>1858</v>
      </c>
      <c r="F56" s="185" t="s">
        <v>1702</v>
      </c>
      <c r="G56" s="185" t="s">
        <v>1703</v>
      </c>
      <c r="H56" s="185" t="s">
        <v>1569</v>
      </c>
      <c r="I56" s="185" t="s">
        <v>1570</v>
      </c>
      <c r="J56" s="185" t="s">
        <v>1559</v>
      </c>
      <c r="K56" s="142">
        <v>4</v>
      </c>
      <c r="L56" s="142">
        <v>0</v>
      </c>
      <c r="M56" s="142">
        <f>Table1[[#This Row],[Number of adult in House]]+Table1[[#This Row],[Number of children]]</f>
        <v>4</v>
      </c>
      <c r="N56" s="142">
        <v>3</v>
      </c>
      <c r="O56" s="142" t="s">
        <v>1840</v>
      </c>
      <c r="P56" s="142" t="s">
        <v>1841</v>
      </c>
      <c r="Q56" s="142"/>
      <c r="R56" s="142" t="s">
        <v>1840</v>
      </c>
      <c r="S56" s="142" t="s">
        <v>1844</v>
      </c>
      <c r="T56" s="142" t="s">
        <v>1841</v>
      </c>
      <c r="U56" s="142" t="s">
        <v>2072</v>
      </c>
      <c r="V56" s="142">
        <v>19.5369116</v>
      </c>
      <c r="W56" s="142">
        <v>76.061427699999996</v>
      </c>
      <c r="X56" s="142">
        <v>427.8</v>
      </c>
      <c r="Y56" s="142">
        <v>4.8</v>
      </c>
      <c r="Z56" s="142" t="s">
        <v>1843</v>
      </c>
      <c r="AA56" s="142">
        <v>1</v>
      </c>
      <c r="AB56" s="142">
        <v>0</v>
      </c>
      <c r="AC56" s="142">
        <v>0</v>
      </c>
      <c r="AD56" s="142">
        <v>0</v>
      </c>
      <c r="AE56" s="142">
        <v>0</v>
      </c>
      <c r="AF56" s="142">
        <v>0</v>
      </c>
      <c r="AG56" s="186" t="s">
        <v>1844</v>
      </c>
      <c r="AH56" s="138" t="s">
        <v>2073</v>
      </c>
      <c r="AI56" s="187" t="s">
        <v>2074</v>
      </c>
    </row>
    <row r="57" spans="1:35" x14ac:dyDescent="0.3">
      <c r="A57" s="183">
        <v>56</v>
      </c>
      <c r="B57" s="184">
        <v>45468.651574074072</v>
      </c>
      <c r="C57" s="185" t="s">
        <v>2075</v>
      </c>
      <c r="D57" s="185" t="s">
        <v>658</v>
      </c>
      <c r="E57" s="185" t="s">
        <v>1901</v>
      </c>
      <c r="F57" s="185" t="s">
        <v>1704</v>
      </c>
      <c r="G57" s="185" t="s">
        <v>1705</v>
      </c>
      <c r="H57" s="185" t="s">
        <v>1681</v>
      </c>
      <c r="I57" s="185" t="s">
        <v>1577</v>
      </c>
      <c r="J57" s="185" t="s">
        <v>1559</v>
      </c>
      <c r="K57" s="142">
        <v>3</v>
      </c>
      <c r="L57" s="142">
        <v>0</v>
      </c>
      <c r="M57" s="142">
        <f>Table1[[#This Row],[Number of adult in House]]+Table1[[#This Row],[Number of children]]</f>
        <v>3</v>
      </c>
      <c r="N57" s="142">
        <v>2</v>
      </c>
      <c r="O57" s="142" t="s">
        <v>1840</v>
      </c>
      <c r="P57" s="142" t="s">
        <v>1841</v>
      </c>
      <c r="Q57" s="142"/>
      <c r="R57" s="142" t="s">
        <v>1840</v>
      </c>
      <c r="S57" s="142" t="s">
        <v>1844</v>
      </c>
      <c r="T57" s="142" t="s">
        <v>1841</v>
      </c>
      <c r="U57" s="142" t="s">
        <v>2076</v>
      </c>
      <c r="V57" s="142">
        <v>19.662196300000002</v>
      </c>
      <c r="W57" s="142">
        <v>76.067026299999995</v>
      </c>
      <c r="X57" s="142">
        <v>386.3</v>
      </c>
      <c r="Y57" s="142">
        <v>7.7329999999999997</v>
      </c>
      <c r="Z57" s="142" t="s">
        <v>1843</v>
      </c>
      <c r="AA57" s="142">
        <v>1</v>
      </c>
      <c r="AB57" s="142">
        <v>0</v>
      </c>
      <c r="AC57" s="142">
        <v>0</v>
      </c>
      <c r="AD57" s="142">
        <v>0</v>
      </c>
      <c r="AE57" s="142">
        <v>0</v>
      </c>
      <c r="AF57" s="142">
        <v>0</v>
      </c>
      <c r="AG57" s="186" t="s">
        <v>1844</v>
      </c>
      <c r="AH57" s="138" t="s">
        <v>2077</v>
      </c>
      <c r="AI57" s="187" t="s">
        <v>2078</v>
      </c>
    </row>
    <row r="58" spans="1:35" x14ac:dyDescent="0.3">
      <c r="A58" s="183">
        <v>57</v>
      </c>
      <c r="B58" s="184">
        <v>45468.651574074072</v>
      </c>
      <c r="C58" s="185" t="s">
        <v>2064</v>
      </c>
      <c r="D58" s="185" t="s">
        <v>664</v>
      </c>
      <c r="E58" s="185" t="s">
        <v>1858</v>
      </c>
      <c r="F58" s="185" t="s">
        <v>1706</v>
      </c>
      <c r="G58" s="185" t="s">
        <v>1707</v>
      </c>
      <c r="H58" s="185" t="s">
        <v>1699</v>
      </c>
      <c r="I58" s="185" t="s">
        <v>1570</v>
      </c>
      <c r="J58" s="185" t="s">
        <v>1559</v>
      </c>
      <c r="K58" s="142">
        <v>4</v>
      </c>
      <c r="L58" s="142">
        <v>0</v>
      </c>
      <c r="M58" s="142">
        <f>Table1[[#This Row],[Number of adult in House]]+Table1[[#This Row],[Number of children]]</f>
        <v>4</v>
      </c>
      <c r="N58" s="142">
        <v>2</v>
      </c>
      <c r="O58" s="142" t="s">
        <v>1840</v>
      </c>
      <c r="P58" s="142" t="s">
        <v>1841</v>
      </c>
      <c r="Q58" s="142"/>
      <c r="R58" s="142" t="s">
        <v>1840</v>
      </c>
      <c r="S58" s="142" t="s">
        <v>1844</v>
      </c>
      <c r="T58" s="142" t="s">
        <v>1841</v>
      </c>
      <c r="U58" s="142" t="s">
        <v>2079</v>
      </c>
      <c r="V58" s="142">
        <v>19.663543199999999</v>
      </c>
      <c r="W58" s="142">
        <v>76.068189200000006</v>
      </c>
      <c r="X58" s="142">
        <v>392.2</v>
      </c>
      <c r="Y58" s="142">
        <v>8.9749999999999996</v>
      </c>
      <c r="Z58" s="142" t="s">
        <v>1843</v>
      </c>
      <c r="AA58" s="142">
        <v>1</v>
      </c>
      <c r="AB58" s="142">
        <v>0</v>
      </c>
      <c r="AC58" s="142">
        <v>0</v>
      </c>
      <c r="AD58" s="142">
        <v>0</v>
      </c>
      <c r="AE58" s="142">
        <v>0</v>
      </c>
      <c r="AF58" s="142">
        <v>0</v>
      </c>
      <c r="AG58" s="186" t="s">
        <v>1844</v>
      </c>
      <c r="AH58" s="138" t="s">
        <v>2080</v>
      </c>
      <c r="AI58" s="187" t="s">
        <v>2081</v>
      </c>
    </row>
    <row r="59" spans="1:35" x14ac:dyDescent="0.3">
      <c r="A59" s="183">
        <v>58</v>
      </c>
      <c r="B59" s="184">
        <v>45468.651574074072</v>
      </c>
      <c r="C59" s="185" t="s">
        <v>2082</v>
      </c>
      <c r="D59" s="185" t="s">
        <v>669</v>
      </c>
      <c r="E59" s="185" t="s">
        <v>2083</v>
      </c>
      <c r="F59" s="185" t="s">
        <v>1708</v>
      </c>
      <c r="G59" s="185" t="s">
        <v>1709</v>
      </c>
      <c r="H59" s="185" t="s">
        <v>1678</v>
      </c>
      <c r="I59" s="185" t="s">
        <v>1577</v>
      </c>
      <c r="J59" s="185" t="s">
        <v>1559</v>
      </c>
      <c r="K59" s="142">
        <v>4</v>
      </c>
      <c r="L59" s="142">
        <v>0</v>
      </c>
      <c r="M59" s="142">
        <f>Table1[[#This Row],[Number of adult in House]]+Table1[[#This Row],[Number of children]]</f>
        <v>4</v>
      </c>
      <c r="N59" s="142">
        <v>2</v>
      </c>
      <c r="O59" s="142" t="s">
        <v>1840</v>
      </c>
      <c r="P59" s="142" t="s">
        <v>1841</v>
      </c>
      <c r="Q59" s="142"/>
      <c r="R59" s="142" t="s">
        <v>1840</v>
      </c>
      <c r="S59" s="142" t="s">
        <v>1844</v>
      </c>
      <c r="T59" s="142" t="s">
        <v>1841</v>
      </c>
      <c r="U59" s="142" t="s">
        <v>2084</v>
      </c>
      <c r="V59" s="142">
        <v>19.663098999999999</v>
      </c>
      <c r="W59" s="142">
        <v>76.067841299999998</v>
      </c>
      <c r="X59" s="142">
        <v>384.7</v>
      </c>
      <c r="Y59" s="142">
        <v>8.8330000000000002</v>
      </c>
      <c r="Z59" s="142" t="s">
        <v>1843</v>
      </c>
      <c r="AA59" s="142">
        <v>1</v>
      </c>
      <c r="AB59" s="142">
        <v>0</v>
      </c>
      <c r="AC59" s="142">
        <v>0</v>
      </c>
      <c r="AD59" s="142">
        <v>0</v>
      </c>
      <c r="AE59" s="142">
        <v>0</v>
      </c>
      <c r="AF59" s="142">
        <v>0</v>
      </c>
      <c r="AG59" s="186" t="s">
        <v>1844</v>
      </c>
      <c r="AH59" s="138" t="s">
        <v>2085</v>
      </c>
      <c r="AI59" s="187" t="s">
        <v>2086</v>
      </c>
    </row>
    <row r="60" spans="1:35" x14ac:dyDescent="0.3">
      <c r="A60" s="183">
        <v>59</v>
      </c>
      <c r="B60" s="184">
        <v>45468.651574074072</v>
      </c>
      <c r="C60" s="185" t="s">
        <v>2039</v>
      </c>
      <c r="D60" s="185" t="s">
        <v>675</v>
      </c>
      <c r="E60" s="185" t="s">
        <v>1877</v>
      </c>
      <c r="F60" s="185" t="s">
        <v>1710</v>
      </c>
      <c r="G60" s="185" t="s">
        <v>1711</v>
      </c>
      <c r="H60" s="185" t="s">
        <v>1580</v>
      </c>
      <c r="I60" s="185" t="s">
        <v>1559</v>
      </c>
      <c r="J60" s="185" t="s">
        <v>1559</v>
      </c>
      <c r="K60" s="142">
        <v>1</v>
      </c>
      <c r="L60" s="142">
        <v>2</v>
      </c>
      <c r="M60" s="142">
        <f>Table1[[#This Row],[Number of adult in House]]+Table1[[#This Row],[Number of children]]</f>
        <v>3</v>
      </c>
      <c r="N60" s="142">
        <v>4</v>
      </c>
      <c r="O60" s="142" t="s">
        <v>1840</v>
      </c>
      <c r="P60" s="142" t="s">
        <v>1841</v>
      </c>
      <c r="Q60" s="142"/>
      <c r="R60" s="142" t="s">
        <v>1840</v>
      </c>
      <c r="S60" s="142" t="s">
        <v>1844</v>
      </c>
      <c r="T60" s="142" t="s">
        <v>1841</v>
      </c>
      <c r="U60" s="142" t="s">
        <v>2087</v>
      </c>
      <c r="V60" s="142">
        <v>19.662596700000002</v>
      </c>
      <c r="W60" s="142">
        <v>76.068528299999997</v>
      </c>
      <c r="X60" s="142">
        <v>391.1</v>
      </c>
      <c r="Y60" s="142">
        <v>8.8000000000000007</v>
      </c>
      <c r="Z60" s="142" t="s">
        <v>1843</v>
      </c>
      <c r="AA60" s="142">
        <v>1</v>
      </c>
      <c r="AB60" s="142">
        <v>0</v>
      </c>
      <c r="AC60" s="142">
        <v>0</v>
      </c>
      <c r="AD60" s="142">
        <v>0</v>
      </c>
      <c r="AE60" s="142">
        <v>0</v>
      </c>
      <c r="AF60" s="142">
        <v>0</v>
      </c>
      <c r="AG60" s="186" t="s">
        <v>1844</v>
      </c>
      <c r="AH60" s="138" t="s">
        <v>2088</v>
      </c>
      <c r="AI60" s="187" t="s">
        <v>2089</v>
      </c>
    </row>
    <row r="61" spans="1:35" x14ac:dyDescent="0.3">
      <c r="A61" s="183">
        <v>60</v>
      </c>
      <c r="B61" s="184">
        <v>45468.651574074072</v>
      </c>
      <c r="C61" s="185" t="s">
        <v>1876</v>
      </c>
      <c r="D61" s="185" t="s">
        <v>680</v>
      </c>
      <c r="E61" s="185" t="s">
        <v>1877</v>
      </c>
      <c r="F61" s="185" t="s">
        <v>1712</v>
      </c>
      <c r="G61" s="185" t="s">
        <v>1713</v>
      </c>
      <c r="H61" s="185" t="s">
        <v>1583</v>
      </c>
      <c r="I61" s="185" t="s">
        <v>1577</v>
      </c>
      <c r="J61" s="185" t="s">
        <v>1559</v>
      </c>
      <c r="K61" s="142">
        <v>4</v>
      </c>
      <c r="L61" s="142">
        <v>0</v>
      </c>
      <c r="M61" s="142">
        <f>Table1[[#This Row],[Number of adult in House]]+Table1[[#This Row],[Number of children]]</f>
        <v>4</v>
      </c>
      <c r="N61" s="142">
        <v>2</v>
      </c>
      <c r="O61" s="142" t="s">
        <v>1840</v>
      </c>
      <c r="P61" s="142" t="s">
        <v>1841</v>
      </c>
      <c r="Q61" s="142"/>
      <c r="R61" s="142" t="s">
        <v>1840</v>
      </c>
      <c r="S61" s="142" t="s">
        <v>1844</v>
      </c>
      <c r="T61" s="142" t="s">
        <v>1841</v>
      </c>
      <c r="U61" s="142" t="s">
        <v>2090</v>
      </c>
      <c r="V61" s="142">
        <v>19.662220000000001</v>
      </c>
      <c r="W61" s="142">
        <v>76.066169500000001</v>
      </c>
      <c r="X61" s="142">
        <v>386.4</v>
      </c>
      <c r="Y61" s="142">
        <v>5.1660000000000004</v>
      </c>
      <c r="Z61" s="142" t="s">
        <v>1843</v>
      </c>
      <c r="AA61" s="142">
        <v>1</v>
      </c>
      <c r="AB61" s="142">
        <v>0</v>
      </c>
      <c r="AC61" s="142">
        <v>0</v>
      </c>
      <c r="AD61" s="142">
        <v>0</v>
      </c>
      <c r="AE61" s="142">
        <v>0</v>
      </c>
      <c r="AF61" s="142">
        <v>0</v>
      </c>
      <c r="AG61" s="186" t="s">
        <v>1844</v>
      </c>
      <c r="AH61" s="138" t="s">
        <v>2091</v>
      </c>
      <c r="AI61" s="187" t="s">
        <v>2092</v>
      </c>
    </row>
    <row r="62" spans="1:35" x14ac:dyDescent="0.3">
      <c r="A62" s="183">
        <v>61</v>
      </c>
      <c r="B62" s="184">
        <v>45468.651574074072</v>
      </c>
      <c r="C62" s="185" t="s">
        <v>1895</v>
      </c>
      <c r="D62" s="185" t="s">
        <v>578</v>
      </c>
      <c r="E62" s="185" t="s">
        <v>1896</v>
      </c>
      <c r="F62" s="185" t="s">
        <v>1714</v>
      </c>
      <c r="G62" s="185" t="s">
        <v>1715</v>
      </c>
      <c r="H62" s="185" t="s">
        <v>1593</v>
      </c>
      <c r="I62" s="185" t="s">
        <v>1577</v>
      </c>
      <c r="J62" s="185" t="s">
        <v>1559</v>
      </c>
      <c r="K62" s="142">
        <v>3</v>
      </c>
      <c r="L62" s="142">
        <v>2</v>
      </c>
      <c r="M62" s="142">
        <f>Table1[[#This Row],[Number of adult in House]]+Table1[[#This Row],[Number of children]]</f>
        <v>5</v>
      </c>
      <c r="N62" s="142">
        <v>2</v>
      </c>
      <c r="O62" s="142" t="s">
        <v>1840</v>
      </c>
      <c r="P62" s="142" t="s">
        <v>1841</v>
      </c>
      <c r="Q62" s="142"/>
      <c r="R62" s="142" t="s">
        <v>1840</v>
      </c>
      <c r="S62" s="142" t="s">
        <v>1844</v>
      </c>
      <c r="T62" s="142" t="s">
        <v>1841</v>
      </c>
      <c r="U62" s="142" t="s">
        <v>2093</v>
      </c>
      <c r="V62" s="142">
        <v>19.6624503</v>
      </c>
      <c r="W62" s="142">
        <v>75.977949800000005</v>
      </c>
      <c r="X62" s="142">
        <v>384.2</v>
      </c>
      <c r="Y62" s="142">
        <v>4.5659999999999998</v>
      </c>
      <c r="Z62" s="142" t="s">
        <v>1843</v>
      </c>
      <c r="AA62" s="142">
        <v>1</v>
      </c>
      <c r="AB62" s="142">
        <v>0</v>
      </c>
      <c r="AC62" s="142">
        <v>0</v>
      </c>
      <c r="AD62" s="142">
        <v>0</v>
      </c>
      <c r="AE62" s="142">
        <v>0</v>
      </c>
      <c r="AF62" s="142">
        <v>0</v>
      </c>
      <c r="AG62" s="186" t="s">
        <v>1844</v>
      </c>
      <c r="AH62" s="138" t="s">
        <v>2094</v>
      </c>
      <c r="AI62" s="187" t="s">
        <v>2095</v>
      </c>
    </row>
    <row r="63" spans="1:35" x14ac:dyDescent="0.3">
      <c r="A63" s="183">
        <v>62</v>
      </c>
      <c r="B63" s="184">
        <v>45468.651574074072</v>
      </c>
      <c r="C63" s="185" t="s">
        <v>2096</v>
      </c>
      <c r="D63" s="185" t="s">
        <v>583</v>
      </c>
      <c r="E63" s="185" t="s">
        <v>2097</v>
      </c>
      <c r="F63" s="185" t="s">
        <v>1716</v>
      </c>
      <c r="G63" s="185" t="s">
        <v>1717</v>
      </c>
      <c r="H63" s="185" t="s">
        <v>1583</v>
      </c>
      <c r="I63" s="185" t="s">
        <v>1577</v>
      </c>
      <c r="J63" s="185" t="s">
        <v>1559</v>
      </c>
      <c r="K63" s="142">
        <v>5</v>
      </c>
      <c r="L63" s="142">
        <v>1</v>
      </c>
      <c r="M63" s="142">
        <f>Table1[[#This Row],[Number of adult in House]]+Table1[[#This Row],[Number of children]]</f>
        <v>6</v>
      </c>
      <c r="N63" s="142">
        <v>2</v>
      </c>
      <c r="O63" s="142" t="s">
        <v>1840</v>
      </c>
      <c r="P63" s="142" t="s">
        <v>1841</v>
      </c>
      <c r="Q63" s="142"/>
      <c r="R63" s="142" t="s">
        <v>1840</v>
      </c>
      <c r="S63" s="142" t="s">
        <v>1844</v>
      </c>
      <c r="T63" s="142" t="s">
        <v>1841</v>
      </c>
      <c r="U63" s="142" t="s">
        <v>2098</v>
      </c>
      <c r="V63" s="142">
        <v>19.662588599999999</v>
      </c>
      <c r="W63" s="142">
        <v>75.9781172</v>
      </c>
      <c r="X63" s="142">
        <v>385.6</v>
      </c>
      <c r="Y63" s="142">
        <v>4.4829999999999997</v>
      </c>
      <c r="Z63" s="142" t="s">
        <v>1843</v>
      </c>
      <c r="AA63" s="142">
        <v>1</v>
      </c>
      <c r="AB63" s="142">
        <v>0</v>
      </c>
      <c r="AC63" s="142">
        <v>0</v>
      </c>
      <c r="AD63" s="142">
        <v>0</v>
      </c>
      <c r="AE63" s="142">
        <v>0</v>
      </c>
      <c r="AF63" s="142">
        <v>0</v>
      </c>
      <c r="AG63" s="186" t="s">
        <v>1844</v>
      </c>
      <c r="AH63" s="138" t="s">
        <v>2099</v>
      </c>
      <c r="AI63" s="187" t="s">
        <v>2100</v>
      </c>
    </row>
    <row r="64" spans="1:35" x14ac:dyDescent="0.3">
      <c r="A64" s="183">
        <v>63</v>
      </c>
      <c r="B64" s="184">
        <v>45469.651574074072</v>
      </c>
      <c r="C64" s="185" t="s">
        <v>1891</v>
      </c>
      <c r="D64" s="185" t="s">
        <v>588</v>
      </c>
      <c r="E64" s="185" t="s">
        <v>1868</v>
      </c>
      <c r="F64" s="185" t="s">
        <v>1718</v>
      </c>
      <c r="G64" s="185" t="s">
        <v>1719</v>
      </c>
      <c r="H64" s="185" t="s">
        <v>1576</v>
      </c>
      <c r="I64" s="185" t="s">
        <v>1577</v>
      </c>
      <c r="J64" s="185" t="s">
        <v>1559</v>
      </c>
      <c r="K64" s="142">
        <v>6</v>
      </c>
      <c r="L64" s="142">
        <v>0</v>
      </c>
      <c r="M64" s="142">
        <f>Table1[[#This Row],[Number of adult in House]]+Table1[[#This Row],[Number of children]]</f>
        <v>6</v>
      </c>
      <c r="N64" s="142">
        <v>2</v>
      </c>
      <c r="O64" s="142" t="s">
        <v>1840</v>
      </c>
      <c r="P64" s="142" t="s">
        <v>1841</v>
      </c>
      <c r="Q64" s="142"/>
      <c r="R64" s="142" t="s">
        <v>1840</v>
      </c>
      <c r="S64" s="142" t="s">
        <v>1844</v>
      </c>
      <c r="T64" s="142" t="s">
        <v>1841</v>
      </c>
      <c r="U64" s="142" t="s">
        <v>2101</v>
      </c>
      <c r="V64" s="142">
        <v>19.551622500000001</v>
      </c>
      <c r="W64" s="142">
        <v>75.953318300000007</v>
      </c>
      <c r="X64" s="142">
        <v>408.5</v>
      </c>
      <c r="Y64" s="142">
        <v>5.4160000000000004</v>
      </c>
      <c r="Z64" s="142" t="s">
        <v>1843</v>
      </c>
      <c r="AA64" s="142">
        <v>1</v>
      </c>
      <c r="AB64" s="142">
        <v>0</v>
      </c>
      <c r="AC64" s="142">
        <v>0</v>
      </c>
      <c r="AD64" s="142">
        <v>0</v>
      </c>
      <c r="AE64" s="142">
        <v>0</v>
      </c>
      <c r="AF64" s="142">
        <v>0</v>
      </c>
      <c r="AG64" s="186" t="s">
        <v>1844</v>
      </c>
      <c r="AH64" s="138" t="s">
        <v>2102</v>
      </c>
      <c r="AI64" s="187" t="s">
        <v>2103</v>
      </c>
    </row>
    <row r="65" spans="1:35" x14ac:dyDescent="0.3">
      <c r="A65" s="183">
        <v>64</v>
      </c>
      <c r="B65" s="184">
        <v>45469.651574074072</v>
      </c>
      <c r="C65" s="185" t="s">
        <v>2104</v>
      </c>
      <c r="D65" s="185" t="s">
        <v>593</v>
      </c>
      <c r="E65" s="185" t="s">
        <v>2060</v>
      </c>
      <c r="F65" s="185" t="s">
        <v>1720</v>
      </c>
      <c r="G65" s="185" t="s">
        <v>1721</v>
      </c>
      <c r="H65" s="185" t="s">
        <v>1696</v>
      </c>
      <c r="I65" s="185" t="s">
        <v>1577</v>
      </c>
      <c r="J65" s="185" t="s">
        <v>1559</v>
      </c>
      <c r="K65" s="142">
        <v>4</v>
      </c>
      <c r="L65" s="142">
        <v>0</v>
      </c>
      <c r="M65" s="142">
        <f>Table1[[#This Row],[Number of adult in House]]+Table1[[#This Row],[Number of children]]</f>
        <v>4</v>
      </c>
      <c r="N65" s="142">
        <v>2</v>
      </c>
      <c r="O65" s="142" t="s">
        <v>1840</v>
      </c>
      <c r="P65" s="142" t="s">
        <v>1841</v>
      </c>
      <c r="Q65" s="142"/>
      <c r="R65" s="142" t="s">
        <v>1840</v>
      </c>
      <c r="S65" s="142" t="s">
        <v>1844</v>
      </c>
      <c r="T65" s="142" t="s">
        <v>1841</v>
      </c>
      <c r="U65" s="142" t="s">
        <v>2105</v>
      </c>
      <c r="V65" s="142">
        <v>19.5841326</v>
      </c>
      <c r="W65" s="142">
        <v>76.104788299999996</v>
      </c>
      <c r="X65" s="142">
        <v>426.9</v>
      </c>
      <c r="Y65" s="142">
        <v>5.9</v>
      </c>
      <c r="Z65" s="142" t="s">
        <v>1843</v>
      </c>
      <c r="AA65" s="142">
        <v>1</v>
      </c>
      <c r="AB65" s="142">
        <v>0</v>
      </c>
      <c r="AC65" s="142">
        <v>0</v>
      </c>
      <c r="AD65" s="142">
        <v>0</v>
      </c>
      <c r="AE65" s="142">
        <v>0</v>
      </c>
      <c r="AF65" s="142">
        <v>0</v>
      </c>
      <c r="AG65" s="186" t="s">
        <v>1844</v>
      </c>
      <c r="AH65" s="138" t="s">
        <v>2106</v>
      </c>
      <c r="AI65" s="187" t="s">
        <v>2107</v>
      </c>
    </row>
    <row r="66" spans="1:35" x14ac:dyDescent="0.3">
      <c r="A66" s="183">
        <v>65</v>
      </c>
      <c r="B66" s="184">
        <v>45469.651574074072</v>
      </c>
      <c r="C66" s="185" t="s">
        <v>1895</v>
      </c>
      <c r="D66" s="185" t="s">
        <v>598</v>
      </c>
      <c r="E66" s="185" t="s">
        <v>1868</v>
      </c>
      <c r="F66" s="185" t="s">
        <v>1722</v>
      </c>
      <c r="G66" s="185" t="s">
        <v>1723</v>
      </c>
      <c r="H66" s="185" t="s">
        <v>1724</v>
      </c>
      <c r="I66" s="185" t="s">
        <v>1577</v>
      </c>
      <c r="J66" s="185" t="s">
        <v>1559</v>
      </c>
      <c r="K66" s="142">
        <v>3</v>
      </c>
      <c r="L66" s="142">
        <v>0</v>
      </c>
      <c r="M66" s="142">
        <f>Table1[[#This Row],[Number of adult in House]]+Table1[[#This Row],[Number of children]]</f>
        <v>3</v>
      </c>
      <c r="N66" s="142">
        <v>2</v>
      </c>
      <c r="O66" s="142" t="s">
        <v>1840</v>
      </c>
      <c r="P66" s="142" t="s">
        <v>1841</v>
      </c>
      <c r="Q66" s="142"/>
      <c r="R66" s="142" t="s">
        <v>1840</v>
      </c>
      <c r="S66" s="142" t="s">
        <v>1844</v>
      </c>
      <c r="T66" s="142" t="s">
        <v>1841</v>
      </c>
      <c r="U66" s="142" t="s">
        <v>2108</v>
      </c>
      <c r="V66" s="142">
        <v>19.626579100000001</v>
      </c>
      <c r="W66" s="142">
        <v>76.119715499999998</v>
      </c>
      <c r="X66" s="142">
        <v>380.2</v>
      </c>
      <c r="Y66" s="142">
        <v>4.8540000000000001</v>
      </c>
      <c r="Z66" s="142" t="s">
        <v>1843</v>
      </c>
      <c r="AA66" s="142">
        <v>1</v>
      </c>
      <c r="AB66" s="142">
        <v>0</v>
      </c>
      <c r="AC66" s="142">
        <v>0</v>
      </c>
      <c r="AD66" s="142">
        <v>0</v>
      </c>
      <c r="AE66" s="142">
        <v>0</v>
      </c>
      <c r="AF66" s="142">
        <v>0</v>
      </c>
      <c r="AG66" s="186" t="s">
        <v>1844</v>
      </c>
      <c r="AH66" s="138" t="s">
        <v>2109</v>
      </c>
      <c r="AI66" s="187" t="s">
        <v>2110</v>
      </c>
    </row>
    <row r="67" spans="1:35" x14ac:dyDescent="0.3">
      <c r="A67" s="183">
        <v>66</v>
      </c>
      <c r="B67" s="184">
        <v>45469.651574074072</v>
      </c>
      <c r="C67" s="185" t="s">
        <v>2111</v>
      </c>
      <c r="D67" s="185" t="s">
        <v>603</v>
      </c>
      <c r="E67" s="185" t="s">
        <v>1868</v>
      </c>
      <c r="F67" s="185" t="s">
        <v>1725</v>
      </c>
      <c r="G67" s="185" t="s">
        <v>1726</v>
      </c>
      <c r="H67" s="185" t="s">
        <v>1727</v>
      </c>
      <c r="I67" s="185" t="s">
        <v>1577</v>
      </c>
      <c r="J67" s="185" t="s">
        <v>1559</v>
      </c>
      <c r="K67" s="142">
        <v>5</v>
      </c>
      <c r="L67" s="142">
        <v>0</v>
      </c>
      <c r="M67" s="142">
        <f>Table1[[#This Row],[Number of adult in House]]+Table1[[#This Row],[Number of children]]</f>
        <v>5</v>
      </c>
      <c r="N67" s="142">
        <v>2</v>
      </c>
      <c r="O67" s="142" t="s">
        <v>1840</v>
      </c>
      <c r="P67" s="142" t="s">
        <v>1841</v>
      </c>
      <c r="Q67" s="142"/>
      <c r="R67" s="142" t="s">
        <v>1840</v>
      </c>
      <c r="S67" s="142" t="s">
        <v>1844</v>
      </c>
      <c r="T67" s="142" t="s">
        <v>1841</v>
      </c>
      <c r="U67" s="142" t="s">
        <v>2112</v>
      </c>
      <c r="V67" s="142">
        <v>19.580674999999999</v>
      </c>
      <c r="W67" s="142">
        <v>76.030264099999997</v>
      </c>
      <c r="X67" s="142">
        <v>430.5</v>
      </c>
      <c r="Y67" s="142">
        <v>12.1</v>
      </c>
      <c r="Z67" s="142" t="s">
        <v>1843</v>
      </c>
      <c r="AA67" s="142">
        <v>1</v>
      </c>
      <c r="AB67" s="142">
        <v>0</v>
      </c>
      <c r="AC67" s="142">
        <v>0</v>
      </c>
      <c r="AD67" s="142">
        <v>0</v>
      </c>
      <c r="AE67" s="142">
        <v>0</v>
      </c>
      <c r="AF67" s="142">
        <v>0</v>
      </c>
      <c r="AG67" s="186" t="s">
        <v>1844</v>
      </c>
      <c r="AH67" s="138" t="s">
        <v>2113</v>
      </c>
      <c r="AI67" s="187" t="s">
        <v>2114</v>
      </c>
    </row>
    <row r="68" spans="1:35" x14ac:dyDescent="0.3">
      <c r="A68" s="183">
        <v>67</v>
      </c>
      <c r="B68" s="184">
        <v>45469.651574074072</v>
      </c>
      <c r="C68" s="185" t="s">
        <v>2115</v>
      </c>
      <c r="D68" s="185" t="s">
        <v>608</v>
      </c>
      <c r="E68" s="185" t="s">
        <v>2060</v>
      </c>
      <c r="F68" s="185" t="s">
        <v>1728</v>
      </c>
      <c r="G68" s="185" t="s">
        <v>1729</v>
      </c>
      <c r="H68" s="185" t="s">
        <v>1696</v>
      </c>
      <c r="I68" s="185" t="s">
        <v>1577</v>
      </c>
      <c r="J68" s="185" t="s">
        <v>1559</v>
      </c>
      <c r="K68" s="142">
        <v>3</v>
      </c>
      <c r="L68" s="142">
        <v>0</v>
      </c>
      <c r="M68" s="142">
        <f>Table1[[#This Row],[Number of adult in House]]+Table1[[#This Row],[Number of children]]</f>
        <v>3</v>
      </c>
      <c r="N68" s="142">
        <v>2</v>
      </c>
      <c r="O68" s="142" t="s">
        <v>1840</v>
      </c>
      <c r="P68" s="142" t="s">
        <v>1841</v>
      </c>
      <c r="Q68" s="142"/>
      <c r="R68" s="142" t="s">
        <v>1840</v>
      </c>
      <c r="S68" s="142" t="s">
        <v>1844</v>
      </c>
      <c r="T68" s="142" t="s">
        <v>1841</v>
      </c>
      <c r="U68" s="142" t="s">
        <v>2116</v>
      </c>
      <c r="V68" s="142">
        <v>19.548434700000001</v>
      </c>
      <c r="W68" s="142">
        <v>76.0110533</v>
      </c>
      <c r="X68" s="142">
        <v>411</v>
      </c>
      <c r="Y68" s="142">
        <v>4.88</v>
      </c>
      <c r="Z68" s="142" t="s">
        <v>1843</v>
      </c>
      <c r="AA68" s="142">
        <v>1</v>
      </c>
      <c r="AB68" s="142">
        <v>0</v>
      </c>
      <c r="AC68" s="142">
        <v>0</v>
      </c>
      <c r="AD68" s="142">
        <v>0</v>
      </c>
      <c r="AE68" s="142">
        <v>0</v>
      </c>
      <c r="AF68" s="142">
        <v>0</v>
      </c>
      <c r="AG68" s="186" t="s">
        <v>1844</v>
      </c>
      <c r="AH68" s="138" t="s">
        <v>2117</v>
      </c>
      <c r="AI68" s="187" t="s">
        <v>2118</v>
      </c>
    </row>
    <row r="69" spans="1:35" x14ac:dyDescent="0.3">
      <c r="A69" s="183">
        <v>68</v>
      </c>
      <c r="B69" s="184">
        <v>45469.651574074072</v>
      </c>
      <c r="C69" s="185" t="s">
        <v>2119</v>
      </c>
      <c r="D69" s="185" t="s">
        <v>613</v>
      </c>
      <c r="E69" s="185" t="s">
        <v>1863</v>
      </c>
      <c r="F69" s="185" t="s">
        <v>1730</v>
      </c>
      <c r="G69" s="185" t="s">
        <v>1731</v>
      </c>
      <c r="H69" s="185" t="s">
        <v>1732</v>
      </c>
      <c r="I69" s="185" t="s">
        <v>1570</v>
      </c>
      <c r="J69" s="185" t="s">
        <v>1559</v>
      </c>
      <c r="K69" s="142">
        <v>5</v>
      </c>
      <c r="L69" s="142">
        <v>0</v>
      </c>
      <c r="M69" s="142">
        <f>Table1[[#This Row],[Number of adult in House]]+Table1[[#This Row],[Number of children]]</f>
        <v>5</v>
      </c>
      <c r="N69" s="142">
        <v>3</v>
      </c>
      <c r="O69" s="142" t="s">
        <v>1840</v>
      </c>
      <c r="P69" s="142" t="s">
        <v>1841</v>
      </c>
      <c r="Q69" s="142"/>
      <c r="R69" s="142" t="s">
        <v>1840</v>
      </c>
      <c r="S69" s="142" t="s">
        <v>1844</v>
      </c>
      <c r="T69" s="142" t="s">
        <v>1841</v>
      </c>
      <c r="U69" s="142" t="s">
        <v>2120</v>
      </c>
      <c r="V69" s="142">
        <v>19.548390099999999</v>
      </c>
      <c r="W69" s="142">
        <v>76.011078600000005</v>
      </c>
      <c r="X69" s="142">
        <v>414.6</v>
      </c>
      <c r="Y69" s="142">
        <v>4.6660000000000004</v>
      </c>
      <c r="Z69" s="142" t="s">
        <v>1843</v>
      </c>
      <c r="AA69" s="142">
        <v>1</v>
      </c>
      <c r="AB69" s="142">
        <v>0</v>
      </c>
      <c r="AC69" s="142">
        <v>0</v>
      </c>
      <c r="AD69" s="142">
        <v>0</v>
      </c>
      <c r="AE69" s="142">
        <v>0</v>
      </c>
      <c r="AF69" s="142">
        <v>0</v>
      </c>
      <c r="AG69" s="186" t="s">
        <v>1844</v>
      </c>
      <c r="AH69" s="138" t="s">
        <v>2121</v>
      </c>
      <c r="AI69" s="187" t="s">
        <v>2122</v>
      </c>
    </row>
    <row r="70" spans="1:35" x14ac:dyDescent="0.3">
      <c r="A70" s="183">
        <v>69</v>
      </c>
      <c r="B70" s="184">
        <v>45469.651574074072</v>
      </c>
      <c r="C70" s="185" t="s">
        <v>2082</v>
      </c>
      <c r="D70" s="185" t="s">
        <v>618</v>
      </c>
      <c r="E70" s="185" t="s">
        <v>2097</v>
      </c>
      <c r="F70" s="185" t="s">
        <v>1733</v>
      </c>
      <c r="G70" s="185" t="s">
        <v>1734</v>
      </c>
      <c r="H70" s="185" t="s">
        <v>1735</v>
      </c>
      <c r="I70" s="185" t="s">
        <v>1577</v>
      </c>
      <c r="J70" s="185" t="s">
        <v>1559</v>
      </c>
      <c r="K70" s="142">
        <v>4</v>
      </c>
      <c r="L70" s="142">
        <v>1</v>
      </c>
      <c r="M70" s="142">
        <f>Table1[[#This Row],[Number of adult in House]]+Table1[[#This Row],[Number of children]]</f>
        <v>5</v>
      </c>
      <c r="N70" s="142">
        <v>2</v>
      </c>
      <c r="O70" s="142" t="s">
        <v>1840</v>
      </c>
      <c r="P70" s="142" t="s">
        <v>1841</v>
      </c>
      <c r="Q70" s="142"/>
      <c r="R70" s="142" t="s">
        <v>1840</v>
      </c>
      <c r="S70" s="142" t="s">
        <v>1844</v>
      </c>
      <c r="T70" s="142" t="s">
        <v>1841</v>
      </c>
      <c r="U70" s="142" t="s">
        <v>2123</v>
      </c>
      <c r="V70" s="142">
        <v>19.548038500000001</v>
      </c>
      <c r="W70" s="142">
        <v>76.010818099999995</v>
      </c>
      <c r="X70" s="142">
        <v>410.7</v>
      </c>
      <c r="Y70" s="142">
        <v>4.3</v>
      </c>
      <c r="Z70" s="142" t="s">
        <v>1843</v>
      </c>
      <c r="AA70" s="142">
        <v>1</v>
      </c>
      <c r="AB70" s="142">
        <v>0</v>
      </c>
      <c r="AC70" s="142">
        <v>0</v>
      </c>
      <c r="AD70" s="142">
        <v>0</v>
      </c>
      <c r="AE70" s="142">
        <v>0</v>
      </c>
      <c r="AF70" s="142">
        <v>0</v>
      </c>
      <c r="AG70" s="186" t="s">
        <v>1844</v>
      </c>
      <c r="AH70" s="138" t="s">
        <v>2124</v>
      </c>
      <c r="AI70" s="187" t="s">
        <v>2125</v>
      </c>
    </row>
    <row r="71" spans="1:35" x14ac:dyDescent="0.3">
      <c r="A71" s="183">
        <v>70</v>
      </c>
      <c r="B71" s="184">
        <v>45469.651574074072</v>
      </c>
      <c r="C71" s="185" t="s">
        <v>2115</v>
      </c>
      <c r="D71" s="185" t="s">
        <v>623</v>
      </c>
      <c r="E71" s="185" t="s">
        <v>2060</v>
      </c>
      <c r="F71" s="185" t="s">
        <v>1736</v>
      </c>
      <c r="G71" s="185" t="s">
        <v>1737</v>
      </c>
      <c r="H71" s="185" t="s">
        <v>1696</v>
      </c>
      <c r="I71" s="185" t="s">
        <v>1577</v>
      </c>
      <c r="J71" s="185" t="s">
        <v>1559</v>
      </c>
      <c r="K71" s="142">
        <v>2</v>
      </c>
      <c r="L71" s="142">
        <v>1</v>
      </c>
      <c r="M71" s="142">
        <f>Table1[[#This Row],[Number of adult in House]]+Table1[[#This Row],[Number of children]]</f>
        <v>3</v>
      </c>
      <c r="N71" s="142">
        <v>2</v>
      </c>
      <c r="O71" s="142" t="s">
        <v>1840</v>
      </c>
      <c r="P71" s="142" t="s">
        <v>1841</v>
      </c>
      <c r="Q71" s="142"/>
      <c r="R71" s="142" t="s">
        <v>1840</v>
      </c>
      <c r="S71" s="142" t="s">
        <v>1844</v>
      </c>
      <c r="T71" s="142" t="s">
        <v>1841</v>
      </c>
      <c r="U71" s="142" t="s">
        <v>2126</v>
      </c>
      <c r="V71" s="142">
        <v>19.548383300000001</v>
      </c>
      <c r="W71" s="142">
        <v>76.011809900000003</v>
      </c>
      <c r="X71" s="142">
        <v>420.8</v>
      </c>
      <c r="Y71" s="142">
        <v>5</v>
      </c>
      <c r="Z71" s="142" t="s">
        <v>1843</v>
      </c>
      <c r="AA71" s="142">
        <v>1</v>
      </c>
      <c r="AB71" s="142">
        <v>0</v>
      </c>
      <c r="AC71" s="142">
        <v>0</v>
      </c>
      <c r="AD71" s="142">
        <v>0</v>
      </c>
      <c r="AE71" s="142">
        <v>0</v>
      </c>
      <c r="AF71" s="142">
        <v>0</v>
      </c>
      <c r="AG71" s="186" t="s">
        <v>1844</v>
      </c>
      <c r="AH71" s="138" t="s">
        <v>2127</v>
      </c>
      <c r="AI71" s="187" t="s">
        <v>2128</v>
      </c>
    </row>
    <row r="72" spans="1:35" x14ac:dyDescent="0.3">
      <c r="A72" s="183">
        <v>71</v>
      </c>
      <c r="B72" s="184">
        <v>45469.651574074072</v>
      </c>
      <c r="C72" s="185" t="s">
        <v>1945</v>
      </c>
      <c r="D72" s="185" t="s">
        <v>628</v>
      </c>
      <c r="E72" s="185" t="s">
        <v>1858</v>
      </c>
      <c r="F72" s="185" t="s">
        <v>1738</v>
      </c>
      <c r="G72" s="185" t="s">
        <v>1739</v>
      </c>
      <c r="H72" s="185" t="s">
        <v>1617</v>
      </c>
      <c r="I72" s="185" t="s">
        <v>1570</v>
      </c>
      <c r="J72" s="185" t="s">
        <v>1559</v>
      </c>
      <c r="K72" s="142">
        <v>4</v>
      </c>
      <c r="L72" s="142">
        <v>0</v>
      </c>
      <c r="M72" s="142">
        <f>Table1[[#This Row],[Number of adult in House]]+Table1[[#This Row],[Number of children]]</f>
        <v>4</v>
      </c>
      <c r="N72" s="142">
        <v>2</v>
      </c>
      <c r="O72" s="142" t="s">
        <v>1840</v>
      </c>
      <c r="P72" s="142" t="s">
        <v>1841</v>
      </c>
      <c r="Q72" s="142"/>
      <c r="R72" s="142" t="s">
        <v>1840</v>
      </c>
      <c r="S72" s="142" t="s">
        <v>1844</v>
      </c>
      <c r="T72" s="142" t="s">
        <v>1841</v>
      </c>
      <c r="U72" s="142" t="s">
        <v>2129</v>
      </c>
      <c r="V72" s="142">
        <v>19.548125899999999</v>
      </c>
      <c r="W72" s="142">
        <v>76.012096200000002</v>
      </c>
      <c r="X72" s="142">
        <v>418</v>
      </c>
      <c r="Y72" s="142">
        <v>4.62</v>
      </c>
      <c r="Z72" s="142" t="s">
        <v>1843</v>
      </c>
      <c r="AA72" s="142">
        <v>1</v>
      </c>
      <c r="AB72" s="142">
        <v>0</v>
      </c>
      <c r="AC72" s="142">
        <v>0</v>
      </c>
      <c r="AD72" s="142">
        <v>0</v>
      </c>
      <c r="AE72" s="142">
        <v>0</v>
      </c>
      <c r="AF72" s="142">
        <v>0</v>
      </c>
      <c r="AG72" s="186" t="s">
        <v>1844</v>
      </c>
      <c r="AH72" s="138" t="s">
        <v>2130</v>
      </c>
      <c r="AI72" s="187" t="s">
        <v>2131</v>
      </c>
    </row>
    <row r="73" spans="1:35" x14ac:dyDescent="0.3">
      <c r="A73" s="183">
        <v>72</v>
      </c>
      <c r="B73" s="184">
        <v>45469.651574074072</v>
      </c>
      <c r="C73" s="185" t="s">
        <v>2047</v>
      </c>
      <c r="D73" s="185" t="s">
        <v>633</v>
      </c>
      <c r="E73" s="185" t="s">
        <v>1956</v>
      </c>
      <c r="F73" s="185" t="s">
        <v>1740</v>
      </c>
      <c r="G73" s="185" t="s">
        <v>1741</v>
      </c>
      <c r="H73" s="185" t="s">
        <v>1630</v>
      </c>
      <c r="I73" s="185" t="s">
        <v>1570</v>
      </c>
      <c r="J73" s="185" t="s">
        <v>1559</v>
      </c>
      <c r="K73" s="142">
        <v>7</v>
      </c>
      <c r="L73" s="142">
        <v>0</v>
      </c>
      <c r="M73" s="142">
        <f>Table1[[#This Row],[Number of adult in House]]+Table1[[#This Row],[Number of children]]</f>
        <v>7</v>
      </c>
      <c r="N73" s="142">
        <v>2</v>
      </c>
      <c r="O73" s="142" t="s">
        <v>1840</v>
      </c>
      <c r="P73" s="142" t="s">
        <v>1841</v>
      </c>
      <c r="Q73" s="142"/>
      <c r="R73" s="142" t="s">
        <v>1840</v>
      </c>
      <c r="S73" s="142" t="s">
        <v>1844</v>
      </c>
      <c r="T73" s="142" t="s">
        <v>1841</v>
      </c>
      <c r="U73" s="142" t="s">
        <v>2132</v>
      </c>
      <c r="V73" s="142">
        <v>19.5490496</v>
      </c>
      <c r="W73" s="142">
        <v>76.0093478</v>
      </c>
      <c r="X73" s="142">
        <v>419.8</v>
      </c>
      <c r="Y73" s="142">
        <v>4.4870000000000001</v>
      </c>
      <c r="Z73" s="142" t="s">
        <v>1843</v>
      </c>
      <c r="AA73" s="142">
        <v>1</v>
      </c>
      <c r="AB73" s="142">
        <v>0</v>
      </c>
      <c r="AC73" s="142">
        <v>0</v>
      </c>
      <c r="AD73" s="142">
        <v>0</v>
      </c>
      <c r="AE73" s="142">
        <v>0</v>
      </c>
      <c r="AF73" s="142">
        <v>0</v>
      </c>
      <c r="AG73" s="186" t="s">
        <v>1844</v>
      </c>
      <c r="AH73" s="138" t="s">
        <v>2133</v>
      </c>
      <c r="AI73" s="187" t="s">
        <v>2134</v>
      </c>
    </row>
    <row r="74" spans="1:35" x14ac:dyDescent="0.3">
      <c r="A74" s="183">
        <v>73</v>
      </c>
      <c r="B74" s="184">
        <v>45470.651574074072</v>
      </c>
      <c r="C74" s="185" t="s">
        <v>2135</v>
      </c>
      <c r="D74" s="185" t="s">
        <v>638</v>
      </c>
      <c r="E74" s="185" t="s">
        <v>1839</v>
      </c>
      <c r="F74" s="185" t="s">
        <v>1742</v>
      </c>
      <c r="G74" s="185" t="s">
        <v>1061</v>
      </c>
      <c r="H74" s="185" t="s">
        <v>1743</v>
      </c>
      <c r="I74" s="185" t="s">
        <v>1559</v>
      </c>
      <c r="J74" s="185" t="s">
        <v>1559</v>
      </c>
      <c r="K74" s="142">
        <v>5</v>
      </c>
      <c r="L74" s="142">
        <v>0</v>
      </c>
      <c r="M74" s="142">
        <f>Table1[[#This Row],[Number of adult in House]]+Table1[[#This Row],[Number of children]]</f>
        <v>5</v>
      </c>
      <c r="N74" s="142">
        <v>2</v>
      </c>
      <c r="O74" s="142" t="s">
        <v>1840</v>
      </c>
      <c r="P74" s="142" t="s">
        <v>1841</v>
      </c>
      <c r="Q74" s="142"/>
      <c r="R74" s="142" t="s">
        <v>1840</v>
      </c>
      <c r="S74" s="142" t="s">
        <v>1844</v>
      </c>
      <c r="T74" s="142" t="s">
        <v>1841</v>
      </c>
      <c r="U74" s="142" t="s">
        <v>2136</v>
      </c>
      <c r="V74" s="142">
        <v>19.5114053</v>
      </c>
      <c r="W74" s="142">
        <v>76.065713200000005</v>
      </c>
      <c r="X74" s="142">
        <v>411.6</v>
      </c>
      <c r="Y74" s="142">
        <v>7.98</v>
      </c>
      <c r="Z74" s="142" t="s">
        <v>1843</v>
      </c>
      <c r="AA74" s="142">
        <v>1</v>
      </c>
      <c r="AB74" s="142">
        <v>0</v>
      </c>
      <c r="AC74" s="142">
        <v>0</v>
      </c>
      <c r="AD74" s="142">
        <v>0</v>
      </c>
      <c r="AE74" s="142">
        <v>0</v>
      </c>
      <c r="AF74" s="142">
        <v>0</v>
      </c>
      <c r="AG74" s="186" t="s">
        <v>1844</v>
      </c>
      <c r="AH74" s="138" t="s">
        <v>2137</v>
      </c>
      <c r="AI74" s="187" t="s">
        <v>2138</v>
      </c>
    </row>
    <row r="75" spans="1:35" x14ac:dyDescent="0.3">
      <c r="A75" s="183">
        <v>74</v>
      </c>
      <c r="B75" s="184">
        <v>45470.651574074072</v>
      </c>
      <c r="C75" s="185" t="s">
        <v>2139</v>
      </c>
      <c r="D75" s="185" t="s">
        <v>643</v>
      </c>
      <c r="E75" s="185" t="s">
        <v>1839</v>
      </c>
      <c r="F75" s="185" t="s">
        <v>1744</v>
      </c>
      <c r="G75" s="185" t="s">
        <v>1745</v>
      </c>
      <c r="H75" s="185" t="s">
        <v>1746</v>
      </c>
      <c r="I75" s="185" t="s">
        <v>1559</v>
      </c>
      <c r="J75" s="185" t="s">
        <v>1559</v>
      </c>
      <c r="K75" s="142">
        <v>5</v>
      </c>
      <c r="L75" s="142">
        <v>0</v>
      </c>
      <c r="M75" s="142">
        <f>Table1[[#This Row],[Number of adult in House]]+Table1[[#This Row],[Number of children]]</f>
        <v>5</v>
      </c>
      <c r="N75" s="142">
        <v>2</v>
      </c>
      <c r="O75" s="142" t="s">
        <v>1840</v>
      </c>
      <c r="P75" s="142" t="s">
        <v>1841</v>
      </c>
      <c r="Q75" s="142"/>
      <c r="R75" s="142" t="s">
        <v>1840</v>
      </c>
      <c r="S75" s="142" t="s">
        <v>1844</v>
      </c>
      <c r="T75" s="142" t="s">
        <v>1841</v>
      </c>
      <c r="U75" s="142" t="s">
        <v>2140</v>
      </c>
      <c r="V75" s="142">
        <v>19.511728399999999</v>
      </c>
      <c r="W75" s="142">
        <v>76.065348299999997</v>
      </c>
      <c r="X75" s="142">
        <v>410.5</v>
      </c>
      <c r="Y75" s="142">
        <v>3.9329999999999998</v>
      </c>
      <c r="Z75" s="142" t="s">
        <v>1843</v>
      </c>
      <c r="AA75" s="142">
        <v>1</v>
      </c>
      <c r="AB75" s="142">
        <v>0</v>
      </c>
      <c r="AC75" s="142">
        <v>0</v>
      </c>
      <c r="AD75" s="142">
        <v>0</v>
      </c>
      <c r="AE75" s="142">
        <v>0</v>
      </c>
      <c r="AF75" s="142">
        <v>0</v>
      </c>
      <c r="AG75" s="186" t="s">
        <v>1844</v>
      </c>
      <c r="AH75" s="138" t="s">
        <v>2141</v>
      </c>
      <c r="AI75" s="187" t="s">
        <v>2142</v>
      </c>
    </row>
    <row r="76" spans="1:35" x14ac:dyDescent="0.3">
      <c r="A76" s="183">
        <v>75</v>
      </c>
      <c r="B76" s="184">
        <v>45470.651574074072</v>
      </c>
      <c r="C76" s="185" t="s">
        <v>2075</v>
      </c>
      <c r="D76" s="185" t="s">
        <v>648</v>
      </c>
      <c r="E76" s="185" t="s">
        <v>1901</v>
      </c>
      <c r="F76" s="185" t="s">
        <v>1747</v>
      </c>
      <c r="G76" s="185" t="s">
        <v>1748</v>
      </c>
      <c r="H76" s="185" t="s">
        <v>1681</v>
      </c>
      <c r="I76" s="185" t="s">
        <v>1577</v>
      </c>
      <c r="J76" s="185" t="s">
        <v>1559</v>
      </c>
      <c r="K76" s="142">
        <v>5</v>
      </c>
      <c r="L76" s="142">
        <v>0</v>
      </c>
      <c r="M76" s="142">
        <f>Table1[[#This Row],[Number of adult in House]]+Table1[[#This Row],[Number of children]]</f>
        <v>5</v>
      </c>
      <c r="N76" s="142">
        <v>2</v>
      </c>
      <c r="O76" s="142" t="s">
        <v>1840</v>
      </c>
      <c r="P76" s="142" t="s">
        <v>1841</v>
      </c>
      <c r="Q76" s="142"/>
      <c r="R76" s="142" t="s">
        <v>1840</v>
      </c>
      <c r="S76" s="142" t="s">
        <v>1844</v>
      </c>
      <c r="T76" s="142" t="s">
        <v>1841</v>
      </c>
      <c r="U76" s="142" t="s">
        <v>2143</v>
      </c>
      <c r="V76" s="142">
        <v>19.518077999999999</v>
      </c>
      <c r="W76" s="142">
        <v>76.110793599999994</v>
      </c>
      <c r="X76" s="142">
        <v>0</v>
      </c>
      <c r="Y76" s="142">
        <v>100</v>
      </c>
      <c r="Z76" s="142" t="s">
        <v>1843</v>
      </c>
      <c r="AA76" s="142">
        <v>1</v>
      </c>
      <c r="AB76" s="142">
        <v>0</v>
      </c>
      <c r="AC76" s="142">
        <v>0</v>
      </c>
      <c r="AD76" s="142">
        <v>0</v>
      </c>
      <c r="AE76" s="142">
        <v>0</v>
      </c>
      <c r="AF76" s="142">
        <v>0</v>
      </c>
      <c r="AG76" s="186" t="s">
        <v>1844</v>
      </c>
      <c r="AH76" s="138" t="s">
        <v>2144</v>
      </c>
      <c r="AI76" s="187" t="s">
        <v>2145</v>
      </c>
    </row>
    <row r="77" spans="1:35" x14ac:dyDescent="0.3">
      <c r="A77" s="183">
        <v>76</v>
      </c>
      <c r="B77" s="184">
        <v>45470.651574074072</v>
      </c>
      <c r="C77" s="185" t="s">
        <v>1872</v>
      </c>
      <c r="D77" s="185" t="s">
        <v>654</v>
      </c>
      <c r="E77" s="185" t="s">
        <v>1839</v>
      </c>
      <c r="F77" s="185" t="s">
        <v>1749</v>
      </c>
      <c r="G77" s="185" t="s">
        <v>1750</v>
      </c>
      <c r="H77" s="185" t="s">
        <v>1580</v>
      </c>
      <c r="I77" s="185" t="s">
        <v>1559</v>
      </c>
      <c r="J77" s="185" t="s">
        <v>1559</v>
      </c>
      <c r="K77" s="142">
        <v>4</v>
      </c>
      <c r="L77" s="142">
        <v>0</v>
      </c>
      <c r="M77" s="142">
        <f>Table1[[#This Row],[Number of adult in House]]+Table1[[#This Row],[Number of children]]</f>
        <v>4</v>
      </c>
      <c r="N77" s="142">
        <v>2</v>
      </c>
      <c r="O77" s="142" t="s">
        <v>1840</v>
      </c>
      <c r="P77" s="142" t="s">
        <v>1841</v>
      </c>
      <c r="Q77" s="142"/>
      <c r="R77" s="142" t="s">
        <v>1840</v>
      </c>
      <c r="S77" s="142" t="s">
        <v>1844</v>
      </c>
      <c r="T77" s="142" t="s">
        <v>1841</v>
      </c>
      <c r="U77" s="142" t="s">
        <v>2146</v>
      </c>
      <c r="V77" s="142">
        <v>19.552313300000002</v>
      </c>
      <c r="W77" s="142">
        <v>75.954047500000001</v>
      </c>
      <c r="X77" s="142">
        <v>408.4</v>
      </c>
      <c r="Y77" s="142">
        <v>8.92</v>
      </c>
      <c r="Z77" s="142" t="s">
        <v>1843</v>
      </c>
      <c r="AA77" s="142">
        <v>1</v>
      </c>
      <c r="AB77" s="142">
        <v>0</v>
      </c>
      <c r="AC77" s="142">
        <v>0</v>
      </c>
      <c r="AD77" s="142">
        <v>0</v>
      </c>
      <c r="AE77" s="142">
        <v>0</v>
      </c>
      <c r="AF77" s="142">
        <v>0</v>
      </c>
      <c r="AG77" s="186" t="s">
        <v>1844</v>
      </c>
      <c r="AH77" s="138" t="s">
        <v>2147</v>
      </c>
      <c r="AI77" s="187" t="s">
        <v>2148</v>
      </c>
    </row>
    <row r="78" spans="1:35" x14ac:dyDescent="0.3">
      <c r="A78" s="183">
        <v>77</v>
      </c>
      <c r="B78" s="184">
        <v>45470.651574074072</v>
      </c>
      <c r="C78" s="185" t="s">
        <v>2115</v>
      </c>
      <c r="D78" s="185" t="s">
        <v>660</v>
      </c>
      <c r="E78" s="185" t="s">
        <v>2060</v>
      </c>
      <c r="F78" s="185" t="s">
        <v>1751</v>
      </c>
      <c r="G78" s="185" t="s">
        <v>1752</v>
      </c>
      <c r="H78" s="185" t="s">
        <v>1696</v>
      </c>
      <c r="I78" s="185" t="s">
        <v>1577</v>
      </c>
      <c r="J78" s="185" t="s">
        <v>1559</v>
      </c>
      <c r="K78" s="142">
        <v>6</v>
      </c>
      <c r="L78" s="142">
        <v>2</v>
      </c>
      <c r="M78" s="142">
        <f>Table1[[#This Row],[Number of adult in House]]+Table1[[#This Row],[Number of children]]</f>
        <v>8</v>
      </c>
      <c r="N78" s="142">
        <v>2</v>
      </c>
      <c r="O78" s="142" t="s">
        <v>1840</v>
      </c>
      <c r="P78" s="142" t="s">
        <v>1841</v>
      </c>
      <c r="Q78" s="142"/>
      <c r="R78" s="142" t="s">
        <v>1840</v>
      </c>
      <c r="S78" s="142" t="s">
        <v>1844</v>
      </c>
      <c r="T78" s="142" t="s">
        <v>1841</v>
      </c>
      <c r="U78" s="142" t="s">
        <v>2149</v>
      </c>
      <c r="V78" s="142">
        <v>19.551980199999999</v>
      </c>
      <c r="W78" s="142">
        <v>75.955517900000004</v>
      </c>
      <c r="X78" s="142">
        <v>408.5</v>
      </c>
      <c r="Y78" s="142">
        <v>4.05</v>
      </c>
      <c r="Z78" s="142" t="s">
        <v>1843</v>
      </c>
      <c r="AA78" s="142">
        <v>1</v>
      </c>
      <c r="AB78" s="142">
        <v>0</v>
      </c>
      <c r="AC78" s="142">
        <v>0</v>
      </c>
      <c r="AD78" s="142">
        <v>0</v>
      </c>
      <c r="AE78" s="142">
        <v>0</v>
      </c>
      <c r="AF78" s="142">
        <v>0</v>
      </c>
      <c r="AG78" s="186" t="s">
        <v>1844</v>
      </c>
      <c r="AH78" s="138" t="s">
        <v>2150</v>
      </c>
      <c r="AI78" s="187" t="s">
        <v>2151</v>
      </c>
    </row>
    <row r="79" spans="1:35" x14ac:dyDescent="0.3">
      <c r="A79" s="183">
        <v>78</v>
      </c>
      <c r="B79" s="184">
        <v>45470.651574074072</v>
      </c>
      <c r="C79" s="185" t="s">
        <v>2043</v>
      </c>
      <c r="D79" s="185" t="s">
        <v>665</v>
      </c>
      <c r="E79" s="185" t="s">
        <v>1901</v>
      </c>
      <c r="F79" s="185" t="s">
        <v>1753</v>
      </c>
      <c r="G79" s="185" t="s">
        <v>1754</v>
      </c>
      <c r="H79" s="185" t="s">
        <v>1686</v>
      </c>
      <c r="I79" s="185" t="s">
        <v>1577</v>
      </c>
      <c r="J79" s="185" t="s">
        <v>1559</v>
      </c>
      <c r="K79" s="142">
        <v>5</v>
      </c>
      <c r="L79" s="142">
        <v>0</v>
      </c>
      <c r="M79" s="142">
        <f>Table1[[#This Row],[Number of adult in House]]+Table1[[#This Row],[Number of children]]</f>
        <v>5</v>
      </c>
      <c r="N79" s="142">
        <v>2</v>
      </c>
      <c r="O79" s="142" t="s">
        <v>1840</v>
      </c>
      <c r="P79" s="142" t="s">
        <v>1841</v>
      </c>
      <c r="Q79" s="142"/>
      <c r="R79" s="142" t="s">
        <v>1840</v>
      </c>
      <c r="S79" s="142" t="s">
        <v>1844</v>
      </c>
      <c r="T79" s="142" t="s">
        <v>1841</v>
      </c>
      <c r="U79" s="142" t="s">
        <v>2152</v>
      </c>
      <c r="V79" s="142">
        <v>19.5210896</v>
      </c>
      <c r="W79" s="142">
        <v>75.955596799999995</v>
      </c>
      <c r="X79" s="142">
        <v>408.6</v>
      </c>
      <c r="Y79" s="142">
        <v>4.0919999999999996</v>
      </c>
      <c r="Z79" s="142" t="s">
        <v>1843</v>
      </c>
      <c r="AA79" s="142">
        <v>1</v>
      </c>
      <c r="AB79" s="142">
        <v>0</v>
      </c>
      <c r="AC79" s="142">
        <v>0</v>
      </c>
      <c r="AD79" s="142">
        <v>0</v>
      </c>
      <c r="AE79" s="142">
        <v>0</v>
      </c>
      <c r="AF79" s="142">
        <v>0</v>
      </c>
      <c r="AG79" s="186" t="s">
        <v>1844</v>
      </c>
      <c r="AH79" s="138" t="s">
        <v>2153</v>
      </c>
      <c r="AI79" s="187" t="s">
        <v>2154</v>
      </c>
    </row>
    <row r="80" spans="1:35" x14ac:dyDescent="0.3">
      <c r="A80" s="183">
        <v>79</v>
      </c>
      <c r="B80" s="184">
        <v>45470.651574074072</v>
      </c>
      <c r="C80" s="185" t="s">
        <v>2155</v>
      </c>
      <c r="D80" s="185" t="s">
        <v>671</v>
      </c>
      <c r="E80" s="185" t="s">
        <v>2083</v>
      </c>
      <c r="F80" s="185" t="s">
        <v>1755</v>
      </c>
      <c r="G80" s="185" t="s">
        <v>1756</v>
      </c>
      <c r="H80" s="185" t="s">
        <v>1678</v>
      </c>
      <c r="I80" s="185" t="s">
        <v>1577</v>
      </c>
      <c r="J80" s="185" t="s">
        <v>1559</v>
      </c>
      <c r="K80" s="142">
        <v>5</v>
      </c>
      <c r="L80" s="142">
        <v>0</v>
      </c>
      <c r="M80" s="142">
        <f>Table1[[#This Row],[Number of adult in House]]+Table1[[#This Row],[Number of children]]</f>
        <v>5</v>
      </c>
      <c r="N80" s="142">
        <v>2</v>
      </c>
      <c r="O80" s="142" t="s">
        <v>1840</v>
      </c>
      <c r="P80" s="142" t="s">
        <v>1841</v>
      </c>
      <c r="Q80" s="142"/>
      <c r="R80" s="142" t="s">
        <v>1840</v>
      </c>
      <c r="S80" s="142" t="s">
        <v>1844</v>
      </c>
      <c r="T80" s="142" t="s">
        <v>1841</v>
      </c>
      <c r="U80" s="142" t="s">
        <v>2156</v>
      </c>
      <c r="V80" s="142">
        <v>19.517563299999999</v>
      </c>
      <c r="W80" s="142">
        <v>75.950656600000002</v>
      </c>
      <c r="X80" s="142">
        <v>404.7</v>
      </c>
      <c r="Y80" s="142">
        <v>6.1660000000000004</v>
      </c>
      <c r="Z80" s="142" t="s">
        <v>1843</v>
      </c>
      <c r="AA80" s="142">
        <v>1</v>
      </c>
      <c r="AB80" s="142">
        <v>0</v>
      </c>
      <c r="AC80" s="142">
        <v>0</v>
      </c>
      <c r="AD80" s="142">
        <v>0</v>
      </c>
      <c r="AE80" s="142">
        <v>0</v>
      </c>
      <c r="AF80" s="142">
        <v>0</v>
      </c>
      <c r="AG80" s="186" t="s">
        <v>1844</v>
      </c>
      <c r="AH80" s="138" t="s">
        <v>2157</v>
      </c>
      <c r="AI80" s="187" t="s">
        <v>2158</v>
      </c>
    </row>
    <row r="81" spans="1:35" x14ac:dyDescent="0.3">
      <c r="A81" s="183">
        <v>80</v>
      </c>
      <c r="B81" s="184">
        <v>45470.651574074072</v>
      </c>
      <c r="C81" s="185" t="s">
        <v>2159</v>
      </c>
      <c r="D81" s="185" t="s">
        <v>676</v>
      </c>
      <c r="E81" s="185" t="s">
        <v>1901</v>
      </c>
      <c r="F81" s="185" t="s">
        <v>1757</v>
      </c>
      <c r="G81" s="185" t="s">
        <v>1758</v>
      </c>
      <c r="H81" s="185" t="s">
        <v>1635</v>
      </c>
      <c r="I81" s="185" t="s">
        <v>1577</v>
      </c>
      <c r="J81" s="185" t="s">
        <v>1559</v>
      </c>
      <c r="K81" s="142">
        <v>3</v>
      </c>
      <c r="L81" s="142">
        <v>0</v>
      </c>
      <c r="M81" s="142">
        <f>Table1[[#This Row],[Number of adult in House]]+Table1[[#This Row],[Number of children]]</f>
        <v>3</v>
      </c>
      <c r="N81" s="142">
        <v>2</v>
      </c>
      <c r="O81" s="142" t="s">
        <v>1840</v>
      </c>
      <c r="P81" s="142" t="s">
        <v>1841</v>
      </c>
      <c r="Q81" s="142"/>
      <c r="R81" s="142" t="s">
        <v>1840</v>
      </c>
      <c r="S81" s="142" t="s">
        <v>1844</v>
      </c>
      <c r="T81" s="142" t="s">
        <v>1841</v>
      </c>
      <c r="U81" s="142" t="s">
        <v>2160</v>
      </c>
      <c r="V81" s="142">
        <v>19.483733600000001</v>
      </c>
      <c r="W81" s="142">
        <v>75.958910700000004</v>
      </c>
      <c r="X81" s="142">
        <v>385.9</v>
      </c>
      <c r="Y81" s="142">
        <v>4.05</v>
      </c>
      <c r="Z81" s="142" t="s">
        <v>1843</v>
      </c>
      <c r="AA81" s="142">
        <v>1</v>
      </c>
      <c r="AB81" s="142">
        <v>0</v>
      </c>
      <c r="AC81" s="142">
        <v>0</v>
      </c>
      <c r="AD81" s="142">
        <v>0</v>
      </c>
      <c r="AE81" s="142">
        <v>0</v>
      </c>
      <c r="AF81" s="142">
        <v>0</v>
      </c>
      <c r="AG81" s="186" t="s">
        <v>1844</v>
      </c>
      <c r="AH81" s="138" t="s">
        <v>2161</v>
      </c>
      <c r="AI81" s="187" t="s">
        <v>2162</v>
      </c>
    </row>
    <row r="82" spans="1:35" x14ac:dyDescent="0.3">
      <c r="A82" s="183">
        <v>81</v>
      </c>
      <c r="B82" s="184">
        <v>45471.651574074072</v>
      </c>
      <c r="C82" s="185" t="s">
        <v>2020</v>
      </c>
      <c r="D82" s="185" t="s">
        <v>580</v>
      </c>
      <c r="E82" s="185" t="s">
        <v>2060</v>
      </c>
      <c r="F82" s="185" t="s">
        <v>1759</v>
      </c>
      <c r="G82" s="185" t="s">
        <v>1760</v>
      </c>
      <c r="H82" s="185" t="s">
        <v>1761</v>
      </c>
      <c r="I82" s="185" t="s">
        <v>1577</v>
      </c>
      <c r="J82" s="185" t="s">
        <v>1559</v>
      </c>
      <c r="K82" s="142">
        <v>7</v>
      </c>
      <c r="L82" s="142">
        <v>0</v>
      </c>
      <c r="M82" s="142">
        <f>Table1[[#This Row],[Number of adult in House]]+Table1[[#This Row],[Number of children]]</f>
        <v>7</v>
      </c>
      <c r="N82" s="142">
        <v>2</v>
      </c>
      <c r="O82" s="142" t="s">
        <v>1840</v>
      </c>
      <c r="P82" s="142" t="s">
        <v>1841</v>
      </c>
      <c r="Q82" s="142"/>
      <c r="R82" s="142" t="s">
        <v>1840</v>
      </c>
      <c r="S82" s="142" t="s">
        <v>1844</v>
      </c>
      <c r="T82" s="142" t="s">
        <v>1841</v>
      </c>
      <c r="U82" s="142" t="s">
        <v>2163</v>
      </c>
      <c r="V82" s="142">
        <v>19.501359399999998</v>
      </c>
      <c r="W82" s="142">
        <v>75.906979199999995</v>
      </c>
      <c r="X82" s="142">
        <v>430.5</v>
      </c>
      <c r="Y82" s="142">
        <v>7.65</v>
      </c>
      <c r="Z82" s="142" t="s">
        <v>1843</v>
      </c>
      <c r="AA82" s="142">
        <v>1</v>
      </c>
      <c r="AB82" s="142">
        <v>0</v>
      </c>
      <c r="AC82" s="142">
        <v>0</v>
      </c>
      <c r="AD82" s="142">
        <v>0</v>
      </c>
      <c r="AE82" s="142">
        <v>0</v>
      </c>
      <c r="AF82" s="142">
        <v>0</v>
      </c>
      <c r="AG82" s="186" t="s">
        <v>1844</v>
      </c>
      <c r="AH82" s="138" t="s">
        <v>2164</v>
      </c>
      <c r="AI82" s="187" t="s">
        <v>2165</v>
      </c>
    </row>
    <row r="83" spans="1:35" x14ac:dyDescent="0.3">
      <c r="A83" s="183">
        <v>82</v>
      </c>
      <c r="B83" s="184">
        <v>45471.651574074072</v>
      </c>
      <c r="C83" s="185" t="s">
        <v>2166</v>
      </c>
      <c r="D83" s="185" t="s">
        <v>585</v>
      </c>
      <c r="E83" s="185" t="s">
        <v>1839</v>
      </c>
      <c r="F83" s="185" t="s">
        <v>1762</v>
      </c>
      <c r="G83" s="185" t="s">
        <v>1763</v>
      </c>
      <c r="H83" s="185" t="s">
        <v>1580</v>
      </c>
      <c r="I83" s="185" t="s">
        <v>1559</v>
      </c>
      <c r="J83" s="185" t="s">
        <v>1559</v>
      </c>
      <c r="K83" s="142">
        <v>4</v>
      </c>
      <c r="L83" s="142">
        <v>1</v>
      </c>
      <c r="M83" s="142">
        <f>Table1[[#This Row],[Number of adult in House]]+Table1[[#This Row],[Number of children]]</f>
        <v>5</v>
      </c>
      <c r="N83" s="142">
        <v>2</v>
      </c>
      <c r="O83" s="142" t="s">
        <v>1840</v>
      </c>
      <c r="P83" s="142" t="s">
        <v>1841</v>
      </c>
      <c r="Q83" s="142"/>
      <c r="R83" s="142" t="s">
        <v>1840</v>
      </c>
      <c r="S83" s="142" t="s">
        <v>1844</v>
      </c>
      <c r="T83" s="142" t="s">
        <v>1841</v>
      </c>
      <c r="U83" s="142" t="s">
        <v>2167</v>
      </c>
      <c r="V83" s="142">
        <v>19.458208899999999</v>
      </c>
      <c r="W83" s="142">
        <v>75.960395199999994</v>
      </c>
      <c r="X83" s="142">
        <v>368</v>
      </c>
      <c r="Y83" s="142">
        <v>5.5</v>
      </c>
      <c r="Z83" s="142" t="s">
        <v>1843</v>
      </c>
      <c r="AA83" s="142">
        <v>1</v>
      </c>
      <c r="AB83" s="142">
        <v>0</v>
      </c>
      <c r="AC83" s="142">
        <v>0</v>
      </c>
      <c r="AD83" s="142">
        <v>0</v>
      </c>
      <c r="AE83" s="142">
        <v>0</v>
      </c>
      <c r="AF83" s="142">
        <v>0</v>
      </c>
      <c r="AG83" s="186" t="s">
        <v>1844</v>
      </c>
      <c r="AH83" s="138" t="s">
        <v>2168</v>
      </c>
      <c r="AI83" s="187" t="s">
        <v>2169</v>
      </c>
    </row>
    <row r="84" spans="1:35" x14ac:dyDescent="0.3">
      <c r="A84" s="183">
        <v>83</v>
      </c>
      <c r="B84" s="184">
        <v>45471.651574074072</v>
      </c>
      <c r="C84" s="185" t="s">
        <v>2031</v>
      </c>
      <c r="D84" s="185" t="s">
        <v>590</v>
      </c>
      <c r="E84" s="185" t="s">
        <v>2170</v>
      </c>
      <c r="F84" s="185" t="s">
        <v>1764</v>
      </c>
      <c r="G84" s="185" t="s">
        <v>1765</v>
      </c>
      <c r="H84" s="185" t="s">
        <v>1766</v>
      </c>
      <c r="I84" s="185" t="s">
        <v>1577</v>
      </c>
      <c r="J84" s="185" t="s">
        <v>1559</v>
      </c>
      <c r="K84" s="142">
        <v>5</v>
      </c>
      <c r="L84" s="142">
        <v>0</v>
      </c>
      <c r="M84" s="142">
        <f>Table1[[#This Row],[Number of adult in House]]+Table1[[#This Row],[Number of children]]</f>
        <v>5</v>
      </c>
      <c r="N84" s="142">
        <v>2</v>
      </c>
      <c r="O84" s="142" t="s">
        <v>1840</v>
      </c>
      <c r="P84" s="142" t="s">
        <v>1841</v>
      </c>
      <c r="Q84" s="142"/>
      <c r="R84" s="142" t="s">
        <v>1840</v>
      </c>
      <c r="S84" s="142" t="s">
        <v>1844</v>
      </c>
      <c r="T84" s="142" t="s">
        <v>1841</v>
      </c>
      <c r="U84" s="142" t="s">
        <v>2171</v>
      </c>
      <c r="V84" s="142">
        <v>19.4575794</v>
      </c>
      <c r="W84" s="142">
        <v>75.959212899999997</v>
      </c>
      <c r="X84" s="142">
        <v>374.2</v>
      </c>
      <c r="Y84" s="142">
        <v>4.7329999999999997</v>
      </c>
      <c r="Z84" s="142" t="s">
        <v>1843</v>
      </c>
      <c r="AA84" s="142">
        <v>1</v>
      </c>
      <c r="AB84" s="142">
        <v>0</v>
      </c>
      <c r="AC84" s="142">
        <v>0</v>
      </c>
      <c r="AD84" s="142">
        <v>0</v>
      </c>
      <c r="AE84" s="142">
        <v>0</v>
      </c>
      <c r="AF84" s="142">
        <v>0</v>
      </c>
      <c r="AG84" s="186" t="s">
        <v>1844</v>
      </c>
      <c r="AH84" s="138" t="s">
        <v>2172</v>
      </c>
      <c r="AI84" s="187" t="s">
        <v>2173</v>
      </c>
    </row>
    <row r="85" spans="1:35" x14ac:dyDescent="0.3">
      <c r="A85" s="183">
        <v>84</v>
      </c>
      <c r="B85" s="184">
        <v>45471.651574074072</v>
      </c>
      <c r="C85" s="185" t="s">
        <v>2174</v>
      </c>
      <c r="D85" s="185" t="s">
        <v>595</v>
      </c>
      <c r="E85" s="185" t="s">
        <v>2175</v>
      </c>
      <c r="F85" s="185" t="s">
        <v>1767</v>
      </c>
      <c r="G85" s="185" t="s">
        <v>1768</v>
      </c>
      <c r="H85" s="185" t="s">
        <v>1693</v>
      </c>
      <c r="I85" s="185" t="s">
        <v>1577</v>
      </c>
      <c r="J85" s="185" t="s">
        <v>1559</v>
      </c>
      <c r="K85" s="142">
        <v>4</v>
      </c>
      <c r="L85" s="142">
        <v>0</v>
      </c>
      <c r="M85" s="142">
        <f>Table1[[#This Row],[Number of adult in House]]+Table1[[#This Row],[Number of children]]</f>
        <v>4</v>
      </c>
      <c r="N85" s="142">
        <v>2</v>
      </c>
      <c r="O85" s="142" t="s">
        <v>1840</v>
      </c>
      <c r="P85" s="142" t="s">
        <v>1841</v>
      </c>
      <c r="Q85" s="142"/>
      <c r="R85" s="142" t="s">
        <v>1840</v>
      </c>
      <c r="S85" s="142" t="s">
        <v>1844</v>
      </c>
      <c r="T85" s="142" t="s">
        <v>1841</v>
      </c>
      <c r="U85" s="142" t="s">
        <v>2176</v>
      </c>
      <c r="V85" s="142">
        <v>19.457397799999999</v>
      </c>
      <c r="W85" s="142">
        <v>75.958432599999995</v>
      </c>
      <c r="X85" s="142">
        <v>340.6</v>
      </c>
      <c r="Y85" s="142">
        <v>5.46</v>
      </c>
      <c r="Z85" s="142" t="s">
        <v>1843</v>
      </c>
      <c r="AA85" s="142">
        <v>1</v>
      </c>
      <c r="AB85" s="142">
        <v>0</v>
      </c>
      <c r="AC85" s="142">
        <v>0</v>
      </c>
      <c r="AD85" s="142">
        <v>0</v>
      </c>
      <c r="AE85" s="142">
        <v>0</v>
      </c>
      <c r="AF85" s="142">
        <v>0</v>
      </c>
      <c r="AG85" s="186" t="s">
        <v>1844</v>
      </c>
      <c r="AH85" s="138" t="s">
        <v>2177</v>
      </c>
      <c r="AI85" s="187" t="s">
        <v>2178</v>
      </c>
    </row>
    <row r="86" spans="1:35" x14ac:dyDescent="0.3">
      <c r="A86" s="183">
        <v>85</v>
      </c>
      <c r="B86" s="184">
        <v>45471.651574074072</v>
      </c>
      <c r="C86" s="185" t="s">
        <v>2179</v>
      </c>
      <c r="D86" s="185" t="s">
        <v>600</v>
      </c>
      <c r="E86" s="185" t="s">
        <v>1839</v>
      </c>
      <c r="F86" s="185" t="s">
        <v>1769</v>
      </c>
      <c r="G86" s="185" t="s">
        <v>1770</v>
      </c>
      <c r="H86" s="185" t="s">
        <v>1771</v>
      </c>
      <c r="I86" s="185" t="s">
        <v>1559</v>
      </c>
      <c r="J86" s="185" t="s">
        <v>1559</v>
      </c>
      <c r="K86" s="142">
        <v>3</v>
      </c>
      <c r="L86" s="142">
        <v>2</v>
      </c>
      <c r="M86" s="142">
        <f>Table1[[#This Row],[Number of adult in House]]+Table1[[#This Row],[Number of children]]</f>
        <v>5</v>
      </c>
      <c r="N86" s="142">
        <v>2</v>
      </c>
      <c r="O86" s="142" t="s">
        <v>1840</v>
      </c>
      <c r="P86" s="142" t="s">
        <v>1841</v>
      </c>
      <c r="Q86" s="142"/>
      <c r="R86" s="142" t="s">
        <v>1840</v>
      </c>
      <c r="S86" s="142" t="s">
        <v>1844</v>
      </c>
      <c r="T86" s="142" t="s">
        <v>1841</v>
      </c>
      <c r="U86" s="142" t="s">
        <v>2180</v>
      </c>
      <c r="V86" s="142">
        <v>19.459063499999999</v>
      </c>
      <c r="W86" s="142">
        <v>75.958826999999999</v>
      </c>
      <c r="X86" s="142">
        <v>362.1</v>
      </c>
      <c r="Y86" s="142">
        <v>4.75</v>
      </c>
      <c r="Z86" s="142" t="s">
        <v>1843</v>
      </c>
      <c r="AA86" s="142">
        <v>1</v>
      </c>
      <c r="AB86" s="142">
        <v>0</v>
      </c>
      <c r="AC86" s="142">
        <v>0</v>
      </c>
      <c r="AD86" s="142">
        <v>0</v>
      </c>
      <c r="AE86" s="142">
        <v>0</v>
      </c>
      <c r="AF86" s="142">
        <v>0</v>
      </c>
      <c r="AG86" s="186" t="s">
        <v>1844</v>
      </c>
      <c r="AH86" s="138" t="s">
        <v>2181</v>
      </c>
      <c r="AI86" s="187" t="s">
        <v>2182</v>
      </c>
    </row>
    <row r="87" spans="1:35" x14ac:dyDescent="0.3">
      <c r="A87" s="183">
        <v>86</v>
      </c>
      <c r="B87" s="184">
        <v>45471.651574074072</v>
      </c>
      <c r="C87" s="185" t="s">
        <v>2183</v>
      </c>
      <c r="D87" s="185" t="s">
        <v>605</v>
      </c>
      <c r="E87" s="185" t="s">
        <v>1956</v>
      </c>
      <c r="F87" s="185" t="s">
        <v>1772</v>
      </c>
      <c r="G87" s="185" t="s">
        <v>1773</v>
      </c>
      <c r="H87" s="185" t="s">
        <v>1774</v>
      </c>
      <c r="I87" s="185" t="s">
        <v>1570</v>
      </c>
      <c r="J87" s="185" t="s">
        <v>1559</v>
      </c>
      <c r="K87" s="142">
        <v>6</v>
      </c>
      <c r="L87" s="142">
        <v>0</v>
      </c>
      <c r="M87" s="142">
        <f>Table1[[#This Row],[Number of adult in House]]+Table1[[#This Row],[Number of children]]</f>
        <v>6</v>
      </c>
      <c r="N87" s="142">
        <v>2</v>
      </c>
      <c r="O87" s="142" t="s">
        <v>1840</v>
      </c>
      <c r="P87" s="142" t="s">
        <v>1841</v>
      </c>
      <c r="Q87" s="142"/>
      <c r="R87" s="142" t="s">
        <v>1840</v>
      </c>
      <c r="S87" s="142" t="s">
        <v>1844</v>
      </c>
      <c r="T87" s="142" t="s">
        <v>1841</v>
      </c>
      <c r="U87" s="142" t="s">
        <v>2184</v>
      </c>
      <c r="V87" s="142">
        <v>19.457601700000001</v>
      </c>
      <c r="W87" s="142">
        <v>75.959349599999996</v>
      </c>
      <c r="X87" s="142">
        <v>378.6</v>
      </c>
      <c r="Y87" s="142">
        <v>4.55</v>
      </c>
      <c r="Z87" s="142" t="s">
        <v>1843</v>
      </c>
      <c r="AA87" s="142">
        <v>1</v>
      </c>
      <c r="AB87" s="142">
        <v>0</v>
      </c>
      <c r="AC87" s="142">
        <v>0</v>
      </c>
      <c r="AD87" s="142">
        <v>0</v>
      </c>
      <c r="AE87" s="142">
        <v>0</v>
      </c>
      <c r="AF87" s="142">
        <v>0</v>
      </c>
      <c r="AG87" s="186" t="s">
        <v>1844</v>
      </c>
      <c r="AH87" s="138" t="s">
        <v>2185</v>
      </c>
      <c r="AI87" s="187" t="s">
        <v>2186</v>
      </c>
    </row>
    <row r="88" spans="1:35" x14ac:dyDescent="0.3">
      <c r="A88" s="183">
        <v>87</v>
      </c>
      <c r="B88" s="184">
        <v>45471.651574074072</v>
      </c>
      <c r="C88" s="185" t="s">
        <v>2187</v>
      </c>
      <c r="D88" s="185" t="s">
        <v>610</v>
      </c>
      <c r="E88" s="185" t="s">
        <v>2188</v>
      </c>
      <c r="F88" s="185" t="s">
        <v>1775</v>
      </c>
      <c r="G88" s="185" t="s">
        <v>1776</v>
      </c>
      <c r="H88" s="185" t="s">
        <v>1622</v>
      </c>
      <c r="I88" s="185" t="s">
        <v>1570</v>
      </c>
      <c r="J88" s="185" t="s">
        <v>1559</v>
      </c>
      <c r="K88" s="142">
        <v>5</v>
      </c>
      <c r="L88" s="142">
        <v>0</v>
      </c>
      <c r="M88" s="142">
        <f>Table1[[#This Row],[Number of adult in House]]+Table1[[#This Row],[Number of children]]</f>
        <v>5</v>
      </c>
      <c r="N88" s="142">
        <v>2</v>
      </c>
      <c r="O88" s="142" t="s">
        <v>1840</v>
      </c>
      <c r="P88" s="142" t="s">
        <v>1841</v>
      </c>
      <c r="Q88" s="142"/>
      <c r="R88" s="142" t="s">
        <v>1840</v>
      </c>
      <c r="S88" s="142" t="s">
        <v>1844</v>
      </c>
      <c r="T88" s="142" t="s">
        <v>1841</v>
      </c>
      <c r="U88" s="142" t="s">
        <v>2189</v>
      </c>
      <c r="V88" s="142">
        <v>19.456005999999999</v>
      </c>
      <c r="W88" s="142">
        <v>75.956642700000003</v>
      </c>
      <c r="X88" s="142">
        <v>369.6</v>
      </c>
      <c r="Y88" s="142">
        <v>8.6329999999999991</v>
      </c>
      <c r="Z88" s="142" t="s">
        <v>1843</v>
      </c>
      <c r="AA88" s="142">
        <v>1</v>
      </c>
      <c r="AB88" s="142">
        <v>0</v>
      </c>
      <c r="AC88" s="142">
        <v>0</v>
      </c>
      <c r="AD88" s="142">
        <v>0</v>
      </c>
      <c r="AE88" s="142">
        <v>0</v>
      </c>
      <c r="AF88" s="142">
        <v>0</v>
      </c>
      <c r="AG88" s="186" t="s">
        <v>1844</v>
      </c>
      <c r="AH88" s="138" t="s">
        <v>2190</v>
      </c>
      <c r="AI88" s="187" t="s">
        <v>2191</v>
      </c>
    </row>
    <row r="89" spans="1:35" x14ac:dyDescent="0.3">
      <c r="A89" s="183">
        <v>88</v>
      </c>
      <c r="B89" s="184">
        <v>45471.651574074072</v>
      </c>
      <c r="C89" s="185" t="s">
        <v>2192</v>
      </c>
      <c r="D89" s="185" t="s">
        <v>615</v>
      </c>
      <c r="E89" s="185" t="s">
        <v>1863</v>
      </c>
      <c r="F89" s="185" t="s">
        <v>1777</v>
      </c>
      <c r="G89" s="185" t="s">
        <v>1778</v>
      </c>
      <c r="H89" s="185" t="s">
        <v>1732</v>
      </c>
      <c r="I89" s="185" t="s">
        <v>1570</v>
      </c>
      <c r="J89" s="185" t="s">
        <v>1559</v>
      </c>
      <c r="K89" s="142">
        <v>4</v>
      </c>
      <c r="L89" s="142">
        <v>3</v>
      </c>
      <c r="M89" s="142">
        <f>Table1[[#This Row],[Number of adult in House]]+Table1[[#This Row],[Number of children]]</f>
        <v>7</v>
      </c>
      <c r="N89" s="142">
        <v>2</v>
      </c>
      <c r="O89" s="142" t="s">
        <v>1840</v>
      </c>
      <c r="P89" s="142" t="s">
        <v>1841</v>
      </c>
      <c r="Q89" s="142"/>
      <c r="R89" s="142" t="s">
        <v>1840</v>
      </c>
      <c r="S89" s="142" t="s">
        <v>1844</v>
      </c>
      <c r="T89" s="142" t="s">
        <v>1841</v>
      </c>
      <c r="U89" s="142" t="s">
        <v>2193</v>
      </c>
      <c r="V89" s="142">
        <v>19.392419199999999</v>
      </c>
      <c r="W89" s="142">
        <v>75.977655799999994</v>
      </c>
      <c r="X89" s="142">
        <v>392.3</v>
      </c>
      <c r="Y89" s="142">
        <v>3.9710000000000001</v>
      </c>
      <c r="Z89" s="142" t="s">
        <v>1843</v>
      </c>
      <c r="AA89" s="142">
        <v>1</v>
      </c>
      <c r="AB89" s="142">
        <v>0</v>
      </c>
      <c r="AC89" s="142">
        <v>0</v>
      </c>
      <c r="AD89" s="142">
        <v>0</v>
      </c>
      <c r="AE89" s="142">
        <v>0</v>
      </c>
      <c r="AF89" s="142">
        <v>0</v>
      </c>
      <c r="AG89" s="186" t="s">
        <v>1844</v>
      </c>
      <c r="AH89" s="138" t="s">
        <v>2194</v>
      </c>
      <c r="AI89" s="187" t="s">
        <v>2195</v>
      </c>
    </row>
    <row r="90" spans="1:35" x14ac:dyDescent="0.3">
      <c r="A90" s="183">
        <v>89</v>
      </c>
      <c r="B90" s="184">
        <v>45471.651574074072</v>
      </c>
      <c r="C90" s="185" t="s">
        <v>2196</v>
      </c>
      <c r="D90" s="185" t="s">
        <v>620</v>
      </c>
      <c r="E90" s="185" t="s">
        <v>1950</v>
      </c>
      <c r="F90" s="185" t="s">
        <v>1779</v>
      </c>
      <c r="G90" s="185" t="s">
        <v>1397</v>
      </c>
      <c r="H90" s="185" t="s">
        <v>1627</v>
      </c>
      <c r="I90" s="185" t="s">
        <v>1577</v>
      </c>
      <c r="J90" s="185" t="s">
        <v>1559</v>
      </c>
      <c r="K90" s="142">
        <v>2</v>
      </c>
      <c r="L90" s="142">
        <v>0</v>
      </c>
      <c r="M90" s="142">
        <f>Table1[[#This Row],[Number of adult in House]]+Table1[[#This Row],[Number of children]]</f>
        <v>2</v>
      </c>
      <c r="N90" s="142">
        <v>2</v>
      </c>
      <c r="O90" s="142" t="s">
        <v>1840</v>
      </c>
      <c r="P90" s="142" t="s">
        <v>1841</v>
      </c>
      <c r="Q90" s="142"/>
      <c r="R90" s="142" t="s">
        <v>1840</v>
      </c>
      <c r="S90" s="142" t="s">
        <v>1844</v>
      </c>
      <c r="T90" s="142" t="s">
        <v>1841</v>
      </c>
      <c r="U90" s="142" t="s">
        <v>2197</v>
      </c>
      <c r="V90" s="142">
        <v>19.392800099999999</v>
      </c>
      <c r="W90" s="142">
        <v>75.977609200000003</v>
      </c>
      <c r="X90" s="142">
        <v>365.8</v>
      </c>
      <c r="Y90" s="142">
        <v>4.2329999999999997</v>
      </c>
      <c r="Z90" s="142" t="s">
        <v>1843</v>
      </c>
      <c r="AA90" s="142">
        <v>1</v>
      </c>
      <c r="AB90" s="142">
        <v>0</v>
      </c>
      <c r="AC90" s="142">
        <v>0</v>
      </c>
      <c r="AD90" s="142">
        <v>0</v>
      </c>
      <c r="AE90" s="142">
        <v>0</v>
      </c>
      <c r="AF90" s="142">
        <v>0</v>
      </c>
      <c r="AG90" s="186" t="s">
        <v>1844</v>
      </c>
      <c r="AH90" s="138" t="s">
        <v>2198</v>
      </c>
      <c r="AI90" s="187" t="s">
        <v>2199</v>
      </c>
    </row>
    <row r="91" spans="1:35" x14ac:dyDescent="0.3">
      <c r="A91" s="183">
        <v>90</v>
      </c>
      <c r="B91" s="184">
        <v>45471.651574074072</v>
      </c>
      <c r="C91" s="185" t="s">
        <v>2200</v>
      </c>
      <c r="D91" s="185" t="s">
        <v>625</v>
      </c>
      <c r="E91" s="185" t="s">
        <v>1863</v>
      </c>
      <c r="F91" s="185" t="s">
        <v>1780</v>
      </c>
      <c r="G91" s="185" t="s">
        <v>1781</v>
      </c>
      <c r="H91" s="185" t="s">
        <v>1604</v>
      </c>
      <c r="I91" s="185" t="s">
        <v>1570</v>
      </c>
      <c r="J91" s="185" t="s">
        <v>1559</v>
      </c>
      <c r="K91" s="142">
        <v>2</v>
      </c>
      <c r="L91" s="142">
        <v>0</v>
      </c>
      <c r="M91" s="142">
        <f>Table1[[#This Row],[Number of adult in House]]+Table1[[#This Row],[Number of children]]</f>
        <v>2</v>
      </c>
      <c r="N91" s="142">
        <v>2</v>
      </c>
      <c r="O91" s="142" t="s">
        <v>1840</v>
      </c>
      <c r="P91" s="142" t="s">
        <v>1841</v>
      </c>
      <c r="Q91" s="142"/>
      <c r="R91" s="142" t="s">
        <v>1840</v>
      </c>
      <c r="S91" s="142" t="s">
        <v>1844</v>
      </c>
      <c r="T91" s="142" t="s">
        <v>1841</v>
      </c>
      <c r="U91" s="142" t="s">
        <v>2201</v>
      </c>
      <c r="V91" s="142">
        <v>19.310977000000001</v>
      </c>
      <c r="W91" s="142">
        <v>75.913686499999997</v>
      </c>
      <c r="X91" s="142">
        <v>323.39999999999998</v>
      </c>
      <c r="Y91" s="142">
        <v>4.8499999999999996</v>
      </c>
      <c r="Z91" s="142" t="s">
        <v>1843</v>
      </c>
      <c r="AA91" s="142">
        <v>1</v>
      </c>
      <c r="AB91" s="142">
        <v>0</v>
      </c>
      <c r="AC91" s="142">
        <v>0</v>
      </c>
      <c r="AD91" s="142">
        <v>0</v>
      </c>
      <c r="AE91" s="142">
        <v>0</v>
      </c>
      <c r="AF91" s="142">
        <v>0</v>
      </c>
      <c r="AG91" s="186" t="s">
        <v>1844</v>
      </c>
      <c r="AH91" s="138" t="s">
        <v>2202</v>
      </c>
      <c r="AI91" s="187" t="s">
        <v>2203</v>
      </c>
    </row>
    <row r="92" spans="1:35" x14ac:dyDescent="0.3">
      <c r="A92" s="183">
        <v>91</v>
      </c>
      <c r="B92" s="184">
        <v>45471.651574074072</v>
      </c>
      <c r="C92" s="185" t="s">
        <v>2204</v>
      </c>
      <c r="D92" s="185" t="s">
        <v>630</v>
      </c>
      <c r="E92" s="185" t="s">
        <v>1839</v>
      </c>
      <c r="F92" s="185" t="s">
        <v>1782</v>
      </c>
      <c r="G92" s="185" t="s">
        <v>1783</v>
      </c>
      <c r="H92" s="185" t="s">
        <v>1784</v>
      </c>
      <c r="I92" s="185" t="s">
        <v>1559</v>
      </c>
      <c r="J92" s="185" t="s">
        <v>1559</v>
      </c>
      <c r="K92" s="142">
        <v>2</v>
      </c>
      <c r="L92" s="142">
        <v>0</v>
      </c>
      <c r="M92" s="142">
        <f>Table1[[#This Row],[Number of adult in House]]+Table1[[#This Row],[Number of children]]</f>
        <v>2</v>
      </c>
      <c r="N92" s="142">
        <v>2</v>
      </c>
      <c r="O92" s="142" t="s">
        <v>1840</v>
      </c>
      <c r="P92" s="142" t="s">
        <v>1841</v>
      </c>
      <c r="Q92" s="142"/>
      <c r="R92" s="142" t="s">
        <v>1840</v>
      </c>
      <c r="S92" s="142" t="s">
        <v>1844</v>
      </c>
      <c r="T92" s="142" t="s">
        <v>1841</v>
      </c>
      <c r="U92" s="142" t="s">
        <v>2205</v>
      </c>
      <c r="V92" s="142">
        <v>19.390739700000001</v>
      </c>
      <c r="W92" s="142">
        <v>75.979349999999997</v>
      </c>
      <c r="X92" s="142">
        <v>351.6</v>
      </c>
      <c r="Y92" s="142">
        <v>3.2</v>
      </c>
      <c r="Z92" s="142" t="s">
        <v>1843</v>
      </c>
      <c r="AA92" s="142">
        <v>1</v>
      </c>
      <c r="AB92" s="142">
        <v>0</v>
      </c>
      <c r="AC92" s="142">
        <v>0</v>
      </c>
      <c r="AD92" s="142">
        <v>0</v>
      </c>
      <c r="AE92" s="142">
        <v>0</v>
      </c>
      <c r="AF92" s="142">
        <v>0</v>
      </c>
      <c r="AG92" s="186" t="s">
        <v>1844</v>
      </c>
      <c r="AH92" s="138" t="s">
        <v>2206</v>
      </c>
      <c r="AI92" s="187" t="s">
        <v>2207</v>
      </c>
    </row>
    <row r="93" spans="1:35" x14ac:dyDescent="0.3">
      <c r="A93" s="183">
        <v>92</v>
      </c>
      <c r="B93" s="184">
        <v>45471.651574074072</v>
      </c>
      <c r="C93" s="185" t="s">
        <v>2208</v>
      </c>
      <c r="D93" s="185" t="s">
        <v>635</v>
      </c>
      <c r="E93" s="185" t="s">
        <v>1839</v>
      </c>
      <c r="F93" s="185" t="s">
        <v>1785</v>
      </c>
      <c r="G93" s="185" t="s">
        <v>1786</v>
      </c>
      <c r="H93" s="185" t="s">
        <v>1787</v>
      </c>
      <c r="I93" s="185" t="s">
        <v>1559</v>
      </c>
      <c r="J93" s="185" t="s">
        <v>1559</v>
      </c>
      <c r="K93" s="142">
        <v>2</v>
      </c>
      <c r="L93" s="142">
        <v>0</v>
      </c>
      <c r="M93" s="142">
        <f>Table1[[#This Row],[Number of adult in House]]+Table1[[#This Row],[Number of children]]</f>
        <v>2</v>
      </c>
      <c r="N93" s="142">
        <v>2</v>
      </c>
      <c r="O93" s="142" t="s">
        <v>1840</v>
      </c>
      <c r="P93" s="142" t="s">
        <v>1841</v>
      </c>
      <c r="Q93" s="142"/>
      <c r="R93" s="142" t="s">
        <v>1840</v>
      </c>
      <c r="S93" s="142" t="s">
        <v>1844</v>
      </c>
      <c r="T93" s="142" t="s">
        <v>1841</v>
      </c>
      <c r="U93" s="142" t="s">
        <v>2209</v>
      </c>
      <c r="V93" s="142">
        <v>19.613628800000001</v>
      </c>
      <c r="W93" s="142">
        <v>76.098121800000001</v>
      </c>
      <c r="X93" s="142">
        <v>415.9</v>
      </c>
      <c r="Y93" s="142">
        <v>4.9329999999999998</v>
      </c>
      <c r="Z93" s="142" t="s">
        <v>1843</v>
      </c>
      <c r="AA93" s="142">
        <v>1</v>
      </c>
      <c r="AB93" s="142">
        <v>0</v>
      </c>
      <c r="AC93" s="142">
        <v>0</v>
      </c>
      <c r="AD93" s="142">
        <v>0</v>
      </c>
      <c r="AE93" s="142">
        <v>0</v>
      </c>
      <c r="AF93" s="142">
        <v>0</v>
      </c>
      <c r="AG93" s="186" t="s">
        <v>1844</v>
      </c>
      <c r="AH93" s="138" t="s">
        <v>2210</v>
      </c>
      <c r="AI93" s="187" t="s">
        <v>2211</v>
      </c>
    </row>
    <row r="94" spans="1:35" x14ac:dyDescent="0.3">
      <c r="A94" s="183">
        <v>93</v>
      </c>
      <c r="B94" s="184">
        <v>45471.651574074072</v>
      </c>
      <c r="C94" s="185" t="s">
        <v>2212</v>
      </c>
      <c r="D94" s="185" t="s">
        <v>640</v>
      </c>
      <c r="E94" s="185" t="s">
        <v>1863</v>
      </c>
      <c r="F94" s="185" t="s">
        <v>1788</v>
      </c>
      <c r="G94" s="185" t="s">
        <v>1789</v>
      </c>
      <c r="H94" s="185" t="s">
        <v>1655</v>
      </c>
      <c r="I94" s="185" t="s">
        <v>1570</v>
      </c>
      <c r="J94" s="185" t="s">
        <v>1559</v>
      </c>
      <c r="K94" s="142">
        <v>6</v>
      </c>
      <c r="L94" s="142">
        <v>0</v>
      </c>
      <c r="M94" s="142">
        <f>Table1[[#This Row],[Number of adult in House]]+Table1[[#This Row],[Number of children]]</f>
        <v>6</v>
      </c>
      <c r="N94" s="142">
        <v>2</v>
      </c>
      <c r="O94" s="142" t="s">
        <v>1840</v>
      </c>
      <c r="P94" s="142" t="s">
        <v>1841</v>
      </c>
      <c r="Q94" s="142"/>
      <c r="R94" s="142" t="s">
        <v>1840</v>
      </c>
      <c r="S94" s="142" t="s">
        <v>1844</v>
      </c>
      <c r="T94" s="142" t="s">
        <v>1841</v>
      </c>
      <c r="U94" s="142" t="s">
        <v>2213</v>
      </c>
      <c r="V94" s="142">
        <v>19.613138599999999</v>
      </c>
      <c r="W94" s="142">
        <v>76.097758299999995</v>
      </c>
      <c r="X94" s="142">
        <v>407.9</v>
      </c>
      <c r="Y94" s="142">
        <v>4.0369999999999999</v>
      </c>
      <c r="Z94" s="142" t="s">
        <v>1843</v>
      </c>
      <c r="AA94" s="142">
        <v>1</v>
      </c>
      <c r="AB94" s="142">
        <v>0</v>
      </c>
      <c r="AC94" s="142">
        <v>0</v>
      </c>
      <c r="AD94" s="142">
        <v>0</v>
      </c>
      <c r="AE94" s="142">
        <v>0</v>
      </c>
      <c r="AF94" s="142">
        <v>0</v>
      </c>
      <c r="AG94" s="186" t="s">
        <v>1844</v>
      </c>
      <c r="AH94" s="138" t="s">
        <v>2214</v>
      </c>
      <c r="AI94" s="187" t="s">
        <v>2215</v>
      </c>
    </row>
    <row r="95" spans="1:35" x14ac:dyDescent="0.3">
      <c r="A95" s="183">
        <v>94</v>
      </c>
      <c r="B95" s="184">
        <v>45471</v>
      </c>
      <c r="C95" s="185" t="s">
        <v>2039</v>
      </c>
      <c r="D95" s="185" t="s">
        <v>645</v>
      </c>
      <c r="E95" s="185" t="s">
        <v>1877</v>
      </c>
      <c r="F95" s="185" t="s">
        <v>1790</v>
      </c>
      <c r="G95" s="185" t="s">
        <v>1791</v>
      </c>
      <c r="H95" s="185" t="s">
        <v>1580</v>
      </c>
      <c r="I95" s="185" t="s">
        <v>1559</v>
      </c>
      <c r="J95" s="185" t="s">
        <v>1559</v>
      </c>
      <c r="K95" s="142">
        <v>6</v>
      </c>
      <c r="L95" s="142">
        <v>0</v>
      </c>
      <c r="M95" s="142">
        <f>Table1[[#This Row],[Number of adult in House]]+Table1[[#This Row],[Number of children]]</f>
        <v>6</v>
      </c>
      <c r="N95" s="142">
        <v>2</v>
      </c>
      <c r="O95" s="142" t="s">
        <v>1840</v>
      </c>
      <c r="P95" s="142" t="s">
        <v>1841</v>
      </c>
      <c r="Q95" s="142"/>
      <c r="R95" s="142" t="s">
        <v>1840</v>
      </c>
      <c r="S95" s="142" t="s">
        <v>1844</v>
      </c>
      <c r="T95" s="142" t="s">
        <v>1841</v>
      </c>
      <c r="U95" s="142" t="s">
        <v>2101</v>
      </c>
      <c r="V95" s="142">
        <v>19.551622500000001</v>
      </c>
      <c r="W95" s="142">
        <v>75.953318300000007</v>
      </c>
      <c r="X95" s="142">
        <v>408.5</v>
      </c>
      <c r="Y95" s="142">
        <v>5.4160000000000004</v>
      </c>
      <c r="Z95" s="142" t="s">
        <v>1843</v>
      </c>
      <c r="AA95" s="142">
        <v>1</v>
      </c>
      <c r="AB95" s="142">
        <v>0</v>
      </c>
      <c r="AC95" s="142">
        <v>0</v>
      </c>
      <c r="AD95" s="142">
        <v>0</v>
      </c>
      <c r="AE95" s="142">
        <v>0</v>
      </c>
      <c r="AF95" s="142">
        <v>0</v>
      </c>
      <c r="AG95" s="186" t="s">
        <v>1844</v>
      </c>
      <c r="AH95" s="138" t="s">
        <v>2102</v>
      </c>
      <c r="AI95" s="187" t="s">
        <v>2103</v>
      </c>
    </row>
    <row r="96" spans="1:35" x14ac:dyDescent="0.3">
      <c r="A96" s="183">
        <v>95</v>
      </c>
      <c r="B96" s="184">
        <v>45471</v>
      </c>
      <c r="C96" s="185" t="s">
        <v>2111</v>
      </c>
      <c r="D96" s="185" t="s">
        <v>650</v>
      </c>
      <c r="E96" s="185" t="s">
        <v>1868</v>
      </c>
      <c r="F96" s="185" t="s">
        <v>1792</v>
      </c>
      <c r="G96" s="185" t="s">
        <v>1793</v>
      </c>
      <c r="H96" s="185" t="s">
        <v>1794</v>
      </c>
      <c r="I96" s="185" t="s">
        <v>1577</v>
      </c>
      <c r="J96" s="185" t="s">
        <v>1559</v>
      </c>
      <c r="K96" s="142">
        <v>4</v>
      </c>
      <c r="L96" s="142">
        <v>0</v>
      </c>
      <c r="M96" s="142">
        <f>Table1[[#This Row],[Number of adult in House]]+Table1[[#This Row],[Number of children]]</f>
        <v>4</v>
      </c>
      <c r="N96" s="142">
        <v>2</v>
      </c>
      <c r="O96" s="142" t="s">
        <v>1840</v>
      </c>
      <c r="P96" s="142" t="s">
        <v>1841</v>
      </c>
      <c r="Q96" s="142"/>
      <c r="R96" s="142" t="s">
        <v>1840</v>
      </c>
      <c r="S96" s="142" t="s">
        <v>1844</v>
      </c>
      <c r="T96" s="142" t="s">
        <v>1841</v>
      </c>
      <c r="U96" s="142" t="s">
        <v>2105</v>
      </c>
      <c r="V96" s="142">
        <v>19.5841326</v>
      </c>
      <c r="W96" s="142">
        <v>76.104788299999996</v>
      </c>
      <c r="X96" s="142">
        <v>426.9</v>
      </c>
      <c r="Y96" s="142">
        <v>5.9</v>
      </c>
      <c r="Z96" s="142" t="s">
        <v>1843</v>
      </c>
      <c r="AA96" s="142">
        <v>1</v>
      </c>
      <c r="AB96" s="142">
        <v>0</v>
      </c>
      <c r="AC96" s="142">
        <v>0</v>
      </c>
      <c r="AD96" s="142">
        <v>0</v>
      </c>
      <c r="AE96" s="142">
        <v>0</v>
      </c>
      <c r="AF96" s="142">
        <v>0</v>
      </c>
      <c r="AG96" s="186" t="s">
        <v>1844</v>
      </c>
      <c r="AH96" s="138" t="s">
        <v>2106</v>
      </c>
      <c r="AI96" s="187" t="s">
        <v>2107</v>
      </c>
    </row>
    <row r="97" spans="1:35" x14ac:dyDescent="0.3">
      <c r="A97" s="183">
        <v>96</v>
      </c>
      <c r="B97" s="184">
        <v>45471</v>
      </c>
      <c r="C97" s="185" t="s">
        <v>1981</v>
      </c>
      <c r="D97" s="185" t="s">
        <v>656</v>
      </c>
      <c r="E97" s="185" t="s">
        <v>1839</v>
      </c>
      <c r="F97" s="185" t="s">
        <v>1795</v>
      </c>
      <c r="G97" s="185" t="s">
        <v>1796</v>
      </c>
      <c r="H97" s="185" t="s">
        <v>1646</v>
      </c>
      <c r="I97" s="185" t="s">
        <v>1559</v>
      </c>
      <c r="J97" s="185" t="s">
        <v>1559</v>
      </c>
      <c r="K97" s="142">
        <v>3</v>
      </c>
      <c r="L97" s="142">
        <v>0</v>
      </c>
      <c r="M97" s="142">
        <f>Table1[[#This Row],[Number of adult in House]]+Table1[[#This Row],[Number of children]]</f>
        <v>3</v>
      </c>
      <c r="N97" s="142">
        <v>2</v>
      </c>
      <c r="O97" s="142" t="s">
        <v>1840</v>
      </c>
      <c r="P97" s="142" t="s">
        <v>1841</v>
      </c>
      <c r="Q97" s="142"/>
      <c r="R97" s="142" t="s">
        <v>1840</v>
      </c>
      <c r="S97" s="142" t="s">
        <v>1844</v>
      </c>
      <c r="T97" s="142" t="s">
        <v>1841</v>
      </c>
      <c r="U97" s="142" t="s">
        <v>2108</v>
      </c>
      <c r="V97" s="142">
        <v>19.626579100000001</v>
      </c>
      <c r="W97" s="142">
        <v>76.119715499999998</v>
      </c>
      <c r="X97" s="142">
        <v>380.2</v>
      </c>
      <c r="Y97" s="142">
        <v>4.8540000000000001</v>
      </c>
      <c r="Z97" s="142" t="s">
        <v>1843</v>
      </c>
      <c r="AA97" s="142">
        <v>1</v>
      </c>
      <c r="AB97" s="142">
        <v>0</v>
      </c>
      <c r="AC97" s="142">
        <v>0</v>
      </c>
      <c r="AD97" s="142">
        <v>0</v>
      </c>
      <c r="AE97" s="142">
        <v>0</v>
      </c>
      <c r="AF97" s="142">
        <v>0</v>
      </c>
      <c r="AG97" s="186" t="s">
        <v>1844</v>
      </c>
      <c r="AH97" s="138" t="s">
        <v>2109</v>
      </c>
      <c r="AI97" s="187" t="s">
        <v>2110</v>
      </c>
    </row>
    <row r="98" spans="1:35" x14ac:dyDescent="0.3">
      <c r="A98" s="183">
        <v>97</v>
      </c>
      <c r="B98" s="184">
        <v>45471</v>
      </c>
      <c r="C98" s="185" t="s">
        <v>2216</v>
      </c>
      <c r="D98" s="185" t="s">
        <v>662</v>
      </c>
      <c r="E98" s="185" t="s">
        <v>1839</v>
      </c>
      <c r="F98" s="185" t="s">
        <v>1797</v>
      </c>
      <c r="G98" s="185" t="s">
        <v>1798</v>
      </c>
      <c r="H98" s="185" t="s">
        <v>1607</v>
      </c>
      <c r="I98" s="185" t="s">
        <v>1559</v>
      </c>
      <c r="J98" s="185" t="s">
        <v>1559</v>
      </c>
      <c r="K98" s="142">
        <v>5</v>
      </c>
      <c r="L98" s="142">
        <v>0</v>
      </c>
      <c r="M98" s="142">
        <f>Table1[[#This Row],[Number of adult in House]]+Table1[[#This Row],[Number of children]]</f>
        <v>5</v>
      </c>
      <c r="N98" s="142">
        <v>2</v>
      </c>
      <c r="O98" s="142" t="s">
        <v>1840</v>
      </c>
      <c r="P98" s="142" t="s">
        <v>1841</v>
      </c>
      <c r="Q98" s="142"/>
      <c r="R98" s="142" t="s">
        <v>1840</v>
      </c>
      <c r="S98" s="142" t="s">
        <v>1844</v>
      </c>
      <c r="T98" s="142" t="s">
        <v>1841</v>
      </c>
      <c r="U98" s="142" t="s">
        <v>2112</v>
      </c>
      <c r="V98" s="142">
        <v>19.580674999999999</v>
      </c>
      <c r="W98" s="142">
        <v>76.030264099999997</v>
      </c>
      <c r="X98" s="142">
        <v>430.5</v>
      </c>
      <c r="Y98" s="142">
        <v>12.1</v>
      </c>
      <c r="Z98" s="142" t="s">
        <v>1843</v>
      </c>
      <c r="AA98" s="142">
        <v>1</v>
      </c>
      <c r="AB98" s="142">
        <v>0</v>
      </c>
      <c r="AC98" s="142">
        <v>0</v>
      </c>
      <c r="AD98" s="142">
        <v>0</v>
      </c>
      <c r="AE98" s="142">
        <v>0</v>
      </c>
      <c r="AF98" s="142">
        <v>0</v>
      </c>
      <c r="AG98" s="186" t="s">
        <v>1844</v>
      </c>
      <c r="AH98" s="138" t="s">
        <v>2113</v>
      </c>
      <c r="AI98" s="187" t="s">
        <v>2114</v>
      </c>
    </row>
    <row r="99" spans="1:35" x14ac:dyDescent="0.3">
      <c r="A99" s="183">
        <v>98</v>
      </c>
      <c r="B99" s="184">
        <v>45471</v>
      </c>
      <c r="C99" s="185" t="s">
        <v>2217</v>
      </c>
      <c r="D99" s="185" t="s">
        <v>667</v>
      </c>
      <c r="E99" s="185" t="s">
        <v>1858</v>
      </c>
      <c r="F99" s="185" t="s">
        <v>1799</v>
      </c>
      <c r="G99" s="185" t="s">
        <v>1800</v>
      </c>
      <c r="H99" s="185" t="s">
        <v>1617</v>
      </c>
      <c r="I99" s="185" t="s">
        <v>1570</v>
      </c>
      <c r="J99" s="185" t="s">
        <v>1559</v>
      </c>
      <c r="K99" s="142">
        <v>3</v>
      </c>
      <c r="L99" s="142">
        <v>1</v>
      </c>
      <c r="M99" s="142">
        <f>Table1[[#This Row],[Number of adult in House]]+Table1[[#This Row],[Number of children]]</f>
        <v>4</v>
      </c>
      <c r="N99" s="142">
        <v>2</v>
      </c>
      <c r="O99" s="142" t="s">
        <v>1840</v>
      </c>
      <c r="P99" s="142" t="s">
        <v>1841</v>
      </c>
      <c r="Q99" s="142"/>
      <c r="R99" s="142" t="s">
        <v>1840</v>
      </c>
      <c r="S99" s="142" t="s">
        <v>1844</v>
      </c>
      <c r="T99" s="142" t="s">
        <v>1841</v>
      </c>
      <c r="U99" s="142" t="s">
        <v>2116</v>
      </c>
      <c r="V99" s="142">
        <v>19.548434700000001</v>
      </c>
      <c r="W99" s="142">
        <v>76.0110533</v>
      </c>
      <c r="X99" s="142">
        <v>411</v>
      </c>
      <c r="Y99" s="142">
        <v>4.88</v>
      </c>
      <c r="Z99" s="142" t="s">
        <v>1843</v>
      </c>
      <c r="AA99" s="142">
        <v>1</v>
      </c>
      <c r="AB99" s="142">
        <v>0</v>
      </c>
      <c r="AC99" s="142">
        <v>0</v>
      </c>
      <c r="AD99" s="142">
        <v>0</v>
      </c>
      <c r="AE99" s="142">
        <v>0</v>
      </c>
      <c r="AF99" s="142">
        <v>0</v>
      </c>
      <c r="AG99" s="186" t="s">
        <v>1844</v>
      </c>
      <c r="AH99" s="138" t="s">
        <v>2117</v>
      </c>
      <c r="AI99" s="187" t="s">
        <v>2118</v>
      </c>
    </row>
    <row r="100" spans="1:35" x14ac:dyDescent="0.3">
      <c r="A100" s="183">
        <v>99</v>
      </c>
      <c r="B100" s="184">
        <v>45471</v>
      </c>
      <c r="C100" s="185" t="s">
        <v>2039</v>
      </c>
      <c r="D100" s="185" t="s">
        <v>673</v>
      </c>
      <c r="E100" s="185" t="s">
        <v>1877</v>
      </c>
      <c r="F100" s="185" t="s">
        <v>1801</v>
      </c>
      <c r="G100" s="185" t="s">
        <v>1802</v>
      </c>
      <c r="H100" s="185" t="s">
        <v>1563</v>
      </c>
      <c r="I100" s="185" t="s">
        <v>1559</v>
      </c>
      <c r="J100" s="185" t="s">
        <v>1559</v>
      </c>
      <c r="K100" s="142">
        <v>5</v>
      </c>
      <c r="L100" s="142">
        <v>1</v>
      </c>
      <c r="M100" s="142">
        <f>Table1[[#This Row],[Number of adult in House]]+Table1[[#This Row],[Number of children]]</f>
        <v>6</v>
      </c>
      <c r="N100" s="142">
        <v>3</v>
      </c>
      <c r="O100" s="142" t="s">
        <v>1840</v>
      </c>
      <c r="P100" s="142" t="s">
        <v>1841</v>
      </c>
      <c r="Q100" s="142"/>
      <c r="R100" s="142" t="s">
        <v>1840</v>
      </c>
      <c r="S100" s="142" t="s">
        <v>1844</v>
      </c>
      <c r="T100" s="142" t="s">
        <v>1841</v>
      </c>
      <c r="U100" s="142" t="s">
        <v>2120</v>
      </c>
      <c r="V100" s="142">
        <v>19.548390099999999</v>
      </c>
      <c r="W100" s="142">
        <v>76.011078600000005</v>
      </c>
      <c r="X100" s="142">
        <v>414.6</v>
      </c>
      <c r="Y100" s="142">
        <v>4.6660000000000004</v>
      </c>
      <c r="Z100" s="142" t="s">
        <v>1843</v>
      </c>
      <c r="AA100" s="142">
        <v>1</v>
      </c>
      <c r="AB100" s="142">
        <v>0</v>
      </c>
      <c r="AC100" s="142">
        <v>0</v>
      </c>
      <c r="AD100" s="142">
        <v>0</v>
      </c>
      <c r="AE100" s="142">
        <v>0</v>
      </c>
      <c r="AF100" s="142">
        <v>0</v>
      </c>
      <c r="AG100" s="186" t="s">
        <v>1844</v>
      </c>
      <c r="AH100" s="138" t="s">
        <v>2121</v>
      </c>
      <c r="AI100" s="187" t="s">
        <v>2122</v>
      </c>
    </row>
    <row r="101" spans="1:35" x14ac:dyDescent="0.3">
      <c r="A101" s="183">
        <v>100</v>
      </c>
      <c r="B101" s="184">
        <v>45471</v>
      </c>
      <c r="C101" s="185" t="s">
        <v>2218</v>
      </c>
      <c r="D101" s="185" t="s">
        <v>678</v>
      </c>
      <c r="E101" s="185" t="s">
        <v>1863</v>
      </c>
      <c r="F101" s="185" t="s">
        <v>1803</v>
      </c>
      <c r="G101" s="185" t="s">
        <v>1804</v>
      </c>
      <c r="H101" s="185" t="s">
        <v>1805</v>
      </c>
      <c r="I101" s="185" t="s">
        <v>1570</v>
      </c>
      <c r="J101" s="185" t="s">
        <v>1559</v>
      </c>
      <c r="K101" s="142">
        <v>4</v>
      </c>
      <c r="L101" s="142">
        <v>1</v>
      </c>
      <c r="M101" s="142">
        <f>Table1[[#This Row],[Number of adult in House]]+Table1[[#This Row],[Number of children]]</f>
        <v>5</v>
      </c>
      <c r="N101" s="142">
        <v>2</v>
      </c>
      <c r="O101" s="142" t="s">
        <v>1840</v>
      </c>
      <c r="P101" s="142" t="s">
        <v>1841</v>
      </c>
      <c r="Q101" s="142"/>
      <c r="R101" s="142" t="s">
        <v>1840</v>
      </c>
      <c r="S101" s="142" t="s">
        <v>1844</v>
      </c>
      <c r="T101" s="142" t="s">
        <v>1841</v>
      </c>
      <c r="U101" s="142" t="s">
        <v>2123</v>
      </c>
      <c r="V101" s="142">
        <v>19.548038500000001</v>
      </c>
      <c r="W101" s="142">
        <v>76.010818099999995</v>
      </c>
      <c r="X101" s="142">
        <v>410.7</v>
      </c>
      <c r="Y101" s="142">
        <v>4.3</v>
      </c>
      <c r="Z101" s="142" t="s">
        <v>1843</v>
      </c>
      <c r="AA101" s="142">
        <v>1</v>
      </c>
      <c r="AB101" s="142">
        <v>0</v>
      </c>
      <c r="AC101" s="142">
        <v>0</v>
      </c>
      <c r="AD101" s="142">
        <v>0</v>
      </c>
      <c r="AE101" s="142">
        <v>0</v>
      </c>
      <c r="AF101" s="142">
        <v>0</v>
      </c>
      <c r="AG101" s="186" t="s">
        <v>1844</v>
      </c>
      <c r="AH101" s="138" t="s">
        <v>2124</v>
      </c>
      <c r="AI101" s="187" t="s">
        <v>2125</v>
      </c>
    </row>
    <row r="102" spans="1:35" x14ac:dyDescent="0.3">
      <c r="A102" s="183">
        <v>101</v>
      </c>
      <c r="B102" s="184">
        <v>45446.506666666668</v>
      </c>
      <c r="C102" s="142" t="s">
        <v>2219</v>
      </c>
      <c r="D102" s="142" t="s">
        <v>272</v>
      </c>
      <c r="E102" s="184">
        <v>44590</v>
      </c>
      <c r="F102" s="142" t="s">
        <v>836</v>
      </c>
      <c r="G102" s="142" t="s">
        <v>837</v>
      </c>
      <c r="H102" s="142" t="s">
        <v>838</v>
      </c>
      <c r="I102" s="142" t="s">
        <v>839</v>
      </c>
      <c r="J102" s="142" t="s">
        <v>840</v>
      </c>
      <c r="K102" s="142">
        <v>5</v>
      </c>
      <c r="L102" s="142">
        <v>1</v>
      </c>
      <c r="M102" s="142">
        <f>Table1[[#This Row],[Number of adult in House]]+Table1[[#This Row],[Number of children]]</f>
        <v>6</v>
      </c>
      <c r="N102" s="142">
        <v>2</v>
      </c>
      <c r="O102" s="142" t="s">
        <v>1840</v>
      </c>
      <c r="P102" s="142" t="s">
        <v>1841</v>
      </c>
      <c r="Q102" s="142"/>
      <c r="R102" s="142" t="s">
        <v>1840</v>
      </c>
      <c r="S102" s="142" t="s">
        <v>1841</v>
      </c>
      <c r="T102" s="142" t="s">
        <v>1841</v>
      </c>
      <c r="U102" s="142" t="s">
        <v>2220</v>
      </c>
      <c r="V102" s="142">
        <v>22.0977067</v>
      </c>
      <c r="W102" s="142">
        <v>77.846183300000007</v>
      </c>
      <c r="X102" s="142">
        <v>515.6</v>
      </c>
      <c r="Y102" s="142">
        <v>4.2</v>
      </c>
      <c r="Z102" s="142" t="s">
        <v>2221</v>
      </c>
      <c r="AA102" s="142">
        <v>1</v>
      </c>
      <c r="AB102" s="142">
        <v>1</v>
      </c>
      <c r="AC102" s="142">
        <v>1</v>
      </c>
      <c r="AD102" s="142">
        <v>1</v>
      </c>
      <c r="AE102" s="142">
        <v>1</v>
      </c>
      <c r="AF102" s="142">
        <v>0</v>
      </c>
      <c r="AG102" s="186" t="s">
        <v>1844</v>
      </c>
      <c r="AH102" s="138" t="s">
        <v>2222</v>
      </c>
      <c r="AI102" s="187" t="s">
        <v>2223</v>
      </c>
    </row>
    <row r="103" spans="1:35" x14ac:dyDescent="0.3">
      <c r="A103" s="183">
        <v>102</v>
      </c>
      <c r="B103" s="184">
        <v>45447</v>
      </c>
      <c r="C103" s="142" t="s">
        <v>2219</v>
      </c>
      <c r="D103" s="142" t="s">
        <v>282</v>
      </c>
      <c r="E103" s="184">
        <v>44579</v>
      </c>
      <c r="F103" s="142" t="s">
        <v>841</v>
      </c>
      <c r="G103" s="142" t="s">
        <v>842</v>
      </c>
      <c r="H103" s="142" t="s">
        <v>843</v>
      </c>
      <c r="I103" s="142" t="s">
        <v>844</v>
      </c>
      <c r="J103" s="142" t="s">
        <v>845</v>
      </c>
      <c r="K103" s="142">
        <v>4</v>
      </c>
      <c r="L103" s="142">
        <v>2</v>
      </c>
      <c r="M103" s="142">
        <f>Table1[[#This Row],[Number of adult in House]]+Table1[[#This Row],[Number of children]]</f>
        <v>6</v>
      </c>
      <c r="N103" s="142">
        <v>2</v>
      </c>
      <c r="O103" s="142" t="s">
        <v>1840</v>
      </c>
      <c r="P103" s="142" t="s">
        <v>1841</v>
      </c>
      <c r="Q103" s="142"/>
      <c r="R103" s="142" t="s">
        <v>1840</v>
      </c>
      <c r="S103" s="142" t="s">
        <v>1841</v>
      </c>
      <c r="T103" s="142" t="s">
        <v>2224</v>
      </c>
      <c r="U103" s="142" t="s">
        <v>2225</v>
      </c>
      <c r="V103" s="142">
        <v>22.096935299999998</v>
      </c>
      <c r="W103" s="142">
        <v>77.851292900000004</v>
      </c>
      <c r="X103" s="142">
        <v>498.1</v>
      </c>
      <c r="Y103" s="142">
        <v>4.1269999999999998</v>
      </c>
      <c r="Z103" s="142" t="s">
        <v>2226</v>
      </c>
      <c r="AA103" s="142">
        <v>1</v>
      </c>
      <c r="AB103" s="142">
        <v>1</v>
      </c>
      <c r="AC103" s="142">
        <v>1</v>
      </c>
      <c r="AD103" s="142">
        <v>1</v>
      </c>
      <c r="AE103" s="142">
        <v>1</v>
      </c>
      <c r="AF103" s="142">
        <v>1</v>
      </c>
      <c r="AG103" s="186" t="s">
        <v>1844</v>
      </c>
      <c r="AH103" s="138" t="s">
        <v>2227</v>
      </c>
      <c r="AI103" s="187" t="s">
        <v>2228</v>
      </c>
    </row>
    <row r="104" spans="1:35" x14ac:dyDescent="0.3">
      <c r="A104" s="183">
        <v>103</v>
      </c>
      <c r="B104" s="184">
        <v>45448</v>
      </c>
      <c r="C104" s="142" t="s">
        <v>2219</v>
      </c>
      <c r="D104" s="142" t="s">
        <v>293</v>
      </c>
      <c r="E104" s="184">
        <v>44583</v>
      </c>
      <c r="F104" s="142" t="s">
        <v>846</v>
      </c>
      <c r="G104" s="142" t="s">
        <v>847</v>
      </c>
      <c r="H104" s="142" t="s">
        <v>843</v>
      </c>
      <c r="I104" s="142" t="s">
        <v>844</v>
      </c>
      <c r="J104" s="142" t="s">
        <v>845</v>
      </c>
      <c r="K104" s="142">
        <v>4</v>
      </c>
      <c r="L104" s="142">
        <v>1</v>
      </c>
      <c r="M104" s="142">
        <f>Table1[[#This Row],[Number of adult in House]]+Table1[[#This Row],[Number of children]]</f>
        <v>5</v>
      </c>
      <c r="N104" s="142">
        <v>2</v>
      </c>
      <c r="O104" s="142" t="s">
        <v>1840</v>
      </c>
      <c r="P104" s="142" t="s">
        <v>1841</v>
      </c>
      <c r="Q104" s="142"/>
      <c r="R104" s="142" t="s">
        <v>1840</v>
      </c>
      <c r="S104" s="142" t="s">
        <v>2229</v>
      </c>
      <c r="T104" s="142" t="s">
        <v>1841</v>
      </c>
      <c r="U104" s="142" t="s">
        <v>2230</v>
      </c>
      <c r="V104" s="142">
        <v>22.087495000000001</v>
      </c>
      <c r="W104" s="142">
        <v>77.860171699999995</v>
      </c>
      <c r="X104" s="142">
        <v>519.1</v>
      </c>
      <c r="Y104" s="142">
        <v>4.88</v>
      </c>
      <c r="Z104" s="142" t="s">
        <v>2231</v>
      </c>
      <c r="AA104" s="142">
        <v>0</v>
      </c>
      <c r="AB104" s="142">
        <v>0</v>
      </c>
      <c r="AC104" s="142">
        <v>1</v>
      </c>
      <c r="AD104" s="142">
        <v>1</v>
      </c>
      <c r="AE104" s="142">
        <v>0</v>
      </c>
      <c r="AF104" s="142">
        <v>0</v>
      </c>
      <c r="AG104" s="186" t="s">
        <v>1844</v>
      </c>
      <c r="AH104" s="138" t="s">
        <v>2232</v>
      </c>
      <c r="AI104" s="187" t="s">
        <v>2233</v>
      </c>
    </row>
    <row r="105" spans="1:35" x14ac:dyDescent="0.3">
      <c r="A105" s="183">
        <v>104</v>
      </c>
      <c r="B105" s="184">
        <v>45449</v>
      </c>
      <c r="C105" s="142" t="s">
        <v>2219</v>
      </c>
      <c r="D105" s="142" t="s">
        <v>303</v>
      </c>
      <c r="E105" s="184">
        <v>44600</v>
      </c>
      <c r="F105" s="142" t="s">
        <v>848</v>
      </c>
      <c r="G105" s="142" t="s">
        <v>849</v>
      </c>
      <c r="H105" s="142" t="s">
        <v>850</v>
      </c>
      <c r="I105" s="142" t="s">
        <v>850</v>
      </c>
      <c r="J105" s="142" t="s">
        <v>840</v>
      </c>
      <c r="K105" s="142">
        <v>4</v>
      </c>
      <c r="L105" s="142">
        <v>3</v>
      </c>
      <c r="M105" s="142">
        <f>Table1[[#This Row],[Number of adult in House]]+Table1[[#This Row],[Number of children]]</f>
        <v>7</v>
      </c>
      <c r="N105" s="142">
        <v>2</v>
      </c>
      <c r="O105" s="142" t="s">
        <v>1840</v>
      </c>
      <c r="P105" s="142" t="s">
        <v>1841</v>
      </c>
      <c r="Q105" s="142"/>
      <c r="R105" s="142" t="s">
        <v>1840</v>
      </c>
      <c r="S105" s="142" t="s">
        <v>2234</v>
      </c>
      <c r="T105" s="142" t="s">
        <v>2235</v>
      </c>
      <c r="U105" s="142" t="s">
        <v>2236</v>
      </c>
      <c r="V105" s="142">
        <v>22.089525999999999</v>
      </c>
      <c r="W105" s="142">
        <v>77.856557800000004</v>
      </c>
      <c r="X105" s="142">
        <v>510.69999999999987</v>
      </c>
      <c r="Y105" s="142">
        <v>4.9820000000000002</v>
      </c>
      <c r="Z105" s="142" t="s">
        <v>2226</v>
      </c>
      <c r="AA105" s="142">
        <v>1</v>
      </c>
      <c r="AB105" s="142">
        <v>1</v>
      </c>
      <c r="AC105" s="142">
        <v>1</v>
      </c>
      <c r="AD105" s="142">
        <v>1</v>
      </c>
      <c r="AE105" s="142">
        <v>1</v>
      </c>
      <c r="AF105" s="142">
        <v>1</v>
      </c>
      <c r="AG105" s="186" t="s">
        <v>1844</v>
      </c>
      <c r="AH105" s="138" t="s">
        <v>2237</v>
      </c>
      <c r="AI105" s="187" t="s">
        <v>2238</v>
      </c>
    </row>
    <row r="106" spans="1:35" x14ac:dyDescent="0.3">
      <c r="A106" s="183">
        <v>105</v>
      </c>
      <c r="B106" s="184">
        <v>45450</v>
      </c>
      <c r="C106" s="142" t="s">
        <v>2219</v>
      </c>
      <c r="D106" s="142" t="s">
        <v>314</v>
      </c>
      <c r="E106" s="184">
        <v>44608</v>
      </c>
      <c r="F106" s="142" t="s">
        <v>851</v>
      </c>
      <c r="G106" s="142" t="s">
        <v>852</v>
      </c>
      <c r="H106" s="142" t="s">
        <v>853</v>
      </c>
      <c r="I106" s="142" t="s">
        <v>854</v>
      </c>
      <c r="J106" s="142" t="s">
        <v>840</v>
      </c>
      <c r="K106" s="142">
        <v>4</v>
      </c>
      <c r="L106" s="142">
        <v>1</v>
      </c>
      <c r="M106" s="142">
        <f>Table1[[#This Row],[Number of adult in House]]+Table1[[#This Row],[Number of children]]</f>
        <v>5</v>
      </c>
      <c r="N106" s="142">
        <v>2</v>
      </c>
      <c r="O106" s="142" t="s">
        <v>1840</v>
      </c>
      <c r="P106" s="142" t="s">
        <v>1841</v>
      </c>
      <c r="Q106" s="142"/>
      <c r="R106" s="142" t="s">
        <v>1840</v>
      </c>
      <c r="S106" s="142" t="s">
        <v>1841</v>
      </c>
      <c r="T106" s="142" t="s">
        <v>1841</v>
      </c>
      <c r="U106" s="142" t="s">
        <v>2239</v>
      </c>
      <c r="V106" s="142">
        <v>22.089112700000001</v>
      </c>
      <c r="W106" s="142">
        <v>77.856816300000006</v>
      </c>
      <c r="X106" s="142">
        <v>518.69999999999993</v>
      </c>
      <c r="Y106" s="142">
        <v>4.45</v>
      </c>
      <c r="Z106" s="142" t="s">
        <v>2240</v>
      </c>
      <c r="AA106" s="142">
        <v>1</v>
      </c>
      <c r="AB106" s="142">
        <v>1</v>
      </c>
      <c r="AC106" s="142">
        <v>0</v>
      </c>
      <c r="AD106" s="142">
        <v>0</v>
      </c>
      <c r="AE106" s="142">
        <v>0</v>
      </c>
      <c r="AF106" s="142">
        <v>0</v>
      </c>
      <c r="AG106" s="186" t="s">
        <v>1844</v>
      </c>
      <c r="AH106" s="138" t="s">
        <v>2241</v>
      </c>
      <c r="AI106" s="187" t="s">
        <v>2242</v>
      </c>
    </row>
    <row r="107" spans="1:35" x14ac:dyDescent="0.3">
      <c r="A107" s="183">
        <v>106</v>
      </c>
      <c r="B107" s="184">
        <v>45451</v>
      </c>
      <c r="C107" s="142" t="s">
        <v>2219</v>
      </c>
      <c r="D107" s="142" t="s">
        <v>324</v>
      </c>
      <c r="E107" s="184">
        <v>44594</v>
      </c>
      <c r="F107" s="142" t="s">
        <v>855</v>
      </c>
      <c r="G107" s="142" t="s">
        <v>856</v>
      </c>
      <c r="H107" s="142" t="s">
        <v>857</v>
      </c>
      <c r="I107" s="142" t="s">
        <v>857</v>
      </c>
      <c r="J107" s="142" t="s">
        <v>845</v>
      </c>
      <c r="K107" s="142">
        <v>6</v>
      </c>
      <c r="L107" s="142">
        <v>1</v>
      </c>
      <c r="M107" s="142">
        <f>Table1[[#This Row],[Number of adult in House]]+Table1[[#This Row],[Number of children]]</f>
        <v>7</v>
      </c>
      <c r="N107" s="142">
        <v>2</v>
      </c>
      <c r="O107" s="142" t="s">
        <v>1840</v>
      </c>
      <c r="P107" s="142" t="s">
        <v>1841</v>
      </c>
      <c r="Q107" s="142"/>
      <c r="R107" s="142" t="s">
        <v>1840</v>
      </c>
      <c r="S107" s="142" t="s">
        <v>1841</v>
      </c>
      <c r="T107" s="142" t="s">
        <v>2243</v>
      </c>
      <c r="U107" s="142" t="s">
        <v>2244</v>
      </c>
      <c r="V107" s="142">
        <v>22.089788200000001</v>
      </c>
      <c r="W107" s="142">
        <v>77.856703300000007</v>
      </c>
      <c r="X107" s="142">
        <v>514.9</v>
      </c>
      <c r="Y107" s="142">
        <v>4.5999999999999996</v>
      </c>
      <c r="Z107" s="142" t="s">
        <v>2245</v>
      </c>
      <c r="AA107" s="142">
        <v>1</v>
      </c>
      <c r="AB107" s="142">
        <v>1</v>
      </c>
      <c r="AC107" s="142">
        <v>1</v>
      </c>
      <c r="AD107" s="142">
        <v>1</v>
      </c>
      <c r="AE107" s="142">
        <v>0</v>
      </c>
      <c r="AF107" s="142">
        <v>1</v>
      </c>
      <c r="AG107" s="186" t="s">
        <v>1844</v>
      </c>
      <c r="AH107" s="138" t="s">
        <v>2246</v>
      </c>
      <c r="AI107" s="187" t="s">
        <v>2247</v>
      </c>
    </row>
    <row r="108" spans="1:35" x14ac:dyDescent="0.3">
      <c r="A108" s="183">
        <v>107</v>
      </c>
      <c r="B108" s="184">
        <v>45452</v>
      </c>
      <c r="C108" s="142" t="s">
        <v>2248</v>
      </c>
      <c r="D108" s="142" t="s">
        <v>334</v>
      </c>
      <c r="E108" s="184">
        <v>44593</v>
      </c>
      <c r="F108" s="142" t="s">
        <v>858</v>
      </c>
      <c r="G108" s="142" t="s">
        <v>859</v>
      </c>
      <c r="H108" s="142" t="s">
        <v>860</v>
      </c>
      <c r="I108" s="142" t="s">
        <v>861</v>
      </c>
      <c r="J108" s="142" t="s">
        <v>845</v>
      </c>
      <c r="K108" s="142">
        <v>4</v>
      </c>
      <c r="L108" s="142">
        <v>2</v>
      </c>
      <c r="M108" s="142">
        <f>Table1[[#This Row],[Number of adult in House]]+Table1[[#This Row],[Number of children]]</f>
        <v>6</v>
      </c>
      <c r="N108" s="142">
        <v>2</v>
      </c>
      <c r="O108" s="142" t="s">
        <v>1840</v>
      </c>
      <c r="P108" s="142" t="s">
        <v>1841</v>
      </c>
      <c r="Q108" s="142"/>
      <c r="R108" s="142" t="s">
        <v>1840</v>
      </c>
      <c r="S108" s="142" t="s">
        <v>1841</v>
      </c>
      <c r="T108" s="142" t="s">
        <v>2243</v>
      </c>
      <c r="U108" s="142" t="s">
        <v>2249</v>
      </c>
      <c r="V108" s="142">
        <v>22.09742</v>
      </c>
      <c r="W108" s="142">
        <v>77.844125000000005</v>
      </c>
      <c r="X108" s="142">
        <v>503.6</v>
      </c>
      <c r="Y108" s="142">
        <v>4.9829999999999997</v>
      </c>
      <c r="Z108" s="142" t="s">
        <v>1910</v>
      </c>
      <c r="AA108" s="142">
        <v>0</v>
      </c>
      <c r="AB108" s="142">
        <v>1</v>
      </c>
      <c r="AC108" s="142">
        <v>0</v>
      </c>
      <c r="AD108" s="142">
        <v>0</v>
      </c>
      <c r="AE108" s="142">
        <v>0</v>
      </c>
      <c r="AF108" s="142">
        <v>0</v>
      </c>
      <c r="AG108" s="186" t="s">
        <v>1844</v>
      </c>
      <c r="AH108" s="138" t="s">
        <v>2250</v>
      </c>
      <c r="AI108" s="187" t="s">
        <v>2251</v>
      </c>
    </row>
    <row r="109" spans="1:35" x14ac:dyDescent="0.3">
      <c r="A109" s="183">
        <v>108</v>
      </c>
      <c r="B109" s="184">
        <v>45453</v>
      </c>
      <c r="C109" s="142" t="s">
        <v>2248</v>
      </c>
      <c r="D109" s="142" t="s">
        <v>344</v>
      </c>
      <c r="E109" s="184">
        <v>44614</v>
      </c>
      <c r="F109" s="142" t="s">
        <v>863</v>
      </c>
      <c r="G109" s="142" t="s">
        <v>864</v>
      </c>
      <c r="H109" s="142" t="s">
        <v>853</v>
      </c>
      <c r="I109" s="142" t="s">
        <v>865</v>
      </c>
      <c r="J109" s="142" t="s">
        <v>840</v>
      </c>
      <c r="K109" s="142">
        <v>3</v>
      </c>
      <c r="L109" s="142">
        <v>3</v>
      </c>
      <c r="M109" s="142">
        <f>Table1[[#This Row],[Number of adult in House]]+Table1[[#This Row],[Number of children]]</f>
        <v>6</v>
      </c>
      <c r="N109" s="142">
        <v>2</v>
      </c>
      <c r="O109" s="142" t="s">
        <v>1840</v>
      </c>
      <c r="P109" s="142" t="s">
        <v>1841</v>
      </c>
      <c r="Q109" s="142"/>
      <c r="R109" s="142" t="s">
        <v>1840</v>
      </c>
      <c r="S109" s="142" t="s">
        <v>1841</v>
      </c>
      <c r="T109" s="142" t="s">
        <v>1841</v>
      </c>
      <c r="U109" s="142" t="s">
        <v>2252</v>
      </c>
      <c r="V109" s="142">
        <v>22.097376499999999</v>
      </c>
      <c r="W109" s="142">
        <v>77.843484900000007</v>
      </c>
      <c r="X109" s="142">
        <v>537.1</v>
      </c>
      <c r="Y109" s="142">
        <v>4.1500000000000004</v>
      </c>
      <c r="Z109" s="142" t="s">
        <v>2240</v>
      </c>
      <c r="AA109" s="142">
        <v>1</v>
      </c>
      <c r="AB109" s="142">
        <v>1</v>
      </c>
      <c r="AC109" s="142">
        <v>0</v>
      </c>
      <c r="AD109" s="142">
        <v>0</v>
      </c>
      <c r="AE109" s="142">
        <v>0</v>
      </c>
      <c r="AF109" s="142">
        <v>0</v>
      </c>
      <c r="AG109" s="186" t="s">
        <v>1844</v>
      </c>
      <c r="AH109" s="138" t="s">
        <v>2253</v>
      </c>
      <c r="AI109" s="187" t="s">
        <v>2254</v>
      </c>
    </row>
    <row r="110" spans="1:35" x14ac:dyDescent="0.3">
      <c r="A110" s="183">
        <v>109</v>
      </c>
      <c r="B110" s="184">
        <v>45454</v>
      </c>
      <c r="C110" s="142" t="s">
        <v>2248</v>
      </c>
      <c r="D110" s="142" t="s">
        <v>354</v>
      </c>
      <c r="E110" s="184">
        <v>44611</v>
      </c>
      <c r="F110" s="142" t="s">
        <v>866</v>
      </c>
      <c r="G110" s="142" t="s">
        <v>867</v>
      </c>
      <c r="H110" s="142" t="s">
        <v>868</v>
      </c>
      <c r="I110" s="142" t="s">
        <v>869</v>
      </c>
      <c r="J110" s="142" t="s">
        <v>840</v>
      </c>
      <c r="K110" s="142">
        <v>4</v>
      </c>
      <c r="L110" s="142">
        <v>1</v>
      </c>
      <c r="M110" s="142">
        <f>Table1[[#This Row],[Number of adult in House]]+Table1[[#This Row],[Number of children]]</f>
        <v>5</v>
      </c>
      <c r="N110" s="142">
        <v>2</v>
      </c>
      <c r="O110" s="142" t="s">
        <v>1840</v>
      </c>
      <c r="P110" s="142" t="s">
        <v>1841</v>
      </c>
      <c r="Q110" s="142"/>
      <c r="R110" s="142" t="s">
        <v>1840</v>
      </c>
      <c r="S110" s="142" t="s">
        <v>1841</v>
      </c>
      <c r="T110" s="142" t="s">
        <v>2255</v>
      </c>
      <c r="U110" s="142" t="s">
        <v>2256</v>
      </c>
      <c r="V110" s="142">
        <v>22.0791617</v>
      </c>
      <c r="W110" s="142">
        <v>77.750584900000007</v>
      </c>
      <c r="X110" s="142">
        <v>514.79999999999995</v>
      </c>
      <c r="Y110" s="142">
        <v>4.78</v>
      </c>
      <c r="Z110" s="142" t="s">
        <v>2240</v>
      </c>
      <c r="AA110" s="142">
        <v>1</v>
      </c>
      <c r="AB110" s="142">
        <v>1</v>
      </c>
      <c r="AC110" s="142">
        <v>0</v>
      </c>
      <c r="AD110" s="142">
        <v>0</v>
      </c>
      <c r="AE110" s="142">
        <v>0</v>
      </c>
      <c r="AF110" s="142">
        <v>0</v>
      </c>
      <c r="AG110" s="186" t="s">
        <v>1844</v>
      </c>
      <c r="AH110" s="138" t="s">
        <v>2257</v>
      </c>
      <c r="AI110" s="187" t="s">
        <v>2258</v>
      </c>
    </row>
    <row r="111" spans="1:35" x14ac:dyDescent="0.3">
      <c r="A111" s="183">
        <v>110</v>
      </c>
      <c r="B111" s="184">
        <v>45455</v>
      </c>
      <c r="C111" s="142" t="s">
        <v>2248</v>
      </c>
      <c r="D111" s="142" t="s">
        <v>364</v>
      </c>
      <c r="E111" s="184">
        <v>44603</v>
      </c>
      <c r="F111" s="142" t="s">
        <v>870</v>
      </c>
      <c r="G111" s="142" t="s">
        <v>871</v>
      </c>
      <c r="H111" s="142" t="s">
        <v>853</v>
      </c>
      <c r="I111" s="142" t="s">
        <v>872</v>
      </c>
      <c r="J111" s="142" t="s">
        <v>840</v>
      </c>
      <c r="K111" s="142">
        <v>2</v>
      </c>
      <c r="L111" s="142">
        <v>2</v>
      </c>
      <c r="M111" s="142">
        <f>Table1[[#This Row],[Number of adult in House]]+Table1[[#This Row],[Number of children]]</f>
        <v>4</v>
      </c>
      <c r="N111" s="142">
        <v>2</v>
      </c>
      <c r="O111" s="142" t="s">
        <v>1840</v>
      </c>
      <c r="P111" s="142" t="s">
        <v>1841</v>
      </c>
      <c r="Q111" s="142"/>
      <c r="R111" s="142" t="s">
        <v>1840</v>
      </c>
      <c r="S111" s="142" t="s">
        <v>1841</v>
      </c>
      <c r="T111" s="142" t="s">
        <v>1841</v>
      </c>
      <c r="U111" s="142" t="s">
        <v>2259</v>
      </c>
      <c r="V111" s="142">
        <v>22.0790896</v>
      </c>
      <c r="W111" s="142">
        <v>77.750448000000006</v>
      </c>
      <c r="X111" s="142">
        <v>506.6</v>
      </c>
      <c r="Y111" s="142">
        <v>4.1429999999999998</v>
      </c>
      <c r="Z111" s="142" t="s">
        <v>2240</v>
      </c>
      <c r="AA111" s="142">
        <v>1</v>
      </c>
      <c r="AB111" s="142">
        <v>1</v>
      </c>
      <c r="AC111" s="142">
        <v>0</v>
      </c>
      <c r="AD111" s="142">
        <v>0</v>
      </c>
      <c r="AE111" s="142">
        <v>0</v>
      </c>
      <c r="AF111" s="142">
        <v>0</v>
      </c>
      <c r="AG111" s="186" t="s">
        <v>1844</v>
      </c>
      <c r="AH111" s="138" t="s">
        <v>2260</v>
      </c>
      <c r="AI111" s="187" t="s">
        <v>2261</v>
      </c>
    </row>
    <row r="112" spans="1:35" x14ac:dyDescent="0.3">
      <c r="A112" s="183">
        <v>111</v>
      </c>
      <c r="B112" s="184">
        <v>45456</v>
      </c>
      <c r="C112" s="142" t="s">
        <v>2248</v>
      </c>
      <c r="D112" s="142" t="s">
        <v>375</v>
      </c>
      <c r="E112" s="184">
        <v>44613</v>
      </c>
      <c r="F112" s="142" t="s">
        <v>873</v>
      </c>
      <c r="G112" s="142" t="s">
        <v>874</v>
      </c>
      <c r="H112" s="142" t="s">
        <v>875</v>
      </c>
      <c r="I112" s="142" t="s">
        <v>876</v>
      </c>
      <c r="J112" s="142" t="s">
        <v>840</v>
      </c>
      <c r="K112" s="142">
        <v>6</v>
      </c>
      <c r="L112" s="142">
        <v>1</v>
      </c>
      <c r="M112" s="142">
        <f>Table1[[#This Row],[Number of adult in House]]+Table1[[#This Row],[Number of children]]</f>
        <v>7</v>
      </c>
      <c r="N112" s="142">
        <v>2</v>
      </c>
      <c r="O112" s="142" t="s">
        <v>1840</v>
      </c>
      <c r="P112" s="142" t="s">
        <v>1841</v>
      </c>
      <c r="Q112" s="142"/>
      <c r="R112" s="142" t="s">
        <v>1840</v>
      </c>
      <c r="S112" s="142" t="s">
        <v>1841</v>
      </c>
      <c r="T112" s="142" t="s">
        <v>2262</v>
      </c>
      <c r="U112" s="142" t="s">
        <v>2263</v>
      </c>
      <c r="V112" s="142">
        <v>22.0790361</v>
      </c>
      <c r="W112" s="142">
        <v>77.750418800000006</v>
      </c>
      <c r="X112" s="142">
        <v>520.19999999999993</v>
      </c>
      <c r="Y112" s="142">
        <v>4.766</v>
      </c>
      <c r="Z112" s="142" t="s">
        <v>2264</v>
      </c>
      <c r="AA112" s="142">
        <v>1</v>
      </c>
      <c r="AB112" s="142">
        <v>1</v>
      </c>
      <c r="AC112" s="142">
        <v>1</v>
      </c>
      <c r="AD112" s="142">
        <v>0</v>
      </c>
      <c r="AE112" s="142">
        <v>0</v>
      </c>
      <c r="AF112" s="142">
        <v>0</v>
      </c>
      <c r="AG112" s="186" t="s">
        <v>1844</v>
      </c>
      <c r="AH112" s="138" t="s">
        <v>2265</v>
      </c>
      <c r="AI112" s="187" t="s">
        <v>2266</v>
      </c>
    </row>
    <row r="113" spans="1:35" x14ac:dyDescent="0.3">
      <c r="A113" s="183">
        <v>112</v>
      </c>
      <c r="B113" s="184">
        <v>45457</v>
      </c>
      <c r="C113" s="142" t="s">
        <v>2248</v>
      </c>
      <c r="D113" s="142" t="s">
        <v>386</v>
      </c>
      <c r="E113" s="184">
        <v>44570</v>
      </c>
      <c r="F113" s="142" t="s">
        <v>877</v>
      </c>
      <c r="G113" s="142" t="s">
        <v>878</v>
      </c>
      <c r="H113" s="142" t="s">
        <v>879</v>
      </c>
      <c r="I113" s="142" t="s">
        <v>879</v>
      </c>
      <c r="J113" s="142" t="s">
        <v>840</v>
      </c>
      <c r="K113" s="142">
        <v>6</v>
      </c>
      <c r="L113" s="142">
        <v>1</v>
      </c>
      <c r="M113" s="142">
        <f>Table1[[#This Row],[Number of adult in House]]+Table1[[#This Row],[Number of children]]</f>
        <v>7</v>
      </c>
      <c r="N113" s="142">
        <v>2</v>
      </c>
      <c r="O113" s="142" t="s">
        <v>1840</v>
      </c>
      <c r="P113" s="142" t="s">
        <v>1841</v>
      </c>
      <c r="Q113" s="142"/>
      <c r="R113" s="142" t="s">
        <v>1840</v>
      </c>
      <c r="S113" s="142" t="s">
        <v>1841</v>
      </c>
      <c r="T113" s="142" t="s">
        <v>1841</v>
      </c>
      <c r="U113" s="142" t="s">
        <v>2267</v>
      </c>
      <c r="V113" s="142">
        <v>22.100117000000001</v>
      </c>
      <c r="W113" s="142">
        <v>77.874038499999997</v>
      </c>
      <c r="X113" s="142">
        <v>534.1</v>
      </c>
      <c r="Y113" s="142">
        <v>4.234</v>
      </c>
      <c r="Z113" s="142" t="s">
        <v>1843</v>
      </c>
      <c r="AA113" s="142">
        <v>1</v>
      </c>
      <c r="AB113" s="142">
        <v>0</v>
      </c>
      <c r="AC113" s="142">
        <v>0</v>
      </c>
      <c r="AD113" s="142">
        <v>0</v>
      </c>
      <c r="AE113" s="142">
        <v>0</v>
      </c>
      <c r="AF113" s="142">
        <v>0</v>
      </c>
      <c r="AG113" s="186" t="s">
        <v>1844</v>
      </c>
      <c r="AH113" s="138" t="s">
        <v>2268</v>
      </c>
      <c r="AI113" s="187" t="s">
        <v>2269</v>
      </c>
    </row>
    <row r="114" spans="1:35" x14ac:dyDescent="0.3">
      <c r="A114" s="183">
        <v>113</v>
      </c>
      <c r="B114" s="184">
        <v>45458</v>
      </c>
      <c r="C114" s="142" t="s">
        <v>2248</v>
      </c>
      <c r="D114" s="142" t="s">
        <v>396</v>
      </c>
      <c r="E114" s="184">
        <v>44577</v>
      </c>
      <c r="F114" s="142" t="s">
        <v>880</v>
      </c>
      <c r="G114" s="142" t="s">
        <v>735</v>
      </c>
      <c r="H114" s="142" t="s">
        <v>868</v>
      </c>
      <c r="I114" s="142" t="s">
        <v>881</v>
      </c>
      <c r="J114" s="142" t="s">
        <v>840</v>
      </c>
      <c r="K114" s="142">
        <v>5</v>
      </c>
      <c r="L114" s="142">
        <v>1</v>
      </c>
      <c r="M114" s="142">
        <f>Table1[[#This Row],[Number of adult in House]]+Table1[[#This Row],[Number of children]]</f>
        <v>6</v>
      </c>
      <c r="N114" s="142">
        <v>2</v>
      </c>
      <c r="O114" s="142" t="s">
        <v>1840</v>
      </c>
      <c r="P114" s="142" t="s">
        <v>1841</v>
      </c>
      <c r="Q114" s="142"/>
      <c r="R114" s="142" t="s">
        <v>1840</v>
      </c>
      <c r="S114" s="142" t="s">
        <v>1841</v>
      </c>
      <c r="T114" s="142" t="s">
        <v>1841</v>
      </c>
      <c r="U114" s="142" t="s">
        <v>2270</v>
      </c>
      <c r="V114" s="142">
        <v>22.094449999999998</v>
      </c>
      <c r="W114" s="142">
        <v>77.877081700000005</v>
      </c>
      <c r="X114" s="142">
        <v>516.9</v>
      </c>
      <c r="Y114" s="142">
        <v>4.16</v>
      </c>
      <c r="Z114" s="142" t="s">
        <v>1843</v>
      </c>
      <c r="AA114" s="142">
        <v>1</v>
      </c>
      <c r="AB114" s="142">
        <v>0</v>
      </c>
      <c r="AC114" s="142">
        <v>0</v>
      </c>
      <c r="AD114" s="142">
        <v>0</v>
      </c>
      <c r="AE114" s="142">
        <v>0</v>
      </c>
      <c r="AF114" s="142">
        <v>0</v>
      </c>
      <c r="AG114" s="186" t="s">
        <v>1844</v>
      </c>
      <c r="AH114" s="138" t="s">
        <v>2271</v>
      </c>
      <c r="AI114" s="187" t="s">
        <v>2272</v>
      </c>
    </row>
    <row r="115" spans="1:35" x14ac:dyDescent="0.3">
      <c r="A115" s="183">
        <v>114</v>
      </c>
      <c r="B115" s="184">
        <v>45459</v>
      </c>
      <c r="C115" s="142" t="s">
        <v>2273</v>
      </c>
      <c r="D115" s="142" t="s">
        <v>407</v>
      </c>
      <c r="E115" s="184">
        <v>44580</v>
      </c>
      <c r="F115" s="142" t="s">
        <v>882</v>
      </c>
      <c r="G115" s="142" t="s">
        <v>883</v>
      </c>
      <c r="H115" s="142" t="s">
        <v>884</v>
      </c>
      <c r="I115" s="142" t="s">
        <v>885</v>
      </c>
      <c r="J115" s="142" t="s">
        <v>840</v>
      </c>
      <c r="K115" s="142">
        <v>5</v>
      </c>
      <c r="L115" s="142">
        <v>1</v>
      </c>
      <c r="M115" s="142">
        <f>Table1[[#This Row],[Number of adult in House]]+Table1[[#This Row],[Number of children]]</f>
        <v>6</v>
      </c>
      <c r="N115" s="142">
        <v>2</v>
      </c>
      <c r="O115" s="142" t="s">
        <v>1840</v>
      </c>
      <c r="P115" s="142" t="s">
        <v>1841</v>
      </c>
      <c r="Q115" s="142"/>
      <c r="R115" s="142" t="s">
        <v>1840</v>
      </c>
      <c r="S115" s="142" t="s">
        <v>1841</v>
      </c>
      <c r="T115" s="142" t="s">
        <v>2243</v>
      </c>
      <c r="U115" s="142" t="s">
        <v>2274</v>
      </c>
      <c r="V115" s="142">
        <v>22.086606700000001</v>
      </c>
      <c r="W115" s="142">
        <v>77.860831700000006</v>
      </c>
      <c r="X115" s="142">
        <v>562.29999999999995</v>
      </c>
      <c r="Y115" s="142">
        <v>4.9000000000000004</v>
      </c>
      <c r="Z115" s="142" t="s">
        <v>2275</v>
      </c>
      <c r="AA115" s="142">
        <v>1</v>
      </c>
      <c r="AB115" s="142">
        <v>1</v>
      </c>
      <c r="AC115" s="142">
        <v>1</v>
      </c>
      <c r="AD115" s="142">
        <v>0</v>
      </c>
      <c r="AE115" s="142">
        <v>0</v>
      </c>
      <c r="AF115" s="142">
        <v>1</v>
      </c>
      <c r="AG115" s="186" t="s">
        <v>1844</v>
      </c>
      <c r="AH115" s="138" t="s">
        <v>2276</v>
      </c>
      <c r="AI115" s="187" t="s">
        <v>2277</v>
      </c>
    </row>
    <row r="116" spans="1:35" x14ac:dyDescent="0.3">
      <c r="A116" s="183">
        <v>115</v>
      </c>
      <c r="B116" s="184">
        <v>45460</v>
      </c>
      <c r="C116" s="142" t="s">
        <v>2273</v>
      </c>
      <c r="D116" s="142" t="s">
        <v>418</v>
      </c>
      <c r="E116" s="184">
        <v>44582</v>
      </c>
      <c r="F116" s="142" t="s">
        <v>886</v>
      </c>
      <c r="G116" s="142" t="s">
        <v>887</v>
      </c>
      <c r="H116" s="142" t="s">
        <v>888</v>
      </c>
      <c r="I116" s="142" t="s">
        <v>888</v>
      </c>
      <c r="J116" s="142" t="s">
        <v>845</v>
      </c>
      <c r="K116" s="142">
        <v>4</v>
      </c>
      <c r="L116" s="142">
        <v>1</v>
      </c>
      <c r="M116" s="142">
        <f>Table1[[#This Row],[Number of adult in House]]+Table1[[#This Row],[Number of children]]</f>
        <v>5</v>
      </c>
      <c r="N116" s="142">
        <v>2</v>
      </c>
      <c r="O116" s="142" t="s">
        <v>1840</v>
      </c>
      <c r="P116" s="142" t="s">
        <v>1841</v>
      </c>
      <c r="Q116" s="142"/>
      <c r="R116" s="142" t="s">
        <v>1840</v>
      </c>
      <c r="S116" s="142" t="s">
        <v>1841</v>
      </c>
      <c r="T116" s="142" t="s">
        <v>1841</v>
      </c>
      <c r="U116" s="142" t="s">
        <v>2278</v>
      </c>
      <c r="V116" s="142">
        <v>22.045305599999999</v>
      </c>
      <c r="W116" s="142">
        <v>77.737347700000001</v>
      </c>
      <c r="X116" s="142">
        <v>523.59999999999991</v>
      </c>
      <c r="Y116" s="142">
        <v>4.4000000000000004</v>
      </c>
      <c r="Z116" s="142" t="s">
        <v>2240</v>
      </c>
      <c r="AA116" s="142">
        <v>1</v>
      </c>
      <c r="AB116" s="142">
        <v>1</v>
      </c>
      <c r="AC116" s="142">
        <v>0</v>
      </c>
      <c r="AD116" s="142">
        <v>0</v>
      </c>
      <c r="AE116" s="142">
        <v>0</v>
      </c>
      <c r="AF116" s="142">
        <v>0</v>
      </c>
      <c r="AG116" s="186" t="s">
        <v>1844</v>
      </c>
      <c r="AH116" s="138" t="s">
        <v>2279</v>
      </c>
      <c r="AI116" s="187" t="s">
        <v>2280</v>
      </c>
    </row>
    <row r="117" spans="1:35" x14ac:dyDescent="0.3">
      <c r="A117" s="183">
        <v>116</v>
      </c>
      <c r="B117" s="184">
        <v>45461</v>
      </c>
      <c r="C117" s="142" t="s">
        <v>2273</v>
      </c>
      <c r="D117" s="142" t="s">
        <v>428</v>
      </c>
      <c r="E117" s="184">
        <v>44633</v>
      </c>
      <c r="F117" s="142" t="s">
        <v>889</v>
      </c>
      <c r="G117" s="142" t="s">
        <v>890</v>
      </c>
      <c r="H117" s="142" t="s">
        <v>891</v>
      </c>
      <c r="I117" s="142" t="s">
        <v>891</v>
      </c>
      <c r="J117" s="142" t="s">
        <v>840</v>
      </c>
      <c r="K117" s="142">
        <v>3</v>
      </c>
      <c r="L117" s="142">
        <v>1</v>
      </c>
      <c r="M117" s="142">
        <f>Table1[[#This Row],[Number of adult in House]]+Table1[[#This Row],[Number of children]]</f>
        <v>4</v>
      </c>
      <c r="N117" s="142">
        <v>2</v>
      </c>
      <c r="O117" s="142" t="s">
        <v>1840</v>
      </c>
      <c r="P117" s="142" t="s">
        <v>1841</v>
      </c>
      <c r="Q117" s="142"/>
      <c r="R117" s="142" t="s">
        <v>1840</v>
      </c>
      <c r="S117" s="142" t="s">
        <v>1841</v>
      </c>
      <c r="T117" s="142" t="s">
        <v>1841</v>
      </c>
      <c r="U117" s="142" t="s">
        <v>2281</v>
      </c>
      <c r="V117" s="142">
        <v>22.0452817</v>
      </c>
      <c r="W117" s="142">
        <v>77.737610500000002</v>
      </c>
      <c r="X117" s="142">
        <v>547.09999999999991</v>
      </c>
      <c r="Y117" s="142">
        <v>4.3479999999999999</v>
      </c>
      <c r="Z117" s="142" t="s">
        <v>2226</v>
      </c>
      <c r="AA117" s="142">
        <v>1</v>
      </c>
      <c r="AB117" s="142">
        <v>1</v>
      </c>
      <c r="AC117" s="142">
        <v>1</v>
      </c>
      <c r="AD117" s="142">
        <v>1</v>
      </c>
      <c r="AE117" s="142">
        <v>1</v>
      </c>
      <c r="AF117" s="142">
        <v>1</v>
      </c>
      <c r="AG117" s="186" t="s">
        <v>1844</v>
      </c>
      <c r="AH117" s="138" t="s">
        <v>2282</v>
      </c>
      <c r="AI117" s="187" t="s">
        <v>2283</v>
      </c>
    </row>
    <row r="118" spans="1:35" x14ac:dyDescent="0.3">
      <c r="A118" s="183">
        <v>117</v>
      </c>
      <c r="B118" s="184">
        <v>45462</v>
      </c>
      <c r="C118" s="142" t="s">
        <v>2273</v>
      </c>
      <c r="D118" s="142" t="s">
        <v>438</v>
      </c>
      <c r="E118" s="184">
        <v>44616</v>
      </c>
      <c r="F118" s="142" t="s">
        <v>892</v>
      </c>
      <c r="G118" s="142" t="s">
        <v>893</v>
      </c>
      <c r="H118" s="142" t="s">
        <v>894</v>
      </c>
      <c r="I118" s="142" t="s">
        <v>895</v>
      </c>
      <c r="J118" s="142" t="s">
        <v>896</v>
      </c>
      <c r="K118" s="142">
        <v>2</v>
      </c>
      <c r="L118" s="142">
        <v>2</v>
      </c>
      <c r="M118" s="142">
        <f>Table1[[#This Row],[Number of adult in House]]+Table1[[#This Row],[Number of children]]</f>
        <v>4</v>
      </c>
      <c r="N118" s="142">
        <v>2</v>
      </c>
      <c r="O118" s="142" t="s">
        <v>1840</v>
      </c>
      <c r="P118" s="142" t="s">
        <v>1841</v>
      </c>
      <c r="Q118" s="142"/>
      <c r="R118" s="142" t="s">
        <v>1840</v>
      </c>
      <c r="S118" s="142" t="s">
        <v>1841</v>
      </c>
      <c r="T118" s="142" t="s">
        <v>1841</v>
      </c>
      <c r="U118" s="142" t="s">
        <v>2284</v>
      </c>
      <c r="V118" s="142">
        <v>22.045095</v>
      </c>
      <c r="W118" s="142">
        <v>77.7369317</v>
      </c>
      <c r="X118" s="142">
        <v>516.09999999999991</v>
      </c>
      <c r="Y118" s="142">
        <v>4.96</v>
      </c>
      <c r="Z118" s="142" t="s">
        <v>2264</v>
      </c>
      <c r="AA118" s="142">
        <v>1</v>
      </c>
      <c r="AB118" s="142">
        <v>1</v>
      </c>
      <c r="AC118" s="142">
        <v>1</v>
      </c>
      <c r="AD118" s="142">
        <v>0</v>
      </c>
      <c r="AE118" s="142">
        <v>0</v>
      </c>
      <c r="AF118" s="142">
        <v>0</v>
      </c>
      <c r="AG118" s="186" t="s">
        <v>1844</v>
      </c>
      <c r="AH118" s="138" t="s">
        <v>2285</v>
      </c>
      <c r="AI118" s="187" t="s">
        <v>2286</v>
      </c>
    </row>
    <row r="119" spans="1:35" x14ac:dyDescent="0.3">
      <c r="A119" s="183">
        <v>118</v>
      </c>
      <c r="B119" s="184">
        <v>45463</v>
      </c>
      <c r="C119" s="142" t="s">
        <v>2273</v>
      </c>
      <c r="D119" s="142" t="s">
        <v>449</v>
      </c>
      <c r="E119" s="184">
        <v>44626</v>
      </c>
      <c r="F119" s="142" t="s">
        <v>897</v>
      </c>
      <c r="G119" s="142" t="s">
        <v>898</v>
      </c>
      <c r="H119" s="142" t="s">
        <v>899</v>
      </c>
      <c r="I119" s="142" t="s">
        <v>899</v>
      </c>
      <c r="J119" s="142" t="s">
        <v>845</v>
      </c>
      <c r="K119" s="142">
        <v>5</v>
      </c>
      <c r="L119" s="142">
        <v>2</v>
      </c>
      <c r="M119" s="142">
        <f>Table1[[#This Row],[Number of adult in House]]+Table1[[#This Row],[Number of children]]</f>
        <v>7</v>
      </c>
      <c r="N119" s="142">
        <v>2</v>
      </c>
      <c r="O119" s="142" t="s">
        <v>1840</v>
      </c>
      <c r="P119" s="142" t="s">
        <v>1841</v>
      </c>
      <c r="Q119" s="142"/>
      <c r="R119" s="142" t="s">
        <v>1840</v>
      </c>
      <c r="S119" s="142" t="s">
        <v>1841</v>
      </c>
      <c r="T119" s="142" t="s">
        <v>1841</v>
      </c>
      <c r="U119" s="142" t="s">
        <v>2287</v>
      </c>
      <c r="V119" s="142">
        <v>22.0453683</v>
      </c>
      <c r="W119" s="142">
        <v>77.737391700000003</v>
      </c>
      <c r="X119" s="142">
        <v>488.1</v>
      </c>
      <c r="Y119" s="142">
        <v>4.16</v>
      </c>
      <c r="Z119" s="142" t="s">
        <v>1843</v>
      </c>
      <c r="AA119" s="142">
        <v>1</v>
      </c>
      <c r="AB119" s="142">
        <v>0</v>
      </c>
      <c r="AC119" s="142">
        <v>0</v>
      </c>
      <c r="AD119" s="142">
        <v>0</v>
      </c>
      <c r="AE119" s="142">
        <v>0</v>
      </c>
      <c r="AF119" s="142">
        <v>0</v>
      </c>
      <c r="AG119" s="186" t="s">
        <v>1844</v>
      </c>
      <c r="AH119" s="138" t="s">
        <v>2288</v>
      </c>
      <c r="AI119" s="187" t="s">
        <v>2289</v>
      </c>
    </row>
    <row r="120" spans="1:35" x14ac:dyDescent="0.3">
      <c r="A120" s="183">
        <v>119</v>
      </c>
      <c r="B120" s="184">
        <v>45464</v>
      </c>
      <c r="C120" s="142" t="s">
        <v>2273</v>
      </c>
      <c r="D120" s="142" t="s">
        <v>459</v>
      </c>
      <c r="E120" s="184">
        <v>44624</v>
      </c>
      <c r="F120" s="142" t="s">
        <v>900</v>
      </c>
      <c r="G120" s="142" t="s">
        <v>901</v>
      </c>
      <c r="H120" s="142" t="s">
        <v>902</v>
      </c>
      <c r="I120" s="142" t="s">
        <v>903</v>
      </c>
      <c r="J120" s="142" t="s">
        <v>845</v>
      </c>
      <c r="K120" s="142">
        <v>2</v>
      </c>
      <c r="L120" s="142">
        <v>2</v>
      </c>
      <c r="M120" s="142">
        <f>Table1[[#This Row],[Number of adult in House]]+Table1[[#This Row],[Number of children]]</f>
        <v>4</v>
      </c>
      <c r="N120" s="142">
        <v>2</v>
      </c>
      <c r="O120" s="142" t="s">
        <v>1840</v>
      </c>
      <c r="P120" s="142" t="s">
        <v>1841</v>
      </c>
      <c r="Q120" s="142"/>
      <c r="R120" s="142" t="s">
        <v>1840</v>
      </c>
      <c r="S120" s="142" t="s">
        <v>1841</v>
      </c>
      <c r="T120" s="142" t="s">
        <v>2290</v>
      </c>
      <c r="U120" s="142" t="s">
        <v>2291</v>
      </c>
      <c r="V120" s="142">
        <v>22.048641700000001</v>
      </c>
      <c r="W120" s="142">
        <v>77.7040334</v>
      </c>
      <c r="X120" s="142">
        <v>526.19999999999993</v>
      </c>
      <c r="Y120" s="142">
        <v>4.58</v>
      </c>
      <c r="Z120" s="142" t="s">
        <v>2292</v>
      </c>
      <c r="AA120" s="142">
        <v>1</v>
      </c>
      <c r="AB120" s="142">
        <v>1</v>
      </c>
      <c r="AC120" s="142">
        <v>1</v>
      </c>
      <c r="AD120" s="142">
        <v>1</v>
      </c>
      <c r="AE120" s="142">
        <v>0</v>
      </c>
      <c r="AF120" s="142">
        <v>0</v>
      </c>
      <c r="AG120" s="186" t="s">
        <v>1844</v>
      </c>
      <c r="AH120" s="138" t="s">
        <v>2293</v>
      </c>
      <c r="AI120" s="187" t="s">
        <v>2294</v>
      </c>
    </row>
    <row r="121" spans="1:35" x14ac:dyDescent="0.3">
      <c r="A121" s="183">
        <v>120</v>
      </c>
      <c r="B121" s="184">
        <v>45465</v>
      </c>
      <c r="C121" s="142" t="s">
        <v>2219</v>
      </c>
      <c r="D121" s="142" t="s">
        <v>469</v>
      </c>
      <c r="E121" s="184">
        <v>44609</v>
      </c>
      <c r="F121" s="142" t="s">
        <v>904</v>
      </c>
      <c r="G121" s="142" t="s">
        <v>905</v>
      </c>
      <c r="H121" s="142" t="s">
        <v>902</v>
      </c>
      <c r="I121" s="142" t="s">
        <v>903</v>
      </c>
      <c r="J121" s="142" t="s">
        <v>906</v>
      </c>
      <c r="K121" s="142">
        <v>2</v>
      </c>
      <c r="L121" s="142">
        <v>2</v>
      </c>
      <c r="M121" s="142">
        <f>Table1[[#This Row],[Number of adult in House]]+Table1[[#This Row],[Number of children]]</f>
        <v>4</v>
      </c>
      <c r="N121" s="142">
        <v>2</v>
      </c>
      <c r="O121" s="142" t="s">
        <v>1840</v>
      </c>
      <c r="P121" s="142" t="s">
        <v>1841</v>
      </c>
      <c r="Q121" s="142"/>
      <c r="R121" s="142" t="s">
        <v>1840</v>
      </c>
      <c r="S121" s="142" t="s">
        <v>1841</v>
      </c>
      <c r="T121" s="142" t="s">
        <v>1841</v>
      </c>
      <c r="U121" s="142" t="s">
        <v>2295</v>
      </c>
      <c r="V121" s="142">
        <v>22.049008300000001</v>
      </c>
      <c r="W121" s="142">
        <v>77.703406799999996</v>
      </c>
      <c r="X121" s="142">
        <v>548.29999999999995</v>
      </c>
      <c r="Y121" s="142">
        <v>3.9</v>
      </c>
      <c r="Z121" s="142" t="s">
        <v>2240</v>
      </c>
      <c r="AA121" s="142">
        <v>1</v>
      </c>
      <c r="AB121" s="142">
        <v>1</v>
      </c>
      <c r="AC121" s="142">
        <v>0</v>
      </c>
      <c r="AD121" s="142">
        <v>0</v>
      </c>
      <c r="AE121" s="142">
        <v>0</v>
      </c>
      <c r="AF121" s="142">
        <v>0</v>
      </c>
      <c r="AG121" s="186" t="s">
        <v>1844</v>
      </c>
      <c r="AH121" s="138" t="s">
        <v>2296</v>
      </c>
      <c r="AI121" s="187" t="s">
        <v>2297</v>
      </c>
    </row>
    <row r="122" spans="1:35" x14ac:dyDescent="0.3">
      <c r="A122" s="183">
        <v>121</v>
      </c>
      <c r="B122" s="184">
        <v>45466</v>
      </c>
      <c r="C122" s="142" t="s">
        <v>2219</v>
      </c>
      <c r="D122" s="142" t="s">
        <v>479</v>
      </c>
      <c r="E122" s="184">
        <v>44601</v>
      </c>
      <c r="F122" s="142" t="s">
        <v>907</v>
      </c>
      <c r="G122" s="142" t="s">
        <v>908</v>
      </c>
      <c r="H122" s="142" t="s">
        <v>909</v>
      </c>
      <c r="I122" s="142" t="s">
        <v>903</v>
      </c>
      <c r="J122" s="142" t="s">
        <v>845</v>
      </c>
      <c r="K122" s="142">
        <v>3</v>
      </c>
      <c r="L122" s="142">
        <v>2</v>
      </c>
      <c r="M122" s="142">
        <f>Table1[[#This Row],[Number of adult in House]]+Table1[[#This Row],[Number of children]]</f>
        <v>5</v>
      </c>
      <c r="N122" s="142">
        <v>1</v>
      </c>
      <c r="O122" s="142" t="s">
        <v>1840</v>
      </c>
      <c r="P122" s="142" t="s">
        <v>1841</v>
      </c>
      <c r="Q122" s="142"/>
      <c r="R122" s="142" t="s">
        <v>1840</v>
      </c>
      <c r="S122" s="142" t="s">
        <v>1841</v>
      </c>
      <c r="T122" s="142" t="s">
        <v>2298</v>
      </c>
      <c r="U122" s="142" t="s">
        <v>2299</v>
      </c>
      <c r="V122" s="142">
        <v>22.047881400000001</v>
      </c>
      <c r="W122" s="142">
        <v>77.704098299999998</v>
      </c>
      <c r="X122" s="142">
        <v>556.19999999999993</v>
      </c>
      <c r="Y122" s="142">
        <v>4.1989999999999998</v>
      </c>
      <c r="Z122" s="142" t="s">
        <v>1843</v>
      </c>
      <c r="AA122" s="142">
        <v>1</v>
      </c>
      <c r="AB122" s="142">
        <v>0</v>
      </c>
      <c r="AC122" s="142">
        <v>0</v>
      </c>
      <c r="AD122" s="142">
        <v>0</v>
      </c>
      <c r="AE122" s="142">
        <v>0</v>
      </c>
      <c r="AF122" s="142">
        <v>0</v>
      </c>
      <c r="AG122" s="186" t="s">
        <v>1844</v>
      </c>
      <c r="AH122" s="138" t="s">
        <v>2300</v>
      </c>
      <c r="AI122" s="187" t="s">
        <v>2301</v>
      </c>
    </row>
    <row r="123" spans="1:35" x14ac:dyDescent="0.3">
      <c r="A123" s="183">
        <v>122</v>
      </c>
      <c r="B123" s="184">
        <v>45467</v>
      </c>
      <c r="C123" s="142" t="s">
        <v>2219</v>
      </c>
      <c r="D123" s="142" t="s">
        <v>489</v>
      </c>
      <c r="E123" s="184">
        <v>44632</v>
      </c>
      <c r="F123" s="142" t="s">
        <v>910</v>
      </c>
      <c r="G123" s="142" t="s">
        <v>911</v>
      </c>
      <c r="H123" s="142" t="s">
        <v>912</v>
      </c>
      <c r="I123" s="142" t="s">
        <v>903</v>
      </c>
      <c r="J123" s="142" t="s">
        <v>845</v>
      </c>
      <c r="K123" s="142">
        <v>5</v>
      </c>
      <c r="L123" s="142">
        <v>2</v>
      </c>
      <c r="M123" s="142">
        <f>Table1[[#This Row],[Number of adult in House]]+Table1[[#This Row],[Number of children]]</f>
        <v>7</v>
      </c>
      <c r="N123" s="142">
        <v>2</v>
      </c>
      <c r="O123" s="142" t="s">
        <v>1840</v>
      </c>
      <c r="P123" s="142" t="s">
        <v>1841</v>
      </c>
      <c r="Q123" s="142"/>
      <c r="R123" s="142" t="s">
        <v>1840</v>
      </c>
      <c r="S123" s="142" t="s">
        <v>1841</v>
      </c>
      <c r="T123" s="142" t="s">
        <v>2243</v>
      </c>
      <c r="U123" s="142" t="s">
        <v>2302</v>
      </c>
      <c r="V123" s="142">
        <v>22.088053299999999</v>
      </c>
      <c r="W123" s="142">
        <v>77.718351699999999</v>
      </c>
      <c r="X123" s="142">
        <v>599.1</v>
      </c>
      <c r="Y123" s="142">
        <v>4.4580000000000002</v>
      </c>
      <c r="Z123" s="142" t="s">
        <v>2303</v>
      </c>
      <c r="AA123" s="142">
        <v>1</v>
      </c>
      <c r="AB123" s="142">
        <v>1</v>
      </c>
      <c r="AC123" s="142">
        <v>0</v>
      </c>
      <c r="AD123" s="142">
        <v>0</v>
      </c>
      <c r="AE123" s="142">
        <v>1</v>
      </c>
      <c r="AF123" s="142">
        <v>0</v>
      </c>
      <c r="AG123" s="186" t="s">
        <v>1844</v>
      </c>
      <c r="AH123" s="138" t="s">
        <v>2304</v>
      </c>
      <c r="AI123" s="187" t="s">
        <v>2305</v>
      </c>
    </row>
    <row r="124" spans="1:35" x14ac:dyDescent="0.3">
      <c r="A124" s="183">
        <v>123</v>
      </c>
      <c r="B124" s="184">
        <v>45455</v>
      </c>
      <c r="C124" s="142" t="s">
        <v>2219</v>
      </c>
      <c r="D124" s="142" t="s">
        <v>499</v>
      </c>
      <c r="E124" s="184">
        <v>44596</v>
      </c>
      <c r="F124" s="142" t="s">
        <v>913</v>
      </c>
      <c r="G124" s="142" t="s">
        <v>914</v>
      </c>
      <c r="H124" s="142" t="s">
        <v>915</v>
      </c>
      <c r="I124" s="142" t="s">
        <v>903</v>
      </c>
      <c r="J124" s="142" t="s">
        <v>845</v>
      </c>
      <c r="K124" s="142">
        <v>3</v>
      </c>
      <c r="L124" s="142">
        <v>3</v>
      </c>
      <c r="M124" s="142">
        <f>Table1[[#This Row],[Number of adult in House]]+Table1[[#This Row],[Number of children]]</f>
        <v>6</v>
      </c>
      <c r="N124" s="142">
        <v>2</v>
      </c>
      <c r="O124" s="142" t="s">
        <v>1840</v>
      </c>
      <c r="P124" s="142" t="s">
        <v>1841</v>
      </c>
      <c r="Q124" s="142"/>
      <c r="R124" s="142" t="s">
        <v>1840</v>
      </c>
      <c r="S124" s="142" t="s">
        <v>1841</v>
      </c>
      <c r="T124" s="142" t="s">
        <v>1841</v>
      </c>
      <c r="U124" s="142" t="s">
        <v>2306</v>
      </c>
      <c r="V124" s="142">
        <v>22.0958717</v>
      </c>
      <c r="W124" s="142">
        <v>77.730093299999993</v>
      </c>
      <c r="X124" s="142">
        <v>520.69999999999993</v>
      </c>
      <c r="Y124" s="142">
        <v>4.9329999999999998</v>
      </c>
      <c r="Z124" s="142" t="s">
        <v>2303</v>
      </c>
      <c r="AA124" s="142">
        <v>1</v>
      </c>
      <c r="AB124" s="142">
        <v>1</v>
      </c>
      <c r="AC124" s="142">
        <v>0</v>
      </c>
      <c r="AD124" s="142">
        <v>0</v>
      </c>
      <c r="AE124" s="142">
        <v>1</v>
      </c>
      <c r="AF124" s="142">
        <v>0</v>
      </c>
      <c r="AG124" s="186" t="s">
        <v>1844</v>
      </c>
      <c r="AH124" s="138" t="s">
        <v>2307</v>
      </c>
      <c r="AI124" s="187" t="s">
        <v>2308</v>
      </c>
    </row>
    <row r="125" spans="1:35" x14ac:dyDescent="0.3">
      <c r="A125" s="183">
        <v>124</v>
      </c>
      <c r="B125" s="184">
        <v>45456</v>
      </c>
      <c r="C125" s="142" t="s">
        <v>2219</v>
      </c>
      <c r="D125" s="142" t="s">
        <v>509</v>
      </c>
      <c r="E125" s="184">
        <v>44603</v>
      </c>
      <c r="F125" s="142" t="s">
        <v>916</v>
      </c>
      <c r="G125" s="142" t="s">
        <v>917</v>
      </c>
      <c r="H125" s="142" t="s">
        <v>912</v>
      </c>
      <c r="I125" s="142" t="s">
        <v>918</v>
      </c>
      <c r="J125" s="142" t="s">
        <v>845</v>
      </c>
      <c r="K125" s="142">
        <v>2</v>
      </c>
      <c r="L125" s="142">
        <v>2</v>
      </c>
      <c r="M125" s="142">
        <f>Table1[[#This Row],[Number of adult in House]]+Table1[[#This Row],[Number of children]]</f>
        <v>4</v>
      </c>
      <c r="N125" s="142">
        <v>2</v>
      </c>
      <c r="O125" s="142" t="s">
        <v>1840</v>
      </c>
      <c r="P125" s="142" t="s">
        <v>1841</v>
      </c>
      <c r="Q125" s="142"/>
      <c r="R125" s="142" t="s">
        <v>1840</v>
      </c>
      <c r="S125" s="142" t="s">
        <v>1844</v>
      </c>
      <c r="T125" s="142" t="s">
        <v>1841</v>
      </c>
      <c r="U125" s="142" t="s">
        <v>2309</v>
      </c>
      <c r="V125" s="142">
        <v>22.030707</v>
      </c>
      <c r="W125" s="142">
        <v>77.701029700000007</v>
      </c>
      <c r="X125" s="142">
        <v>0</v>
      </c>
      <c r="Y125" s="142">
        <v>400</v>
      </c>
      <c r="Z125" s="142" t="s">
        <v>2221</v>
      </c>
      <c r="AA125" s="142">
        <v>1</v>
      </c>
      <c r="AB125" s="142">
        <v>1</v>
      </c>
      <c r="AC125" s="142">
        <v>1</v>
      </c>
      <c r="AD125" s="142">
        <v>1</v>
      </c>
      <c r="AE125" s="142">
        <v>1</v>
      </c>
      <c r="AF125" s="142">
        <v>0</v>
      </c>
      <c r="AG125" s="186" t="s">
        <v>1844</v>
      </c>
      <c r="AH125" s="138" t="s">
        <v>2310</v>
      </c>
      <c r="AI125" s="187" t="s">
        <v>2311</v>
      </c>
    </row>
    <row r="126" spans="1:35" x14ac:dyDescent="0.3">
      <c r="A126" s="183">
        <v>125</v>
      </c>
      <c r="B126" s="184">
        <v>45457</v>
      </c>
      <c r="C126" s="142" t="s">
        <v>2312</v>
      </c>
      <c r="D126" s="142" t="s">
        <v>519</v>
      </c>
      <c r="E126" s="184">
        <v>44628</v>
      </c>
      <c r="F126" s="142" t="s">
        <v>919</v>
      </c>
      <c r="G126" s="142" t="s">
        <v>920</v>
      </c>
      <c r="H126" s="142" t="s">
        <v>912</v>
      </c>
      <c r="I126" s="142" t="s">
        <v>918</v>
      </c>
      <c r="J126" s="142" t="s">
        <v>845</v>
      </c>
      <c r="K126" s="142">
        <v>2</v>
      </c>
      <c r="L126" s="142">
        <v>5</v>
      </c>
      <c r="M126" s="142">
        <f>Table1[[#This Row],[Number of adult in House]]+Table1[[#This Row],[Number of children]]</f>
        <v>7</v>
      </c>
      <c r="N126" s="142">
        <v>2</v>
      </c>
      <c r="O126" s="142" t="s">
        <v>1840</v>
      </c>
      <c r="P126" s="142" t="s">
        <v>1841</v>
      </c>
      <c r="Q126" s="142"/>
      <c r="R126" s="142" t="s">
        <v>1840</v>
      </c>
      <c r="S126" s="142" t="s">
        <v>1844</v>
      </c>
      <c r="T126" s="142" t="s">
        <v>1841</v>
      </c>
      <c r="U126" s="142" t="s">
        <v>2313</v>
      </c>
      <c r="V126" s="142">
        <v>22.031154799999999</v>
      </c>
      <c r="W126" s="142">
        <v>77.702103100000002</v>
      </c>
      <c r="X126" s="142">
        <v>0</v>
      </c>
      <c r="Y126" s="142">
        <v>2200</v>
      </c>
      <c r="Z126" s="142" t="s">
        <v>2314</v>
      </c>
      <c r="AA126" s="142">
        <v>0</v>
      </c>
      <c r="AB126" s="142">
        <v>1</v>
      </c>
      <c r="AC126" s="142">
        <v>1</v>
      </c>
      <c r="AD126" s="142">
        <v>1</v>
      </c>
      <c r="AE126" s="142">
        <v>1</v>
      </c>
      <c r="AF126" s="142">
        <v>0</v>
      </c>
      <c r="AG126" s="186" t="s">
        <v>1844</v>
      </c>
      <c r="AH126" s="138" t="s">
        <v>2315</v>
      </c>
      <c r="AI126" s="187" t="s">
        <v>2316</v>
      </c>
    </row>
    <row r="127" spans="1:35" x14ac:dyDescent="0.3">
      <c r="A127" s="183">
        <v>126</v>
      </c>
      <c r="B127" s="184">
        <v>45458</v>
      </c>
      <c r="C127" s="142" t="s">
        <v>2312</v>
      </c>
      <c r="D127" s="142" t="s">
        <v>529</v>
      </c>
      <c r="E127" s="184">
        <v>44634</v>
      </c>
      <c r="F127" s="142" t="s">
        <v>921</v>
      </c>
      <c r="G127" s="142" t="s">
        <v>864</v>
      </c>
      <c r="H127" s="142" t="s">
        <v>912</v>
      </c>
      <c r="I127" s="142" t="s">
        <v>918</v>
      </c>
      <c r="J127" s="142" t="s">
        <v>845</v>
      </c>
      <c r="K127" s="142">
        <v>2</v>
      </c>
      <c r="L127" s="142">
        <v>4</v>
      </c>
      <c r="M127" s="142">
        <f>Table1[[#This Row],[Number of adult in House]]+Table1[[#This Row],[Number of children]]</f>
        <v>6</v>
      </c>
      <c r="N127" s="142">
        <v>2</v>
      </c>
      <c r="O127" s="142" t="s">
        <v>1840</v>
      </c>
      <c r="P127" s="142" t="s">
        <v>1841</v>
      </c>
      <c r="Q127" s="142"/>
      <c r="R127" s="142" t="s">
        <v>1840</v>
      </c>
      <c r="S127" s="142" t="s">
        <v>1844</v>
      </c>
      <c r="T127" s="142" t="s">
        <v>1841</v>
      </c>
      <c r="U127" s="142" t="s">
        <v>2313</v>
      </c>
      <c r="V127" s="142">
        <v>22.031154799999999</v>
      </c>
      <c r="W127" s="142">
        <v>77.702103100000002</v>
      </c>
      <c r="X127" s="142">
        <v>0</v>
      </c>
      <c r="Y127" s="142">
        <v>2200</v>
      </c>
      <c r="Z127" s="142" t="s">
        <v>2292</v>
      </c>
      <c r="AA127" s="142">
        <v>1</v>
      </c>
      <c r="AB127" s="142">
        <v>1</v>
      </c>
      <c r="AC127" s="142">
        <v>1</v>
      </c>
      <c r="AD127" s="142">
        <v>1</v>
      </c>
      <c r="AE127" s="142">
        <v>0</v>
      </c>
      <c r="AF127" s="142">
        <v>0</v>
      </c>
      <c r="AG127" s="186" t="s">
        <v>1844</v>
      </c>
      <c r="AH127" s="138" t="s">
        <v>2317</v>
      </c>
      <c r="AI127" s="187" t="s">
        <v>2318</v>
      </c>
    </row>
    <row r="128" spans="1:35" x14ac:dyDescent="0.3">
      <c r="A128" s="183">
        <v>127</v>
      </c>
      <c r="B128" s="184">
        <v>45459</v>
      </c>
      <c r="C128" s="142" t="s">
        <v>2312</v>
      </c>
      <c r="D128" s="142" t="s">
        <v>539</v>
      </c>
      <c r="E128" s="184">
        <v>44627</v>
      </c>
      <c r="F128" s="142" t="s">
        <v>922</v>
      </c>
      <c r="G128" s="142" t="s">
        <v>923</v>
      </c>
      <c r="H128" s="142" t="s">
        <v>924</v>
      </c>
      <c r="I128" s="142" t="s">
        <v>925</v>
      </c>
      <c r="J128" s="142" t="s">
        <v>926</v>
      </c>
      <c r="K128" s="142">
        <v>4</v>
      </c>
      <c r="L128" s="142">
        <v>1</v>
      </c>
      <c r="M128" s="142">
        <f>Table1[[#This Row],[Number of adult in House]]+Table1[[#This Row],[Number of children]]</f>
        <v>5</v>
      </c>
      <c r="N128" s="142">
        <v>2</v>
      </c>
      <c r="O128" s="142" t="s">
        <v>1840</v>
      </c>
      <c r="P128" s="142" t="s">
        <v>1841</v>
      </c>
      <c r="Q128" s="142"/>
      <c r="R128" s="142" t="s">
        <v>1840</v>
      </c>
      <c r="S128" s="142" t="s">
        <v>1844</v>
      </c>
      <c r="T128" s="142" t="s">
        <v>1841</v>
      </c>
      <c r="U128" s="142" t="s">
        <v>2313</v>
      </c>
      <c r="V128" s="142">
        <v>22.031154799999999</v>
      </c>
      <c r="W128" s="142">
        <v>77.702103100000002</v>
      </c>
      <c r="X128" s="142">
        <v>0</v>
      </c>
      <c r="Y128" s="142">
        <v>2200</v>
      </c>
      <c r="Z128" s="142" t="s">
        <v>2221</v>
      </c>
      <c r="AA128" s="142">
        <v>1</v>
      </c>
      <c r="AB128" s="142">
        <v>1</v>
      </c>
      <c r="AC128" s="142">
        <v>1</v>
      </c>
      <c r="AD128" s="142">
        <v>1</v>
      </c>
      <c r="AE128" s="142">
        <v>1</v>
      </c>
      <c r="AF128" s="142">
        <v>0</v>
      </c>
      <c r="AG128" s="186" t="s">
        <v>1844</v>
      </c>
      <c r="AH128" s="138" t="s">
        <v>2319</v>
      </c>
      <c r="AI128" s="187" t="s">
        <v>2320</v>
      </c>
    </row>
    <row r="129" spans="1:35" x14ac:dyDescent="0.3">
      <c r="A129" s="183">
        <v>128</v>
      </c>
      <c r="B129" s="184">
        <v>45460</v>
      </c>
      <c r="C129" s="142" t="s">
        <v>2248</v>
      </c>
      <c r="D129" s="142" t="s">
        <v>549</v>
      </c>
      <c r="E129" s="184">
        <v>44636</v>
      </c>
      <c r="F129" s="142" t="s">
        <v>927</v>
      </c>
      <c r="G129" s="142" t="s">
        <v>928</v>
      </c>
      <c r="H129" s="142" t="s">
        <v>929</v>
      </c>
      <c r="I129" s="142" t="s">
        <v>930</v>
      </c>
      <c r="J129" s="142" t="s">
        <v>906</v>
      </c>
      <c r="K129" s="142">
        <v>4</v>
      </c>
      <c r="L129" s="142">
        <v>1</v>
      </c>
      <c r="M129" s="142">
        <f>Table1[[#This Row],[Number of adult in House]]+Table1[[#This Row],[Number of children]]</f>
        <v>5</v>
      </c>
      <c r="N129" s="142">
        <v>2</v>
      </c>
      <c r="O129" s="142" t="s">
        <v>1840</v>
      </c>
      <c r="P129" s="142" t="s">
        <v>1841</v>
      </c>
      <c r="Q129" s="142"/>
      <c r="R129" s="142" t="s">
        <v>1840</v>
      </c>
      <c r="S129" s="142" t="s">
        <v>1844</v>
      </c>
      <c r="T129" s="142" t="s">
        <v>1841</v>
      </c>
      <c r="U129" s="142" t="s">
        <v>2321</v>
      </c>
      <c r="V129" s="142">
        <v>22.022887300000001</v>
      </c>
      <c r="W129" s="142">
        <v>77.723568200000003</v>
      </c>
      <c r="X129" s="142">
        <v>0</v>
      </c>
      <c r="Y129" s="142">
        <v>2799.9989999999998</v>
      </c>
      <c r="Z129" s="142" t="s">
        <v>2322</v>
      </c>
      <c r="AA129" s="142">
        <v>0</v>
      </c>
      <c r="AB129" s="142">
        <v>1</v>
      </c>
      <c r="AC129" s="142">
        <v>1</v>
      </c>
      <c r="AD129" s="142">
        <v>0</v>
      </c>
      <c r="AE129" s="142">
        <v>1</v>
      </c>
      <c r="AF129" s="142">
        <v>0</v>
      </c>
      <c r="AG129" s="186" t="s">
        <v>1844</v>
      </c>
      <c r="AH129" s="138" t="s">
        <v>2323</v>
      </c>
      <c r="AI129" s="187" t="s">
        <v>2324</v>
      </c>
    </row>
    <row r="130" spans="1:35" x14ac:dyDescent="0.3">
      <c r="A130" s="183">
        <v>129</v>
      </c>
      <c r="B130" s="184">
        <v>45461</v>
      </c>
      <c r="C130" s="142" t="s">
        <v>2248</v>
      </c>
      <c r="D130" s="142" t="s">
        <v>559</v>
      </c>
      <c r="E130" s="184">
        <v>44609</v>
      </c>
      <c r="F130" s="142" t="s">
        <v>931</v>
      </c>
      <c r="G130" s="142" t="s">
        <v>932</v>
      </c>
      <c r="H130" s="142" t="s">
        <v>933</v>
      </c>
      <c r="I130" s="142" t="s">
        <v>918</v>
      </c>
      <c r="J130" s="142" t="s">
        <v>845</v>
      </c>
      <c r="K130" s="142">
        <v>2</v>
      </c>
      <c r="L130" s="142">
        <v>2</v>
      </c>
      <c r="M130" s="142">
        <f>Table1[[#This Row],[Number of adult in House]]+Table1[[#This Row],[Number of children]]</f>
        <v>4</v>
      </c>
      <c r="N130" s="142">
        <v>2</v>
      </c>
      <c r="O130" s="142" t="s">
        <v>1840</v>
      </c>
      <c r="P130" s="142" t="s">
        <v>1841</v>
      </c>
      <c r="Q130" s="142"/>
      <c r="R130" s="142" t="s">
        <v>1840</v>
      </c>
      <c r="S130" s="142" t="s">
        <v>1844</v>
      </c>
      <c r="T130" s="142" t="s">
        <v>1841</v>
      </c>
      <c r="U130" s="142" t="s">
        <v>2321</v>
      </c>
      <c r="V130" s="142">
        <v>22.022887300000001</v>
      </c>
      <c r="W130" s="142">
        <v>77.723568200000003</v>
      </c>
      <c r="X130" s="142">
        <v>0</v>
      </c>
      <c r="Y130" s="142">
        <v>2799.9989999999998</v>
      </c>
      <c r="Z130" s="142" t="s">
        <v>2325</v>
      </c>
      <c r="AA130" s="142">
        <v>1</v>
      </c>
      <c r="AB130" s="142">
        <v>1</v>
      </c>
      <c r="AC130" s="142">
        <v>1</v>
      </c>
      <c r="AD130" s="142">
        <v>1</v>
      </c>
      <c r="AE130" s="142">
        <v>0</v>
      </c>
      <c r="AF130" s="142">
        <v>0</v>
      </c>
      <c r="AG130" s="186" t="s">
        <v>1844</v>
      </c>
      <c r="AH130" s="138" t="s">
        <v>2326</v>
      </c>
      <c r="AI130" s="187" t="s">
        <v>2327</v>
      </c>
    </row>
    <row r="131" spans="1:35" x14ac:dyDescent="0.3">
      <c r="A131" s="183">
        <v>130</v>
      </c>
      <c r="B131" s="184">
        <v>45462</v>
      </c>
      <c r="C131" s="142" t="s">
        <v>2248</v>
      </c>
      <c r="D131" s="142" t="s">
        <v>569</v>
      </c>
      <c r="E131" s="184">
        <v>44621</v>
      </c>
      <c r="F131" s="142" t="s">
        <v>934</v>
      </c>
      <c r="G131" s="142" t="s">
        <v>935</v>
      </c>
      <c r="H131" s="142" t="s">
        <v>838</v>
      </c>
      <c r="I131" s="142" t="s">
        <v>936</v>
      </c>
      <c r="J131" s="142" t="s">
        <v>840</v>
      </c>
      <c r="K131" s="142">
        <v>2</v>
      </c>
      <c r="L131" s="142">
        <v>1</v>
      </c>
      <c r="M131" s="142">
        <f>Table1[[#This Row],[Number of adult in House]]+Table1[[#This Row],[Number of children]]</f>
        <v>3</v>
      </c>
      <c r="N131" s="142">
        <v>2</v>
      </c>
      <c r="O131" s="142" t="s">
        <v>1840</v>
      </c>
      <c r="P131" s="142" t="s">
        <v>1841</v>
      </c>
      <c r="Q131" s="142"/>
      <c r="R131" s="142" t="s">
        <v>1840</v>
      </c>
      <c r="S131" s="142" t="s">
        <v>2328</v>
      </c>
      <c r="T131" s="142" t="s">
        <v>2329</v>
      </c>
      <c r="U131" s="142" t="s">
        <v>2330</v>
      </c>
      <c r="V131" s="142">
        <v>22.059217700000001</v>
      </c>
      <c r="W131" s="142">
        <v>77.616682999999995</v>
      </c>
      <c r="X131" s="142">
        <v>622</v>
      </c>
      <c r="Y131" s="142">
        <v>5.633</v>
      </c>
      <c r="Z131" s="142" t="s">
        <v>2331</v>
      </c>
      <c r="AA131" s="142">
        <v>0</v>
      </c>
      <c r="AB131" s="142">
        <v>0</v>
      </c>
      <c r="AC131" s="142">
        <v>0</v>
      </c>
      <c r="AD131" s="142">
        <v>1</v>
      </c>
      <c r="AE131" s="142">
        <v>0</v>
      </c>
      <c r="AF131" s="142">
        <v>0</v>
      </c>
      <c r="AG131" s="186" t="s">
        <v>1844</v>
      </c>
      <c r="AH131" s="138" t="s">
        <v>2332</v>
      </c>
      <c r="AI131" s="187" t="s">
        <v>2333</v>
      </c>
    </row>
    <row r="132" spans="1:35" x14ac:dyDescent="0.3">
      <c r="A132" s="183">
        <v>131</v>
      </c>
      <c r="B132" s="184">
        <v>45449.527013969913</v>
      </c>
      <c r="C132" s="142" t="s">
        <v>770</v>
      </c>
      <c r="D132" s="142" t="s">
        <v>271</v>
      </c>
      <c r="E132" s="184">
        <v>44545</v>
      </c>
      <c r="F132" s="142" t="s">
        <v>769</v>
      </c>
      <c r="G132" s="142" t="s">
        <v>770</v>
      </c>
      <c r="H132" s="142" t="s">
        <v>771</v>
      </c>
      <c r="I132" s="142" t="s">
        <v>767</v>
      </c>
      <c r="J132" s="142" t="s">
        <v>1489</v>
      </c>
      <c r="K132" s="142">
        <v>4</v>
      </c>
      <c r="L132" s="142">
        <v>1</v>
      </c>
      <c r="M132" s="142">
        <f>Table1[[#This Row],[Number of adult in House]]+Table1[[#This Row],[Number of children]]</f>
        <v>5</v>
      </c>
      <c r="N132" s="142">
        <v>2</v>
      </c>
      <c r="O132" s="142" t="s">
        <v>1840</v>
      </c>
      <c r="P132" s="142" t="s">
        <v>1841</v>
      </c>
      <c r="Q132" s="142"/>
      <c r="R132" s="142" t="s">
        <v>1840</v>
      </c>
      <c r="S132" s="142" t="s">
        <v>2334</v>
      </c>
      <c r="T132" s="142" t="s">
        <v>2335</v>
      </c>
      <c r="U132" s="142" t="s">
        <v>2336</v>
      </c>
      <c r="V132" s="142">
        <v>22.059304999999998</v>
      </c>
      <c r="W132" s="142">
        <v>77.615675600000003</v>
      </c>
      <c r="X132" s="142">
        <v>672.9</v>
      </c>
      <c r="Y132" s="142">
        <v>4.82</v>
      </c>
      <c r="Z132" s="142" t="s">
        <v>2337</v>
      </c>
      <c r="AA132" s="142">
        <v>0</v>
      </c>
      <c r="AB132" s="142">
        <v>0</v>
      </c>
      <c r="AC132" s="142">
        <v>1</v>
      </c>
      <c r="AD132" s="142">
        <v>0</v>
      </c>
      <c r="AE132" s="142">
        <v>0</v>
      </c>
      <c r="AF132" s="142">
        <v>0</v>
      </c>
      <c r="AG132" s="186" t="s">
        <v>1844</v>
      </c>
      <c r="AH132" s="138" t="s">
        <v>2338</v>
      </c>
      <c r="AI132" s="187" t="s">
        <v>2339</v>
      </c>
    </row>
    <row r="133" spans="1:35" x14ac:dyDescent="0.3">
      <c r="A133" s="183">
        <v>132</v>
      </c>
      <c r="B133" s="184">
        <v>45449.528490902783</v>
      </c>
      <c r="C133" s="142" t="s">
        <v>770</v>
      </c>
      <c r="D133" s="142" t="s">
        <v>281</v>
      </c>
      <c r="E133" s="184">
        <v>44546</v>
      </c>
      <c r="F133" s="142" t="s">
        <v>772</v>
      </c>
      <c r="G133" s="142" t="s">
        <v>773</v>
      </c>
      <c r="H133" s="142" t="s">
        <v>771</v>
      </c>
      <c r="I133" s="142" t="s">
        <v>767</v>
      </c>
      <c r="J133" s="142" t="s">
        <v>1489</v>
      </c>
      <c r="K133" s="142">
        <v>5</v>
      </c>
      <c r="L133" s="142">
        <v>1</v>
      </c>
      <c r="M133" s="142">
        <f>Table1[[#This Row],[Number of adult in House]]+Table1[[#This Row],[Number of children]]</f>
        <v>6</v>
      </c>
      <c r="N133" s="142">
        <v>2</v>
      </c>
      <c r="O133" s="142" t="s">
        <v>1840</v>
      </c>
      <c r="P133" s="142" t="s">
        <v>1841</v>
      </c>
      <c r="Q133" s="142"/>
      <c r="R133" s="142" t="s">
        <v>1840</v>
      </c>
      <c r="S133" s="142" t="s">
        <v>2340</v>
      </c>
      <c r="T133" s="142" t="s">
        <v>2341</v>
      </c>
      <c r="U133" s="142" t="s">
        <v>2342</v>
      </c>
      <c r="V133" s="142">
        <v>22.059422399999999</v>
      </c>
      <c r="W133" s="142">
        <v>77.616821599999994</v>
      </c>
      <c r="X133" s="142">
        <v>628.6</v>
      </c>
      <c r="Y133" s="142">
        <v>4.1459999999999999</v>
      </c>
      <c r="Z133" s="142" t="s">
        <v>2331</v>
      </c>
      <c r="AA133" s="142">
        <v>0</v>
      </c>
      <c r="AB133" s="142">
        <v>0</v>
      </c>
      <c r="AC133" s="142">
        <v>0</v>
      </c>
      <c r="AD133" s="142">
        <v>1</v>
      </c>
      <c r="AE133" s="142">
        <v>0</v>
      </c>
      <c r="AF133" s="142">
        <v>0</v>
      </c>
      <c r="AG133" s="186" t="s">
        <v>1844</v>
      </c>
      <c r="AH133" s="138" t="s">
        <v>2343</v>
      </c>
      <c r="AI133" s="187" t="s">
        <v>2344</v>
      </c>
    </row>
    <row r="134" spans="1:35" x14ac:dyDescent="0.3">
      <c r="A134" s="183">
        <v>133</v>
      </c>
      <c r="B134" s="184">
        <v>45449.529360682871</v>
      </c>
      <c r="C134" s="142" t="s">
        <v>770</v>
      </c>
      <c r="D134" s="142" t="s">
        <v>292</v>
      </c>
      <c r="E134" s="184">
        <v>44549</v>
      </c>
      <c r="F134" s="142" t="s">
        <v>774</v>
      </c>
      <c r="G134" s="142" t="s">
        <v>775</v>
      </c>
      <c r="H134" s="142" t="s">
        <v>771</v>
      </c>
      <c r="I134" s="142" t="s">
        <v>767</v>
      </c>
      <c r="J134" s="142" t="s">
        <v>1489</v>
      </c>
      <c r="K134" s="142">
        <v>4</v>
      </c>
      <c r="L134" s="142">
        <v>1</v>
      </c>
      <c r="M134" s="142">
        <f>Table1[[#This Row],[Number of adult in House]]+Table1[[#This Row],[Number of children]]</f>
        <v>5</v>
      </c>
      <c r="N134" s="142">
        <v>2</v>
      </c>
      <c r="O134" s="142" t="s">
        <v>1840</v>
      </c>
      <c r="P134" s="142" t="s">
        <v>1841</v>
      </c>
      <c r="Q134" s="142"/>
      <c r="R134" s="142" t="s">
        <v>1840</v>
      </c>
      <c r="S134" s="142" t="s">
        <v>2345</v>
      </c>
      <c r="T134" s="142" t="s">
        <v>2346</v>
      </c>
      <c r="U134" s="142" t="s">
        <v>2347</v>
      </c>
      <c r="V134" s="142">
        <v>22.0636379</v>
      </c>
      <c r="W134" s="142">
        <v>77.629180099999999</v>
      </c>
      <c r="X134" s="142">
        <v>596</v>
      </c>
      <c r="Y134" s="142">
        <v>4.8</v>
      </c>
      <c r="Z134" s="142" t="s">
        <v>2331</v>
      </c>
      <c r="AA134" s="142">
        <v>0</v>
      </c>
      <c r="AB134" s="142">
        <v>0</v>
      </c>
      <c r="AC134" s="142">
        <v>0</v>
      </c>
      <c r="AD134" s="142">
        <v>1</v>
      </c>
      <c r="AE134" s="142">
        <v>0</v>
      </c>
      <c r="AF134" s="142">
        <v>0</v>
      </c>
      <c r="AG134" s="186" t="s">
        <v>1844</v>
      </c>
      <c r="AH134" s="138" t="s">
        <v>2348</v>
      </c>
      <c r="AI134" s="187" t="s">
        <v>2349</v>
      </c>
    </row>
    <row r="135" spans="1:35" x14ac:dyDescent="0.3">
      <c r="A135" s="183">
        <v>134</v>
      </c>
      <c r="B135" s="184">
        <v>45449.529971342592</v>
      </c>
      <c r="C135" s="142" t="s">
        <v>2350</v>
      </c>
      <c r="D135" s="142" t="s">
        <v>302</v>
      </c>
      <c r="E135" s="184">
        <v>44549</v>
      </c>
      <c r="F135" s="142" t="s">
        <v>776</v>
      </c>
      <c r="G135" s="142" t="s">
        <v>777</v>
      </c>
      <c r="H135" s="142" t="s">
        <v>771</v>
      </c>
      <c r="I135" s="142" t="s">
        <v>767</v>
      </c>
      <c r="J135" s="142" t="s">
        <v>1489</v>
      </c>
      <c r="K135" s="142">
        <v>3</v>
      </c>
      <c r="L135" s="142">
        <v>1</v>
      </c>
      <c r="M135" s="142">
        <f>Table1[[#This Row],[Number of adult in House]]+Table1[[#This Row],[Number of children]]</f>
        <v>4</v>
      </c>
      <c r="N135" s="142">
        <v>2</v>
      </c>
      <c r="O135" s="142" t="s">
        <v>1840</v>
      </c>
      <c r="P135" s="142" t="s">
        <v>1841</v>
      </c>
      <c r="Q135" s="142"/>
      <c r="R135" s="142" t="s">
        <v>1840</v>
      </c>
      <c r="S135" s="142" t="s">
        <v>2351</v>
      </c>
      <c r="T135" s="142" t="s">
        <v>2352</v>
      </c>
      <c r="U135" s="142" t="s">
        <v>2353</v>
      </c>
      <c r="V135" s="142">
        <v>22.063710100000002</v>
      </c>
      <c r="W135" s="142">
        <v>77.629204400000006</v>
      </c>
      <c r="X135" s="142">
        <v>611.20000000000005</v>
      </c>
      <c r="Y135" s="142">
        <v>4.952</v>
      </c>
      <c r="Z135" s="142" t="s">
        <v>2331</v>
      </c>
      <c r="AA135" s="142">
        <v>0</v>
      </c>
      <c r="AB135" s="142">
        <v>0</v>
      </c>
      <c r="AC135" s="142">
        <v>0</v>
      </c>
      <c r="AD135" s="142">
        <v>1</v>
      </c>
      <c r="AE135" s="142">
        <v>0</v>
      </c>
      <c r="AF135" s="142">
        <v>0</v>
      </c>
      <c r="AG135" s="186" t="s">
        <v>1844</v>
      </c>
      <c r="AH135" s="138" t="s">
        <v>2354</v>
      </c>
      <c r="AI135" s="187" t="s">
        <v>2355</v>
      </c>
    </row>
    <row r="136" spans="1:35" x14ac:dyDescent="0.3">
      <c r="A136" s="183">
        <v>135</v>
      </c>
      <c r="B136" s="184">
        <v>45449.542045671296</v>
      </c>
      <c r="C136" s="142" t="s">
        <v>770</v>
      </c>
      <c r="D136" s="142" t="s">
        <v>313</v>
      </c>
      <c r="E136" s="184">
        <v>44543</v>
      </c>
      <c r="F136" s="142" t="s">
        <v>778</v>
      </c>
      <c r="G136" s="142" t="s">
        <v>779</v>
      </c>
      <c r="H136" s="142" t="s">
        <v>780</v>
      </c>
      <c r="I136" s="142" t="s">
        <v>767</v>
      </c>
      <c r="J136" s="142" t="s">
        <v>1489</v>
      </c>
      <c r="K136" s="142">
        <v>5</v>
      </c>
      <c r="L136" s="142">
        <v>1</v>
      </c>
      <c r="M136" s="142">
        <f>Table1[[#This Row],[Number of adult in House]]+Table1[[#This Row],[Number of children]]</f>
        <v>6</v>
      </c>
      <c r="N136" s="142">
        <v>1</v>
      </c>
      <c r="O136" s="142" t="s">
        <v>1840</v>
      </c>
      <c r="P136" s="142" t="s">
        <v>1840</v>
      </c>
      <c r="Q136" s="142">
        <v>2</v>
      </c>
      <c r="R136" s="142" t="s">
        <v>1840</v>
      </c>
      <c r="S136" s="142" t="s">
        <v>2334</v>
      </c>
      <c r="T136" s="142" t="s">
        <v>2341</v>
      </c>
      <c r="U136" s="142" t="s">
        <v>2356</v>
      </c>
      <c r="V136" s="142">
        <v>22.0637966</v>
      </c>
      <c r="W136" s="142">
        <v>77.629521199999999</v>
      </c>
      <c r="X136" s="142">
        <v>603.79999999999995</v>
      </c>
      <c r="Y136" s="142">
        <v>4.7480000000000002</v>
      </c>
      <c r="Z136" s="142" t="s">
        <v>1880</v>
      </c>
      <c r="AA136" s="142">
        <v>0</v>
      </c>
      <c r="AB136" s="142">
        <v>0</v>
      </c>
      <c r="AC136" s="142">
        <v>0</v>
      </c>
      <c r="AD136" s="142">
        <v>0</v>
      </c>
      <c r="AE136" s="142">
        <v>1</v>
      </c>
      <c r="AF136" s="142">
        <v>0</v>
      </c>
      <c r="AG136" s="186" t="s">
        <v>1844</v>
      </c>
      <c r="AH136" s="138" t="s">
        <v>2357</v>
      </c>
      <c r="AI136" s="187" t="s">
        <v>2358</v>
      </c>
    </row>
    <row r="137" spans="1:35" x14ac:dyDescent="0.3">
      <c r="A137" s="183">
        <v>136</v>
      </c>
      <c r="B137" s="184">
        <v>45450.32100113426</v>
      </c>
      <c r="C137" s="142" t="s">
        <v>770</v>
      </c>
      <c r="D137" s="142" t="s">
        <v>323</v>
      </c>
      <c r="E137" s="184">
        <v>44549</v>
      </c>
      <c r="F137" s="142" t="s">
        <v>781</v>
      </c>
      <c r="G137" s="142" t="s">
        <v>782</v>
      </c>
      <c r="H137" s="142" t="s">
        <v>780</v>
      </c>
      <c r="I137" s="142" t="s">
        <v>767</v>
      </c>
      <c r="J137" s="142" t="s">
        <v>1489</v>
      </c>
      <c r="K137" s="142">
        <v>4</v>
      </c>
      <c r="L137" s="142">
        <v>1</v>
      </c>
      <c r="M137" s="142">
        <f>Table1[[#This Row],[Number of adult in House]]+Table1[[#This Row],[Number of children]]</f>
        <v>5</v>
      </c>
      <c r="N137" s="142">
        <v>1</v>
      </c>
      <c r="O137" s="142" t="s">
        <v>1840</v>
      </c>
      <c r="P137" s="142" t="s">
        <v>1840</v>
      </c>
      <c r="Q137" s="142">
        <v>1</v>
      </c>
      <c r="R137" s="142" t="s">
        <v>1840</v>
      </c>
      <c r="S137" s="142" t="s">
        <v>2359</v>
      </c>
      <c r="T137" s="142" t="s">
        <v>2360</v>
      </c>
      <c r="U137" s="142" t="s">
        <v>2361</v>
      </c>
      <c r="V137" s="142">
        <v>22.0345777</v>
      </c>
      <c r="W137" s="142">
        <v>77.557112200000006</v>
      </c>
      <c r="X137" s="142">
        <v>671</v>
      </c>
      <c r="Y137" s="142">
        <v>4.9829999999999997</v>
      </c>
      <c r="Z137" s="142" t="s">
        <v>2362</v>
      </c>
      <c r="AA137" s="142">
        <v>0</v>
      </c>
      <c r="AB137" s="142">
        <v>0</v>
      </c>
      <c r="AC137" s="142">
        <v>0</v>
      </c>
      <c r="AD137" s="142">
        <v>0</v>
      </c>
      <c r="AE137" s="142">
        <v>0</v>
      </c>
      <c r="AF137" s="142">
        <v>1</v>
      </c>
      <c r="AG137" s="186" t="s">
        <v>1844</v>
      </c>
      <c r="AH137" s="138" t="s">
        <v>2363</v>
      </c>
      <c r="AI137" s="187" t="s">
        <v>2364</v>
      </c>
    </row>
    <row r="138" spans="1:35" x14ac:dyDescent="0.3">
      <c r="A138" s="183">
        <v>137</v>
      </c>
      <c r="B138" s="184">
        <v>45450.328343252317</v>
      </c>
      <c r="C138" s="142" t="s">
        <v>770</v>
      </c>
      <c r="D138" s="142" t="s">
        <v>333</v>
      </c>
      <c r="E138" s="184">
        <v>44549</v>
      </c>
      <c r="F138" s="142" t="s">
        <v>783</v>
      </c>
      <c r="G138" s="142" t="s">
        <v>784</v>
      </c>
      <c r="H138" s="142" t="s">
        <v>780</v>
      </c>
      <c r="I138" s="142" t="s">
        <v>767</v>
      </c>
      <c r="J138" s="142" t="s">
        <v>1489</v>
      </c>
      <c r="K138" s="142">
        <v>6</v>
      </c>
      <c r="L138" s="142">
        <v>1</v>
      </c>
      <c r="M138" s="142">
        <f>Table1[[#This Row],[Number of adult in House]]+Table1[[#This Row],[Number of children]]</f>
        <v>7</v>
      </c>
      <c r="N138" s="142">
        <v>2</v>
      </c>
      <c r="O138" s="142" t="s">
        <v>1840</v>
      </c>
      <c r="P138" s="142" t="s">
        <v>1841</v>
      </c>
      <c r="Q138" s="142"/>
      <c r="R138" s="142" t="s">
        <v>1840</v>
      </c>
      <c r="S138" s="142" t="s">
        <v>2365</v>
      </c>
      <c r="T138" s="142" t="s">
        <v>2341</v>
      </c>
      <c r="U138" s="142" t="s">
        <v>2366</v>
      </c>
      <c r="V138" s="142">
        <v>22.034438900000001</v>
      </c>
      <c r="W138" s="142">
        <v>77.557035499999998</v>
      </c>
      <c r="X138" s="142">
        <v>689.2</v>
      </c>
      <c r="Y138" s="142">
        <v>4.72</v>
      </c>
      <c r="Z138" s="142" t="s">
        <v>1910</v>
      </c>
      <c r="AA138" s="142">
        <v>0</v>
      </c>
      <c r="AB138" s="142">
        <v>1</v>
      </c>
      <c r="AC138" s="142">
        <v>0</v>
      </c>
      <c r="AD138" s="142">
        <v>0</v>
      </c>
      <c r="AE138" s="142">
        <v>0</v>
      </c>
      <c r="AF138" s="142">
        <v>0</v>
      </c>
      <c r="AG138" s="186" t="s">
        <v>1844</v>
      </c>
      <c r="AH138" s="138" t="s">
        <v>2367</v>
      </c>
      <c r="AI138" s="187" t="s">
        <v>2368</v>
      </c>
    </row>
    <row r="139" spans="1:35" x14ac:dyDescent="0.3">
      <c r="A139" s="183">
        <v>138</v>
      </c>
      <c r="B139" s="184">
        <v>45450.339974780087</v>
      </c>
      <c r="C139" s="142" t="s">
        <v>770</v>
      </c>
      <c r="D139" s="142" t="s">
        <v>343</v>
      </c>
      <c r="E139" s="184">
        <v>44549</v>
      </c>
      <c r="F139" s="142" t="s">
        <v>785</v>
      </c>
      <c r="G139" s="142" t="s">
        <v>786</v>
      </c>
      <c r="H139" s="142" t="s">
        <v>787</v>
      </c>
      <c r="I139" s="142" t="s">
        <v>767</v>
      </c>
      <c r="J139" s="142" t="s">
        <v>1489</v>
      </c>
      <c r="K139" s="142">
        <v>4</v>
      </c>
      <c r="L139" s="142">
        <v>1</v>
      </c>
      <c r="M139" s="142">
        <f>Table1[[#This Row],[Number of adult in House]]+Table1[[#This Row],[Number of children]]</f>
        <v>5</v>
      </c>
      <c r="N139" s="142">
        <v>1</v>
      </c>
      <c r="O139" s="142" t="s">
        <v>1840</v>
      </c>
      <c r="P139" s="142" t="s">
        <v>1840</v>
      </c>
      <c r="Q139" s="142">
        <v>1</v>
      </c>
      <c r="R139" s="142" t="s">
        <v>1840</v>
      </c>
      <c r="S139" s="142" t="s">
        <v>2369</v>
      </c>
      <c r="T139" s="142" t="s">
        <v>2370</v>
      </c>
      <c r="U139" s="142" t="s">
        <v>2371</v>
      </c>
      <c r="V139" s="142">
        <v>22.0343819</v>
      </c>
      <c r="W139" s="142">
        <v>77.557401400000003</v>
      </c>
      <c r="X139" s="142">
        <v>683</v>
      </c>
      <c r="Y139" s="142">
        <v>4.8499999999999996</v>
      </c>
      <c r="Z139" s="142" t="s">
        <v>2331</v>
      </c>
      <c r="AA139" s="142">
        <v>0</v>
      </c>
      <c r="AB139" s="142">
        <v>0</v>
      </c>
      <c r="AC139" s="142">
        <v>0</v>
      </c>
      <c r="AD139" s="142">
        <v>1</v>
      </c>
      <c r="AE139" s="142">
        <v>0</v>
      </c>
      <c r="AF139" s="142">
        <v>0</v>
      </c>
      <c r="AG139" s="186" t="s">
        <v>1844</v>
      </c>
      <c r="AH139" s="138" t="s">
        <v>2372</v>
      </c>
      <c r="AI139" s="187" t="s">
        <v>2373</v>
      </c>
    </row>
    <row r="140" spans="1:35" x14ac:dyDescent="0.3">
      <c r="A140" s="183">
        <v>139</v>
      </c>
      <c r="B140" s="184">
        <v>45450.346617291667</v>
      </c>
      <c r="C140" s="142" t="s">
        <v>770</v>
      </c>
      <c r="D140" s="142" t="s">
        <v>353</v>
      </c>
      <c r="E140" s="184">
        <v>44549</v>
      </c>
      <c r="F140" s="142" t="s">
        <v>788</v>
      </c>
      <c r="G140" s="142" t="s">
        <v>789</v>
      </c>
      <c r="H140" s="142" t="s">
        <v>787</v>
      </c>
      <c r="I140" s="142" t="s">
        <v>767</v>
      </c>
      <c r="J140" s="142" t="s">
        <v>1489</v>
      </c>
      <c r="K140" s="142">
        <v>5</v>
      </c>
      <c r="L140" s="142">
        <v>1</v>
      </c>
      <c r="M140" s="142">
        <f>Table1[[#This Row],[Number of adult in House]]+Table1[[#This Row],[Number of children]]</f>
        <v>6</v>
      </c>
      <c r="N140" s="142">
        <v>2</v>
      </c>
      <c r="O140" s="142" t="s">
        <v>1840</v>
      </c>
      <c r="P140" s="142" t="s">
        <v>1840</v>
      </c>
      <c r="Q140" s="142">
        <v>1</v>
      </c>
      <c r="R140" s="142" t="s">
        <v>1840</v>
      </c>
      <c r="S140" s="142" t="s">
        <v>2374</v>
      </c>
      <c r="T140" s="142" t="s">
        <v>2375</v>
      </c>
      <c r="U140" s="142" t="s">
        <v>2376</v>
      </c>
      <c r="V140" s="142">
        <v>22.0344573</v>
      </c>
      <c r="W140" s="142">
        <v>77.556838400000004</v>
      </c>
      <c r="X140" s="142">
        <v>690.4</v>
      </c>
      <c r="Y140" s="142">
        <v>4.74</v>
      </c>
      <c r="Z140" s="142" t="s">
        <v>2331</v>
      </c>
      <c r="AA140" s="142">
        <v>0</v>
      </c>
      <c r="AB140" s="142">
        <v>0</v>
      </c>
      <c r="AC140" s="142">
        <v>0</v>
      </c>
      <c r="AD140" s="142">
        <v>1</v>
      </c>
      <c r="AE140" s="142">
        <v>0</v>
      </c>
      <c r="AF140" s="142">
        <v>0</v>
      </c>
      <c r="AG140" s="186" t="s">
        <v>1844</v>
      </c>
      <c r="AH140" s="138" t="s">
        <v>2377</v>
      </c>
      <c r="AI140" s="187" t="s">
        <v>2378</v>
      </c>
    </row>
    <row r="141" spans="1:35" x14ac:dyDescent="0.3">
      <c r="A141" s="183">
        <v>140</v>
      </c>
      <c r="B141" s="184">
        <v>45450.359561550933</v>
      </c>
      <c r="C141" s="142" t="s">
        <v>770</v>
      </c>
      <c r="D141" s="142" t="s">
        <v>363</v>
      </c>
      <c r="E141" s="184">
        <v>44550</v>
      </c>
      <c r="F141" s="142" t="s">
        <v>790</v>
      </c>
      <c r="G141" s="142" t="s">
        <v>791</v>
      </c>
      <c r="H141" s="142" t="s">
        <v>787</v>
      </c>
      <c r="I141" s="142" t="s">
        <v>767</v>
      </c>
      <c r="J141" s="142" t="s">
        <v>1489</v>
      </c>
      <c r="K141" s="142">
        <v>4</v>
      </c>
      <c r="L141" s="142">
        <v>1</v>
      </c>
      <c r="M141" s="142">
        <f>Table1[[#This Row],[Number of adult in House]]+Table1[[#This Row],[Number of children]]</f>
        <v>5</v>
      </c>
      <c r="N141" s="142">
        <v>2</v>
      </c>
      <c r="O141" s="142" t="s">
        <v>1840</v>
      </c>
      <c r="P141" s="142" t="s">
        <v>1840</v>
      </c>
      <c r="Q141" s="142">
        <v>1</v>
      </c>
      <c r="R141" s="142" t="s">
        <v>1840</v>
      </c>
      <c r="S141" s="142" t="s">
        <v>2379</v>
      </c>
      <c r="T141" s="142" t="s">
        <v>2341</v>
      </c>
      <c r="U141" s="142" t="s">
        <v>2380</v>
      </c>
      <c r="V141" s="142">
        <v>22.031613499999999</v>
      </c>
      <c r="W141" s="142">
        <v>77.577428499999996</v>
      </c>
      <c r="X141" s="142">
        <v>653.5</v>
      </c>
      <c r="Y141" s="142">
        <v>4.8339999999999996</v>
      </c>
      <c r="Z141" s="142" t="s">
        <v>2331</v>
      </c>
      <c r="AA141" s="142">
        <v>0</v>
      </c>
      <c r="AB141" s="142">
        <v>0</v>
      </c>
      <c r="AC141" s="142">
        <v>0</v>
      </c>
      <c r="AD141" s="142">
        <v>1</v>
      </c>
      <c r="AE141" s="142">
        <v>0</v>
      </c>
      <c r="AF141" s="142">
        <v>0</v>
      </c>
      <c r="AG141" s="186" t="s">
        <v>1844</v>
      </c>
      <c r="AH141" s="138" t="s">
        <v>2381</v>
      </c>
      <c r="AI141" s="187" t="s">
        <v>2382</v>
      </c>
    </row>
    <row r="142" spans="1:35" x14ac:dyDescent="0.3">
      <c r="A142" s="183">
        <v>141</v>
      </c>
      <c r="B142" s="184">
        <v>45450.365022060178</v>
      </c>
      <c r="C142" s="142" t="s">
        <v>770</v>
      </c>
      <c r="D142" s="142" t="s">
        <v>374</v>
      </c>
      <c r="E142" s="184">
        <v>44549</v>
      </c>
      <c r="F142" s="142" t="s">
        <v>792</v>
      </c>
      <c r="G142" s="142" t="s">
        <v>793</v>
      </c>
      <c r="H142" s="142" t="s">
        <v>787</v>
      </c>
      <c r="I142" s="142" t="s">
        <v>767</v>
      </c>
      <c r="J142" s="142" t="s">
        <v>1489</v>
      </c>
      <c r="K142" s="142">
        <v>4</v>
      </c>
      <c r="L142" s="142">
        <v>1</v>
      </c>
      <c r="M142" s="142">
        <f>Table1[[#This Row],[Number of adult in House]]+Table1[[#This Row],[Number of children]]</f>
        <v>5</v>
      </c>
      <c r="N142" s="142">
        <v>2</v>
      </c>
      <c r="O142" s="142" t="s">
        <v>1840</v>
      </c>
      <c r="P142" s="142" t="s">
        <v>1840</v>
      </c>
      <c r="Q142" s="142">
        <v>2</v>
      </c>
      <c r="R142" s="142" t="s">
        <v>1840</v>
      </c>
      <c r="S142" s="142" t="s">
        <v>2383</v>
      </c>
      <c r="T142" s="142" t="s">
        <v>2341</v>
      </c>
      <c r="U142" s="142" t="s">
        <v>2384</v>
      </c>
      <c r="V142" s="142">
        <v>22.0232852</v>
      </c>
      <c r="W142" s="142">
        <v>77.5700018</v>
      </c>
      <c r="X142" s="142">
        <v>656.7</v>
      </c>
      <c r="Y142" s="142">
        <v>2299.9989999999998</v>
      </c>
      <c r="Z142" s="142" t="s">
        <v>2331</v>
      </c>
      <c r="AA142" s="142">
        <v>0</v>
      </c>
      <c r="AB142" s="142">
        <v>0</v>
      </c>
      <c r="AC142" s="142">
        <v>0</v>
      </c>
      <c r="AD142" s="142">
        <v>1</v>
      </c>
      <c r="AE142" s="142">
        <v>0</v>
      </c>
      <c r="AF142" s="142">
        <v>0</v>
      </c>
      <c r="AG142" s="186" t="s">
        <v>1844</v>
      </c>
      <c r="AH142" s="138" t="s">
        <v>2385</v>
      </c>
      <c r="AI142" s="187" t="s">
        <v>2386</v>
      </c>
    </row>
    <row r="143" spans="1:35" x14ac:dyDescent="0.3">
      <c r="A143" s="183">
        <v>142</v>
      </c>
      <c r="B143" s="184">
        <v>45450.373779803238</v>
      </c>
      <c r="C143" s="142" t="s">
        <v>770</v>
      </c>
      <c r="D143" s="142" t="s">
        <v>385</v>
      </c>
      <c r="E143" s="184">
        <v>44549</v>
      </c>
      <c r="F143" s="142" t="s">
        <v>794</v>
      </c>
      <c r="G143" s="142" t="s">
        <v>784</v>
      </c>
      <c r="H143" s="142" t="s">
        <v>795</v>
      </c>
      <c r="I143" s="142" t="s">
        <v>767</v>
      </c>
      <c r="J143" s="142" t="s">
        <v>1489</v>
      </c>
      <c r="K143" s="142">
        <v>2</v>
      </c>
      <c r="L143" s="142">
        <v>2</v>
      </c>
      <c r="M143" s="142">
        <f>Table1[[#This Row],[Number of adult in House]]+Table1[[#This Row],[Number of children]]</f>
        <v>4</v>
      </c>
      <c r="N143" s="142">
        <v>2</v>
      </c>
      <c r="O143" s="142" t="s">
        <v>1840</v>
      </c>
      <c r="P143" s="142" t="s">
        <v>1841</v>
      </c>
      <c r="Q143" s="142"/>
      <c r="R143" s="142" t="s">
        <v>1840</v>
      </c>
      <c r="S143" s="142" t="s">
        <v>2387</v>
      </c>
      <c r="T143" s="142" t="s">
        <v>2388</v>
      </c>
      <c r="U143" s="142" t="s">
        <v>2389</v>
      </c>
      <c r="V143" s="142">
        <v>22.031419499999998</v>
      </c>
      <c r="W143" s="142">
        <v>77.578690100000003</v>
      </c>
      <c r="X143" s="142">
        <v>672.3</v>
      </c>
      <c r="Y143" s="142">
        <v>5.7249999999999996</v>
      </c>
      <c r="Z143" s="142" t="s">
        <v>1910</v>
      </c>
      <c r="AA143" s="142">
        <v>0</v>
      </c>
      <c r="AB143" s="142">
        <v>1</v>
      </c>
      <c r="AC143" s="142">
        <v>0</v>
      </c>
      <c r="AD143" s="142">
        <v>0</v>
      </c>
      <c r="AE143" s="142">
        <v>0</v>
      </c>
      <c r="AF143" s="142">
        <v>0</v>
      </c>
      <c r="AG143" s="186" t="s">
        <v>1844</v>
      </c>
      <c r="AH143" s="138" t="s">
        <v>2390</v>
      </c>
      <c r="AI143" s="187" t="s">
        <v>2391</v>
      </c>
    </row>
    <row r="144" spans="1:35" x14ac:dyDescent="0.3">
      <c r="A144" s="183">
        <v>143</v>
      </c>
      <c r="B144" s="184">
        <v>45450.695938668992</v>
      </c>
      <c r="C144" s="142" t="s">
        <v>770</v>
      </c>
      <c r="D144" s="142" t="s">
        <v>395</v>
      </c>
      <c r="E144" s="184">
        <v>44201</v>
      </c>
      <c r="F144" s="142" t="s">
        <v>796</v>
      </c>
      <c r="G144" s="142" t="s">
        <v>797</v>
      </c>
      <c r="H144" s="142" t="s">
        <v>795</v>
      </c>
      <c r="I144" s="142" t="s">
        <v>767</v>
      </c>
      <c r="J144" s="142" t="s">
        <v>1489</v>
      </c>
      <c r="K144" s="142">
        <v>2</v>
      </c>
      <c r="L144" s="142">
        <v>2</v>
      </c>
      <c r="M144" s="142">
        <f>Table1[[#This Row],[Number of adult in House]]+Table1[[#This Row],[Number of children]]</f>
        <v>4</v>
      </c>
      <c r="N144" s="142">
        <v>2</v>
      </c>
      <c r="O144" s="142" t="s">
        <v>1840</v>
      </c>
      <c r="P144" s="142" t="s">
        <v>1840</v>
      </c>
      <c r="Q144" s="142">
        <v>3</v>
      </c>
      <c r="R144" s="142" t="s">
        <v>1840</v>
      </c>
      <c r="S144" s="142" t="s">
        <v>2392</v>
      </c>
      <c r="T144" s="142" t="s">
        <v>2360</v>
      </c>
      <c r="U144" s="142" t="s">
        <v>2393</v>
      </c>
      <c r="V144" s="142">
        <v>21.977747900000001</v>
      </c>
      <c r="W144" s="142">
        <v>77.711983200000006</v>
      </c>
      <c r="X144" s="142">
        <v>623</v>
      </c>
      <c r="Y144" s="142">
        <v>5.18</v>
      </c>
      <c r="Z144" s="142" t="s">
        <v>1910</v>
      </c>
      <c r="AA144" s="142">
        <v>0</v>
      </c>
      <c r="AB144" s="142">
        <v>1</v>
      </c>
      <c r="AC144" s="142">
        <v>0</v>
      </c>
      <c r="AD144" s="142">
        <v>0</v>
      </c>
      <c r="AE144" s="142">
        <v>0</v>
      </c>
      <c r="AF144" s="142">
        <v>0</v>
      </c>
      <c r="AG144" s="186" t="s">
        <v>1844</v>
      </c>
      <c r="AH144" s="138" t="s">
        <v>2394</v>
      </c>
      <c r="AI144" s="187" t="s">
        <v>2395</v>
      </c>
    </row>
    <row r="145" spans="1:35" x14ac:dyDescent="0.3">
      <c r="A145" s="183">
        <v>144</v>
      </c>
      <c r="B145" s="184">
        <v>45450.713028622682</v>
      </c>
      <c r="C145" s="142" t="s">
        <v>770</v>
      </c>
      <c r="D145" s="142" t="s">
        <v>406</v>
      </c>
      <c r="E145" s="184">
        <v>44876</v>
      </c>
      <c r="F145" s="142" t="s">
        <v>798</v>
      </c>
      <c r="G145" s="142" t="s">
        <v>799</v>
      </c>
      <c r="H145" s="142" t="s">
        <v>795</v>
      </c>
      <c r="I145" s="142" t="s">
        <v>767</v>
      </c>
      <c r="J145" s="142" t="s">
        <v>1489</v>
      </c>
      <c r="K145" s="142">
        <v>3</v>
      </c>
      <c r="L145" s="142">
        <v>4</v>
      </c>
      <c r="M145" s="142">
        <f>Table1[[#This Row],[Number of adult in House]]+Table1[[#This Row],[Number of children]]</f>
        <v>7</v>
      </c>
      <c r="N145" s="142">
        <v>2</v>
      </c>
      <c r="O145" s="142" t="s">
        <v>1840</v>
      </c>
      <c r="P145" s="142" t="s">
        <v>1840</v>
      </c>
      <c r="Q145" s="142">
        <v>3</v>
      </c>
      <c r="R145" s="142" t="s">
        <v>1840</v>
      </c>
      <c r="S145" s="142" t="s">
        <v>2396</v>
      </c>
      <c r="T145" s="142" t="s">
        <v>2397</v>
      </c>
      <c r="U145" s="142" t="s">
        <v>2398</v>
      </c>
      <c r="V145" s="142">
        <v>21.9840707</v>
      </c>
      <c r="W145" s="142">
        <v>77.733583899999999</v>
      </c>
      <c r="X145" s="142">
        <v>0</v>
      </c>
      <c r="Y145" s="142">
        <v>2700</v>
      </c>
      <c r="Z145" s="142" t="s">
        <v>1880</v>
      </c>
      <c r="AA145" s="142">
        <v>0</v>
      </c>
      <c r="AB145" s="142">
        <v>0</v>
      </c>
      <c r="AC145" s="142">
        <v>0</v>
      </c>
      <c r="AD145" s="142">
        <v>0</v>
      </c>
      <c r="AE145" s="142">
        <v>1</v>
      </c>
      <c r="AF145" s="142">
        <v>0</v>
      </c>
      <c r="AG145" s="186" t="s">
        <v>1844</v>
      </c>
      <c r="AH145" s="138" t="s">
        <v>2399</v>
      </c>
      <c r="AI145" s="187" t="s">
        <v>2400</v>
      </c>
    </row>
    <row r="146" spans="1:35" x14ac:dyDescent="0.3">
      <c r="A146" s="183">
        <v>145</v>
      </c>
      <c r="B146" s="184">
        <v>45451.372078136577</v>
      </c>
      <c r="C146" s="142" t="s">
        <v>770</v>
      </c>
      <c r="D146" s="142" t="s">
        <v>417</v>
      </c>
      <c r="E146" s="184">
        <v>44547</v>
      </c>
      <c r="F146" s="142" t="s">
        <v>800</v>
      </c>
      <c r="G146" s="142" t="s">
        <v>801</v>
      </c>
      <c r="H146" s="142" t="s">
        <v>802</v>
      </c>
      <c r="I146" s="142" t="s">
        <v>767</v>
      </c>
      <c r="J146" s="142" t="s">
        <v>1489</v>
      </c>
      <c r="K146" s="142">
        <v>5</v>
      </c>
      <c r="L146" s="142">
        <v>1</v>
      </c>
      <c r="M146" s="142">
        <f>Table1[[#This Row],[Number of adult in House]]+Table1[[#This Row],[Number of children]]</f>
        <v>6</v>
      </c>
      <c r="N146" s="142">
        <v>2</v>
      </c>
      <c r="O146" s="142" t="s">
        <v>1840</v>
      </c>
      <c r="P146" s="142" t="s">
        <v>1841</v>
      </c>
      <c r="Q146" s="142"/>
      <c r="R146" s="142" t="s">
        <v>1840</v>
      </c>
      <c r="S146" s="142" t="s">
        <v>2401</v>
      </c>
      <c r="T146" s="142" t="s">
        <v>2402</v>
      </c>
      <c r="U146" s="142" t="s">
        <v>2403</v>
      </c>
      <c r="V146" s="142">
        <v>22.092616700000001</v>
      </c>
      <c r="W146" s="142">
        <v>77.587029299999998</v>
      </c>
      <c r="X146" s="142">
        <v>629.79999999999995</v>
      </c>
      <c r="Y146" s="142">
        <v>9.4</v>
      </c>
      <c r="Z146" s="142" t="s">
        <v>1843</v>
      </c>
      <c r="AA146" s="142">
        <v>1</v>
      </c>
      <c r="AB146" s="142">
        <v>0</v>
      </c>
      <c r="AC146" s="142">
        <v>0</v>
      </c>
      <c r="AD146" s="142">
        <v>0</v>
      </c>
      <c r="AE146" s="142">
        <v>0</v>
      </c>
      <c r="AF146" s="142">
        <v>0</v>
      </c>
      <c r="AG146" s="186" t="s">
        <v>1844</v>
      </c>
      <c r="AH146" s="138" t="s">
        <v>2404</v>
      </c>
      <c r="AI146" s="187" t="s">
        <v>2405</v>
      </c>
    </row>
    <row r="147" spans="1:35" x14ac:dyDescent="0.3">
      <c r="A147" s="183">
        <v>146</v>
      </c>
      <c r="B147" s="184">
        <v>45451.377276770843</v>
      </c>
      <c r="C147" s="142" t="s">
        <v>770</v>
      </c>
      <c r="D147" s="142" t="s">
        <v>427</v>
      </c>
      <c r="E147" s="184">
        <v>44364</v>
      </c>
      <c r="F147" s="142" t="s">
        <v>803</v>
      </c>
      <c r="G147" s="142" t="s">
        <v>804</v>
      </c>
      <c r="H147" s="142" t="s">
        <v>802</v>
      </c>
      <c r="I147" s="142" t="s">
        <v>767</v>
      </c>
      <c r="J147" s="142" t="s">
        <v>1489</v>
      </c>
      <c r="K147" s="142">
        <v>4</v>
      </c>
      <c r="L147" s="142">
        <v>1</v>
      </c>
      <c r="M147" s="142">
        <f>Table1[[#This Row],[Number of adult in House]]+Table1[[#This Row],[Number of children]]</f>
        <v>5</v>
      </c>
      <c r="N147" s="142">
        <v>2</v>
      </c>
      <c r="O147" s="142" t="s">
        <v>1840</v>
      </c>
      <c r="P147" s="142" t="s">
        <v>1840</v>
      </c>
      <c r="Q147" s="142">
        <v>3</v>
      </c>
      <c r="R147" s="142" t="s">
        <v>1840</v>
      </c>
      <c r="S147" s="142" t="s">
        <v>2406</v>
      </c>
      <c r="T147" s="142" t="s">
        <v>2375</v>
      </c>
      <c r="U147" s="142" t="s">
        <v>2407</v>
      </c>
      <c r="V147" s="142">
        <v>22.092350799999998</v>
      </c>
      <c r="W147" s="142">
        <v>77.587338000000003</v>
      </c>
      <c r="X147" s="142">
        <v>627.9</v>
      </c>
      <c r="Y147" s="142">
        <v>5.62</v>
      </c>
      <c r="Z147" s="142" t="s">
        <v>1843</v>
      </c>
      <c r="AA147" s="142">
        <v>1</v>
      </c>
      <c r="AB147" s="142">
        <v>0</v>
      </c>
      <c r="AC147" s="142">
        <v>0</v>
      </c>
      <c r="AD147" s="142">
        <v>0</v>
      </c>
      <c r="AE147" s="142">
        <v>0</v>
      </c>
      <c r="AF147" s="142">
        <v>0</v>
      </c>
      <c r="AG147" s="186" t="s">
        <v>1844</v>
      </c>
      <c r="AH147" s="138" t="s">
        <v>2408</v>
      </c>
      <c r="AI147" s="187" t="s">
        <v>2409</v>
      </c>
    </row>
    <row r="148" spans="1:35" x14ac:dyDescent="0.3">
      <c r="A148" s="183">
        <v>147</v>
      </c>
      <c r="B148" s="184">
        <v>45451.389136782411</v>
      </c>
      <c r="C148" s="142" t="s">
        <v>770</v>
      </c>
      <c r="D148" s="142" t="s">
        <v>448</v>
      </c>
      <c r="E148" s="184">
        <v>44364</v>
      </c>
      <c r="F148" s="142" t="s">
        <v>808</v>
      </c>
      <c r="G148" s="142" t="s">
        <v>770</v>
      </c>
      <c r="H148" s="142" t="s">
        <v>809</v>
      </c>
      <c r="I148" s="142" t="s">
        <v>767</v>
      </c>
      <c r="J148" s="142" t="s">
        <v>1489</v>
      </c>
      <c r="K148" s="142">
        <v>2</v>
      </c>
      <c r="L148" s="142">
        <v>1</v>
      </c>
      <c r="M148" s="142">
        <f>Table1[[#This Row],[Number of adult in House]]+Table1[[#This Row],[Number of children]]</f>
        <v>3</v>
      </c>
      <c r="N148" s="142">
        <v>2</v>
      </c>
      <c r="O148" s="142" t="s">
        <v>1840</v>
      </c>
      <c r="P148" s="142" t="s">
        <v>1841</v>
      </c>
      <c r="Q148" s="142"/>
      <c r="R148" s="142" t="s">
        <v>1840</v>
      </c>
      <c r="S148" s="142" t="s">
        <v>2410</v>
      </c>
      <c r="T148" s="142" t="s">
        <v>2411</v>
      </c>
      <c r="U148" s="142" t="s">
        <v>2412</v>
      </c>
      <c r="V148" s="142">
        <v>22.092327699999998</v>
      </c>
      <c r="W148" s="142">
        <v>77.5874539</v>
      </c>
      <c r="X148" s="142">
        <v>602.70000000000005</v>
      </c>
      <c r="Y148" s="142">
        <v>4.9400000000000004</v>
      </c>
      <c r="Z148" s="142" t="s">
        <v>1910</v>
      </c>
      <c r="AA148" s="142">
        <v>0</v>
      </c>
      <c r="AB148" s="142">
        <v>1</v>
      </c>
      <c r="AC148" s="142">
        <v>0</v>
      </c>
      <c r="AD148" s="142">
        <v>0</v>
      </c>
      <c r="AE148" s="142">
        <v>0</v>
      </c>
      <c r="AF148" s="142">
        <v>0</v>
      </c>
      <c r="AG148" s="186" t="s">
        <v>1844</v>
      </c>
      <c r="AH148" s="138" t="s">
        <v>2413</v>
      </c>
      <c r="AI148" s="187" t="s">
        <v>2414</v>
      </c>
    </row>
    <row r="149" spans="1:35" x14ac:dyDescent="0.3">
      <c r="A149" s="183">
        <v>148</v>
      </c>
      <c r="B149" s="184">
        <v>45451.393962696762</v>
      </c>
      <c r="C149" s="142" t="s">
        <v>770</v>
      </c>
      <c r="D149" s="142" t="s">
        <v>458</v>
      </c>
      <c r="E149" s="184">
        <v>44720</v>
      </c>
      <c r="F149" s="142" t="s">
        <v>810</v>
      </c>
      <c r="G149" s="142" t="s">
        <v>811</v>
      </c>
      <c r="H149" s="142" t="s">
        <v>809</v>
      </c>
      <c r="I149" s="142" t="s">
        <v>767</v>
      </c>
      <c r="J149" s="142" t="s">
        <v>1489</v>
      </c>
      <c r="K149" s="142">
        <v>4</v>
      </c>
      <c r="L149" s="142">
        <v>1</v>
      </c>
      <c r="M149" s="142">
        <f>Table1[[#This Row],[Number of adult in House]]+Table1[[#This Row],[Number of children]]</f>
        <v>5</v>
      </c>
      <c r="N149" s="142">
        <v>2</v>
      </c>
      <c r="O149" s="142" t="s">
        <v>1840</v>
      </c>
      <c r="P149" s="142" t="s">
        <v>1841</v>
      </c>
      <c r="Q149" s="142"/>
      <c r="R149" s="142" t="s">
        <v>1840</v>
      </c>
      <c r="S149" s="142" t="s">
        <v>2379</v>
      </c>
      <c r="T149" s="142" t="s">
        <v>2415</v>
      </c>
      <c r="U149" s="142" t="s">
        <v>2416</v>
      </c>
      <c r="V149" s="142">
        <v>22.092422200000001</v>
      </c>
      <c r="W149" s="142">
        <v>77.587585599999997</v>
      </c>
      <c r="X149" s="142">
        <v>609</v>
      </c>
      <c r="Y149" s="142">
        <v>6.6829999999999998</v>
      </c>
      <c r="Z149" s="142" t="s">
        <v>1910</v>
      </c>
      <c r="AA149" s="142">
        <v>0</v>
      </c>
      <c r="AB149" s="142">
        <v>1</v>
      </c>
      <c r="AC149" s="142">
        <v>0</v>
      </c>
      <c r="AD149" s="142">
        <v>0</v>
      </c>
      <c r="AE149" s="142">
        <v>0</v>
      </c>
      <c r="AF149" s="142">
        <v>0</v>
      </c>
      <c r="AG149" s="186" t="s">
        <v>1844</v>
      </c>
      <c r="AH149" s="138" t="s">
        <v>2417</v>
      </c>
      <c r="AI149" s="187" t="s">
        <v>2418</v>
      </c>
    </row>
    <row r="150" spans="1:35" x14ac:dyDescent="0.3">
      <c r="A150" s="183">
        <v>149</v>
      </c>
      <c r="B150" s="184">
        <v>45451.413089791669</v>
      </c>
      <c r="C150" s="142" t="s">
        <v>770</v>
      </c>
      <c r="D150" s="142" t="s">
        <v>468</v>
      </c>
      <c r="E150" s="184">
        <v>44728</v>
      </c>
      <c r="F150" s="142" t="s">
        <v>812</v>
      </c>
      <c r="G150" s="142" t="s">
        <v>784</v>
      </c>
      <c r="H150" s="142" t="s">
        <v>809</v>
      </c>
      <c r="I150" s="142" t="s">
        <v>813</v>
      </c>
      <c r="J150" s="142" t="s">
        <v>1489</v>
      </c>
      <c r="K150" s="142">
        <v>6</v>
      </c>
      <c r="L150" s="142">
        <v>1</v>
      </c>
      <c r="M150" s="142">
        <f>Table1[[#This Row],[Number of adult in House]]+Table1[[#This Row],[Number of children]]</f>
        <v>7</v>
      </c>
      <c r="N150" s="142">
        <v>1</v>
      </c>
      <c r="O150" s="142" t="s">
        <v>1840</v>
      </c>
      <c r="P150" s="142" t="s">
        <v>1840</v>
      </c>
      <c r="Q150" s="142">
        <v>1</v>
      </c>
      <c r="R150" s="142" t="s">
        <v>1840</v>
      </c>
      <c r="S150" s="142" t="s">
        <v>2379</v>
      </c>
      <c r="T150" s="142" t="s">
        <v>2419</v>
      </c>
      <c r="U150" s="142" t="s">
        <v>2420</v>
      </c>
      <c r="V150" s="142">
        <v>22.088132699999999</v>
      </c>
      <c r="W150" s="142">
        <v>77.573296499999998</v>
      </c>
      <c r="X150" s="142">
        <v>589.29999999999995</v>
      </c>
      <c r="Y150" s="142">
        <v>8.92</v>
      </c>
      <c r="Z150" s="142" t="s">
        <v>1843</v>
      </c>
      <c r="AA150" s="142">
        <v>1</v>
      </c>
      <c r="AB150" s="142">
        <v>0</v>
      </c>
      <c r="AC150" s="142">
        <v>0</v>
      </c>
      <c r="AD150" s="142">
        <v>0</v>
      </c>
      <c r="AE150" s="142">
        <v>0</v>
      </c>
      <c r="AF150" s="142">
        <v>0</v>
      </c>
      <c r="AG150" s="186" t="s">
        <v>1844</v>
      </c>
      <c r="AH150" s="138" t="s">
        <v>2421</v>
      </c>
      <c r="AI150" s="187" t="s">
        <v>2422</v>
      </c>
    </row>
    <row r="151" spans="1:35" x14ac:dyDescent="0.3">
      <c r="A151" s="183">
        <v>150</v>
      </c>
      <c r="B151" s="184">
        <v>45451.417259710652</v>
      </c>
      <c r="C151" s="142" t="s">
        <v>770</v>
      </c>
      <c r="D151" s="142" t="s">
        <v>478</v>
      </c>
      <c r="E151" s="184">
        <v>44577</v>
      </c>
      <c r="F151" s="142" t="s">
        <v>814</v>
      </c>
      <c r="G151" s="142" t="s">
        <v>815</v>
      </c>
      <c r="H151" s="142" t="s">
        <v>809</v>
      </c>
      <c r="I151" s="142" t="s">
        <v>767</v>
      </c>
      <c r="J151" s="142" t="s">
        <v>1489</v>
      </c>
      <c r="K151" s="142">
        <v>5</v>
      </c>
      <c r="L151" s="142">
        <v>1</v>
      </c>
      <c r="M151" s="142">
        <f>Table1[[#This Row],[Number of adult in House]]+Table1[[#This Row],[Number of children]]</f>
        <v>6</v>
      </c>
      <c r="N151" s="142">
        <v>2</v>
      </c>
      <c r="O151" s="142" t="s">
        <v>1840</v>
      </c>
      <c r="P151" s="142" t="s">
        <v>1841</v>
      </c>
      <c r="Q151" s="142"/>
      <c r="R151" s="142" t="s">
        <v>1840</v>
      </c>
      <c r="S151" s="142" t="s">
        <v>2383</v>
      </c>
      <c r="T151" s="142" t="s">
        <v>2423</v>
      </c>
      <c r="U151" s="142" t="s">
        <v>2424</v>
      </c>
      <c r="V151" s="142">
        <v>22.0882535</v>
      </c>
      <c r="W151" s="142">
        <v>77.573659599999999</v>
      </c>
      <c r="X151" s="142">
        <v>624.1</v>
      </c>
      <c r="Y151" s="142">
        <v>5</v>
      </c>
      <c r="Z151" s="142" t="s">
        <v>2331</v>
      </c>
      <c r="AA151" s="142">
        <v>0</v>
      </c>
      <c r="AB151" s="142">
        <v>0</v>
      </c>
      <c r="AC151" s="142">
        <v>0</v>
      </c>
      <c r="AD151" s="142">
        <v>1</v>
      </c>
      <c r="AE151" s="142">
        <v>0</v>
      </c>
      <c r="AF151" s="142">
        <v>0</v>
      </c>
      <c r="AG151" s="186" t="s">
        <v>1844</v>
      </c>
      <c r="AH151" s="138" t="s">
        <v>2425</v>
      </c>
      <c r="AI151" s="187" t="s">
        <v>2426</v>
      </c>
    </row>
    <row r="152" spans="1:35" x14ac:dyDescent="0.3">
      <c r="A152" s="183">
        <v>151</v>
      </c>
      <c r="B152" s="184">
        <v>45451.425490879628</v>
      </c>
      <c r="C152" s="142" t="s">
        <v>770</v>
      </c>
      <c r="D152" s="142" t="s">
        <v>488</v>
      </c>
      <c r="E152" s="184">
        <v>44608</v>
      </c>
      <c r="F152" s="142" t="s">
        <v>816</v>
      </c>
      <c r="G152" s="142" t="s">
        <v>817</v>
      </c>
      <c r="H152" s="142" t="s">
        <v>818</v>
      </c>
      <c r="I152" s="142" t="s">
        <v>767</v>
      </c>
      <c r="J152" s="142" t="s">
        <v>1489</v>
      </c>
      <c r="K152" s="142">
        <v>3</v>
      </c>
      <c r="L152" s="142">
        <v>1</v>
      </c>
      <c r="M152" s="142">
        <f>Table1[[#This Row],[Number of adult in House]]+Table1[[#This Row],[Number of children]]</f>
        <v>4</v>
      </c>
      <c r="N152" s="142">
        <v>2</v>
      </c>
      <c r="O152" s="142" t="s">
        <v>1840</v>
      </c>
      <c r="P152" s="142" t="s">
        <v>1841</v>
      </c>
      <c r="Q152" s="142"/>
      <c r="R152" s="142" t="s">
        <v>1840</v>
      </c>
      <c r="S152" s="142" t="s">
        <v>2427</v>
      </c>
      <c r="T152" s="142" t="s">
        <v>2428</v>
      </c>
      <c r="U152" s="142" t="s">
        <v>2429</v>
      </c>
      <c r="V152" s="142">
        <v>22.0889484</v>
      </c>
      <c r="W152" s="142">
        <v>77.574344600000003</v>
      </c>
      <c r="X152" s="142">
        <v>658.6</v>
      </c>
      <c r="Y152" s="142">
        <v>10.016</v>
      </c>
      <c r="Z152" s="142" t="s">
        <v>2331</v>
      </c>
      <c r="AA152" s="142">
        <v>0</v>
      </c>
      <c r="AB152" s="142">
        <v>0</v>
      </c>
      <c r="AC152" s="142">
        <v>0</v>
      </c>
      <c r="AD152" s="142">
        <v>1</v>
      </c>
      <c r="AE152" s="142">
        <v>0</v>
      </c>
      <c r="AF152" s="142">
        <v>0</v>
      </c>
      <c r="AG152" s="186" t="s">
        <v>1844</v>
      </c>
      <c r="AH152" s="138" t="s">
        <v>2430</v>
      </c>
      <c r="AI152" s="187" t="s">
        <v>2431</v>
      </c>
    </row>
    <row r="153" spans="1:35" x14ac:dyDescent="0.3">
      <c r="A153" s="183">
        <v>152</v>
      </c>
      <c r="B153" s="184">
        <v>45451.431227488429</v>
      </c>
      <c r="C153" s="142" t="s">
        <v>770</v>
      </c>
      <c r="D153" s="142" t="s">
        <v>498</v>
      </c>
      <c r="E153" s="184">
        <v>44608</v>
      </c>
      <c r="F153" s="142" t="s">
        <v>819</v>
      </c>
      <c r="G153" s="142" t="s">
        <v>820</v>
      </c>
      <c r="H153" s="142" t="s">
        <v>818</v>
      </c>
      <c r="I153" s="142" t="s">
        <v>767</v>
      </c>
      <c r="J153" s="142" t="s">
        <v>1489</v>
      </c>
      <c r="K153" s="142">
        <v>2</v>
      </c>
      <c r="L153" s="142">
        <v>2</v>
      </c>
      <c r="M153" s="142">
        <f>Table1[[#This Row],[Number of adult in House]]+Table1[[#This Row],[Number of children]]</f>
        <v>4</v>
      </c>
      <c r="N153" s="142">
        <v>2</v>
      </c>
      <c r="O153" s="142" t="s">
        <v>1840</v>
      </c>
      <c r="P153" s="142" t="s">
        <v>1840</v>
      </c>
      <c r="Q153" s="142">
        <v>2</v>
      </c>
      <c r="R153" s="142" t="s">
        <v>1840</v>
      </c>
      <c r="S153" s="142" t="s">
        <v>2432</v>
      </c>
      <c r="T153" s="142" t="s">
        <v>2375</v>
      </c>
      <c r="U153" s="142" t="s">
        <v>2433</v>
      </c>
      <c r="V153" s="142">
        <v>22.0889524</v>
      </c>
      <c r="W153" s="142">
        <v>77.573845500000004</v>
      </c>
      <c r="X153" s="142">
        <v>713.3</v>
      </c>
      <c r="Y153" s="142">
        <v>14.95</v>
      </c>
      <c r="Z153" s="142" t="s">
        <v>2331</v>
      </c>
      <c r="AA153" s="142">
        <v>0</v>
      </c>
      <c r="AB153" s="142">
        <v>0</v>
      </c>
      <c r="AC153" s="142">
        <v>0</v>
      </c>
      <c r="AD153" s="142">
        <v>1</v>
      </c>
      <c r="AE153" s="142">
        <v>0</v>
      </c>
      <c r="AF153" s="142">
        <v>0</v>
      </c>
      <c r="AG153" s="186" t="s">
        <v>1844</v>
      </c>
      <c r="AH153" s="138" t="s">
        <v>2434</v>
      </c>
      <c r="AI153" s="187" t="s">
        <v>2435</v>
      </c>
    </row>
    <row r="154" spans="1:35" x14ac:dyDescent="0.3">
      <c r="A154" s="183">
        <v>153</v>
      </c>
      <c r="B154" s="184">
        <v>45451.445091527778</v>
      </c>
      <c r="C154" s="142" t="s">
        <v>770</v>
      </c>
      <c r="D154" s="142" t="s">
        <v>508</v>
      </c>
      <c r="E154" s="184">
        <v>44596</v>
      </c>
      <c r="F154" s="142" t="s">
        <v>821</v>
      </c>
      <c r="G154" s="142" t="s">
        <v>822</v>
      </c>
      <c r="H154" s="142" t="s">
        <v>818</v>
      </c>
      <c r="I154" s="142" t="s">
        <v>767</v>
      </c>
      <c r="J154" s="142" t="s">
        <v>1489</v>
      </c>
      <c r="K154" s="142">
        <v>4</v>
      </c>
      <c r="L154" s="142">
        <v>1</v>
      </c>
      <c r="M154" s="142">
        <f>Table1[[#This Row],[Number of adult in House]]+Table1[[#This Row],[Number of children]]</f>
        <v>5</v>
      </c>
      <c r="N154" s="142">
        <v>2</v>
      </c>
      <c r="O154" s="142" t="s">
        <v>1840</v>
      </c>
      <c r="P154" s="142" t="s">
        <v>1841</v>
      </c>
      <c r="Q154" s="142"/>
      <c r="R154" s="142" t="s">
        <v>1840</v>
      </c>
      <c r="S154" s="142" t="s">
        <v>2432</v>
      </c>
      <c r="T154" s="142" t="s">
        <v>2360</v>
      </c>
      <c r="U154" s="142" t="s">
        <v>2436</v>
      </c>
      <c r="V154" s="142">
        <v>22.0780593</v>
      </c>
      <c r="W154" s="142">
        <v>77.582180199999996</v>
      </c>
      <c r="X154" s="142">
        <v>0</v>
      </c>
      <c r="Y154" s="142">
        <v>1700</v>
      </c>
      <c r="Z154" s="142" t="s">
        <v>2331</v>
      </c>
      <c r="AA154" s="142">
        <v>0</v>
      </c>
      <c r="AB154" s="142">
        <v>0</v>
      </c>
      <c r="AC154" s="142">
        <v>0</v>
      </c>
      <c r="AD154" s="142">
        <v>1</v>
      </c>
      <c r="AE154" s="142">
        <v>0</v>
      </c>
      <c r="AF154" s="142">
        <v>0</v>
      </c>
      <c r="AG154" s="186" t="s">
        <v>1844</v>
      </c>
      <c r="AH154" s="138" t="s">
        <v>2437</v>
      </c>
      <c r="AI154" s="187" t="s">
        <v>2438</v>
      </c>
    </row>
    <row r="155" spans="1:35" x14ac:dyDescent="0.3">
      <c r="A155" s="183">
        <v>154</v>
      </c>
      <c r="B155" s="184">
        <v>45451.453883576389</v>
      </c>
      <c r="C155" s="142" t="s">
        <v>770</v>
      </c>
      <c r="D155" s="142" t="s">
        <v>518</v>
      </c>
      <c r="E155" s="184">
        <v>44596</v>
      </c>
      <c r="F155" s="142" t="s">
        <v>823</v>
      </c>
      <c r="G155" s="142" t="s">
        <v>824</v>
      </c>
      <c r="H155" s="142" t="s">
        <v>818</v>
      </c>
      <c r="I155" s="142" t="s">
        <v>767</v>
      </c>
      <c r="J155" s="142" t="s">
        <v>1489</v>
      </c>
      <c r="K155" s="142">
        <v>5</v>
      </c>
      <c r="L155" s="142">
        <v>1</v>
      </c>
      <c r="M155" s="142">
        <f>Table1[[#This Row],[Number of adult in House]]+Table1[[#This Row],[Number of children]]</f>
        <v>6</v>
      </c>
      <c r="N155" s="142">
        <v>2</v>
      </c>
      <c r="O155" s="142" t="s">
        <v>1840</v>
      </c>
      <c r="P155" s="142" t="s">
        <v>1841</v>
      </c>
      <c r="Q155" s="142"/>
      <c r="R155" s="142" t="s">
        <v>1840</v>
      </c>
      <c r="S155" s="142" t="s">
        <v>2334</v>
      </c>
      <c r="T155" s="142" t="s">
        <v>2439</v>
      </c>
      <c r="U155" s="142" t="s">
        <v>2440</v>
      </c>
      <c r="V155" s="142">
        <v>22.068151799999999</v>
      </c>
      <c r="W155" s="142">
        <v>77.577165800000003</v>
      </c>
      <c r="X155" s="142">
        <v>660.8</v>
      </c>
      <c r="Y155" s="142">
        <v>2700</v>
      </c>
      <c r="Z155" s="142" t="s">
        <v>1880</v>
      </c>
      <c r="AA155" s="142">
        <v>0</v>
      </c>
      <c r="AB155" s="142">
        <v>0</v>
      </c>
      <c r="AC155" s="142">
        <v>0</v>
      </c>
      <c r="AD155" s="142">
        <v>0</v>
      </c>
      <c r="AE155" s="142">
        <v>1</v>
      </c>
      <c r="AF155" s="142">
        <v>0</v>
      </c>
      <c r="AG155" s="186" t="s">
        <v>1844</v>
      </c>
      <c r="AH155" s="138" t="s">
        <v>2441</v>
      </c>
      <c r="AI155" s="187" t="s">
        <v>2442</v>
      </c>
    </row>
    <row r="156" spans="1:35" x14ac:dyDescent="0.3">
      <c r="A156" s="183">
        <v>155</v>
      </c>
      <c r="B156" s="184">
        <v>45452.358334247678</v>
      </c>
      <c r="C156" s="142" t="s">
        <v>770</v>
      </c>
      <c r="D156" s="142" t="s">
        <v>528</v>
      </c>
      <c r="E156" s="184">
        <v>44598</v>
      </c>
      <c r="F156" s="142" t="s">
        <v>825</v>
      </c>
      <c r="G156" s="142" t="s">
        <v>826</v>
      </c>
      <c r="H156" s="142" t="s">
        <v>827</v>
      </c>
      <c r="I156" s="142" t="s">
        <v>767</v>
      </c>
      <c r="J156" s="142" t="s">
        <v>1489</v>
      </c>
      <c r="K156" s="142">
        <v>4</v>
      </c>
      <c r="L156" s="142">
        <v>1</v>
      </c>
      <c r="M156" s="142">
        <f>Table1[[#This Row],[Number of adult in House]]+Table1[[#This Row],[Number of children]]</f>
        <v>5</v>
      </c>
      <c r="N156" s="142">
        <v>2</v>
      </c>
      <c r="O156" s="142" t="s">
        <v>1840</v>
      </c>
      <c r="P156" s="142" t="s">
        <v>1841</v>
      </c>
      <c r="Q156" s="142"/>
      <c r="R156" s="142" t="s">
        <v>1840</v>
      </c>
      <c r="S156" s="142" t="s">
        <v>2443</v>
      </c>
      <c r="T156" s="142" t="s">
        <v>2360</v>
      </c>
      <c r="U156" s="142" t="s">
        <v>2444</v>
      </c>
      <c r="V156" s="142">
        <v>22.011324299999998</v>
      </c>
      <c r="W156" s="142">
        <v>77.648422100000005</v>
      </c>
      <c r="X156" s="142">
        <v>0</v>
      </c>
      <c r="Y156" s="142">
        <v>4199.9989999999998</v>
      </c>
      <c r="Z156" s="142" t="s">
        <v>2331</v>
      </c>
      <c r="AA156" s="142">
        <v>0</v>
      </c>
      <c r="AB156" s="142">
        <v>0</v>
      </c>
      <c r="AC156" s="142">
        <v>0</v>
      </c>
      <c r="AD156" s="142">
        <v>1</v>
      </c>
      <c r="AE156" s="142">
        <v>0</v>
      </c>
      <c r="AF156" s="142">
        <v>0</v>
      </c>
      <c r="AG156" s="186" t="s">
        <v>1844</v>
      </c>
      <c r="AH156" s="138" t="s">
        <v>2445</v>
      </c>
      <c r="AI156" s="187" t="s">
        <v>2446</v>
      </c>
    </row>
    <row r="157" spans="1:35" x14ac:dyDescent="0.3">
      <c r="A157" s="183">
        <v>156</v>
      </c>
      <c r="B157" s="184">
        <v>45452.366380023152</v>
      </c>
      <c r="C157" s="142" t="s">
        <v>770</v>
      </c>
      <c r="D157" s="142" t="s">
        <v>538</v>
      </c>
      <c r="E157" s="184">
        <v>44598</v>
      </c>
      <c r="F157" s="142" t="s">
        <v>828</v>
      </c>
      <c r="G157" s="142" t="s">
        <v>829</v>
      </c>
      <c r="H157" s="142" t="s">
        <v>827</v>
      </c>
      <c r="I157" s="142" t="s">
        <v>767</v>
      </c>
      <c r="J157" s="142" t="s">
        <v>1489</v>
      </c>
      <c r="K157" s="142">
        <v>4</v>
      </c>
      <c r="L157" s="142">
        <v>1</v>
      </c>
      <c r="M157" s="142">
        <f>Table1[[#This Row],[Number of adult in House]]+Table1[[#This Row],[Number of children]]</f>
        <v>5</v>
      </c>
      <c r="N157" s="142">
        <v>2</v>
      </c>
      <c r="O157" s="142" t="s">
        <v>1840</v>
      </c>
      <c r="P157" s="142" t="s">
        <v>1841</v>
      </c>
      <c r="Q157" s="142"/>
      <c r="R157" s="142" t="s">
        <v>1840</v>
      </c>
      <c r="S157" s="142" t="s">
        <v>2447</v>
      </c>
      <c r="T157" s="142" t="s">
        <v>2360</v>
      </c>
      <c r="U157" s="142" t="s">
        <v>2448</v>
      </c>
      <c r="V157" s="142">
        <v>22.025729699999999</v>
      </c>
      <c r="W157" s="142">
        <v>77.573225699999995</v>
      </c>
      <c r="X157" s="142">
        <v>0</v>
      </c>
      <c r="Y157" s="142">
        <v>2400</v>
      </c>
      <c r="Z157" s="142" t="s">
        <v>2331</v>
      </c>
      <c r="AA157" s="142">
        <v>0</v>
      </c>
      <c r="AB157" s="142">
        <v>0</v>
      </c>
      <c r="AC157" s="142">
        <v>0</v>
      </c>
      <c r="AD157" s="142">
        <v>1</v>
      </c>
      <c r="AE157" s="142">
        <v>0</v>
      </c>
      <c r="AF157" s="142">
        <v>0</v>
      </c>
      <c r="AG157" s="186" t="s">
        <v>1844</v>
      </c>
      <c r="AH157" s="138" t="s">
        <v>2449</v>
      </c>
      <c r="AI157" s="187" t="s">
        <v>2450</v>
      </c>
    </row>
    <row r="158" spans="1:35" x14ac:dyDescent="0.3">
      <c r="A158" s="183">
        <v>157</v>
      </c>
      <c r="B158" s="184">
        <v>45452.374137604173</v>
      </c>
      <c r="C158" s="142" t="s">
        <v>770</v>
      </c>
      <c r="D158" s="142" t="s">
        <v>548</v>
      </c>
      <c r="E158" s="184">
        <v>44598</v>
      </c>
      <c r="F158" s="142" t="s">
        <v>830</v>
      </c>
      <c r="G158" s="142" t="s">
        <v>831</v>
      </c>
      <c r="H158" s="142" t="s">
        <v>807</v>
      </c>
      <c r="I158" s="142" t="s">
        <v>767</v>
      </c>
      <c r="J158" s="142" t="s">
        <v>1489</v>
      </c>
      <c r="K158" s="142">
        <v>5</v>
      </c>
      <c r="L158" s="142">
        <v>1</v>
      </c>
      <c r="M158" s="142">
        <f>Table1[[#This Row],[Number of adult in House]]+Table1[[#This Row],[Number of children]]</f>
        <v>6</v>
      </c>
      <c r="N158" s="142">
        <v>2</v>
      </c>
      <c r="O158" s="142" t="s">
        <v>1840</v>
      </c>
      <c r="P158" s="142" t="s">
        <v>1841</v>
      </c>
      <c r="Q158" s="142"/>
      <c r="R158" s="142" t="s">
        <v>1840</v>
      </c>
      <c r="S158" s="142" t="s">
        <v>2451</v>
      </c>
      <c r="T158" s="142" t="s">
        <v>2360</v>
      </c>
      <c r="U158" s="142" t="s">
        <v>2452</v>
      </c>
      <c r="V158" s="142">
        <v>22.031551100000001</v>
      </c>
      <c r="W158" s="142">
        <v>77.639830799999999</v>
      </c>
      <c r="X158" s="142">
        <v>0</v>
      </c>
      <c r="Y158" s="142">
        <v>1299.999</v>
      </c>
      <c r="Z158" s="142" t="s">
        <v>2331</v>
      </c>
      <c r="AA158" s="142">
        <v>0</v>
      </c>
      <c r="AB158" s="142">
        <v>0</v>
      </c>
      <c r="AC158" s="142">
        <v>0</v>
      </c>
      <c r="AD158" s="142">
        <v>1</v>
      </c>
      <c r="AE158" s="142">
        <v>0</v>
      </c>
      <c r="AF158" s="142">
        <v>0</v>
      </c>
      <c r="AG158" s="186" t="s">
        <v>1844</v>
      </c>
      <c r="AH158" s="138" t="s">
        <v>2453</v>
      </c>
      <c r="AI158" s="187" t="s">
        <v>2454</v>
      </c>
    </row>
    <row r="159" spans="1:35" x14ac:dyDescent="0.3">
      <c r="A159" s="183">
        <v>158</v>
      </c>
      <c r="B159" s="184">
        <v>45447.415902777779</v>
      </c>
      <c r="C159" s="142" t="s">
        <v>2455</v>
      </c>
      <c r="D159" s="142" t="s">
        <v>558</v>
      </c>
      <c r="E159" s="184">
        <v>45361</v>
      </c>
      <c r="F159" s="142" t="s">
        <v>832</v>
      </c>
      <c r="G159" s="142" t="s">
        <v>833</v>
      </c>
      <c r="H159" s="142" t="s">
        <v>807</v>
      </c>
      <c r="I159" s="142" t="s">
        <v>767</v>
      </c>
      <c r="J159" s="142" t="s">
        <v>1489</v>
      </c>
      <c r="K159" s="142">
        <v>4</v>
      </c>
      <c r="L159" s="142">
        <v>2</v>
      </c>
      <c r="M159" s="142">
        <f>Table1[[#This Row],[Number of adult in House]]+Table1[[#This Row],[Number of children]]</f>
        <v>6</v>
      </c>
      <c r="N159" s="142">
        <v>2</v>
      </c>
      <c r="O159" s="142" t="s">
        <v>1840</v>
      </c>
      <c r="P159" s="142" t="s">
        <v>1841</v>
      </c>
      <c r="Q159" s="142"/>
      <c r="R159" s="142" t="s">
        <v>1840</v>
      </c>
      <c r="S159" s="142" t="s">
        <v>1844</v>
      </c>
      <c r="T159" s="142" t="s">
        <v>1841</v>
      </c>
      <c r="U159" s="142" t="s">
        <v>2456</v>
      </c>
      <c r="V159" s="142">
        <v>22.724243000000001</v>
      </c>
      <c r="W159" s="142">
        <v>74.988032000000004</v>
      </c>
      <c r="X159" s="142">
        <v>403.2</v>
      </c>
      <c r="Y159" s="142">
        <v>11.60000038146973</v>
      </c>
      <c r="Z159" s="142" t="s">
        <v>1843</v>
      </c>
      <c r="AA159" s="142">
        <v>1</v>
      </c>
      <c r="AB159" s="142">
        <v>0</v>
      </c>
      <c r="AC159" s="142">
        <v>0</v>
      </c>
      <c r="AD159" s="142">
        <v>0</v>
      </c>
      <c r="AE159" s="142">
        <v>0</v>
      </c>
      <c r="AF159" s="142">
        <v>0</v>
      </c>
      <c r="AG159" s="186" t="s">
        <v>1844</v>
      </c>
      <c r="AH159" s="138" t="s">
        <v>2457</v>
      </c>
      <c r="AI159" s="187" t="s">
        <v>2458</v>
      </c>
    </row>
    <row r="160" spans="1:35" x14ac:dyDescent="0.3">
      <c r="A160" s="183">
        <v>159</v>
      </c>
      <c r="B160" s="184">
        <v>45448</v>
      </c>
      <c r="C160" s="142" t="s">
        <v>2459</v>
      </c>
      <c r="D160" s="142" t="s">
        <v>568</v>
      </c>
      <c r="E160" s="184">
        <v>45361</v>
      </c>
      <c r="F160" s="142" t="s">
        <v>834</v>
      </c>
      <c r="G160" s="142" t="s">
        <v>835</v>
      </c>
      <c r="H160" s="142" t="s">
        <v>807</v>
      </c>
      <c r="I160" s="142" t="s">
        <v>767</v>
      </c>
      <c r="J160" s="142" t="s">
        <v>1489</v>
      </c>
      <c r="K160" s="142">
        <v>3</v>
      </c>
      <c r="L160" s="142">
        <v>2</v>
      </c>
      <c r="M160" s="142">
        <f>Table1[[#This Row],[Number of adult in House]]+Table1[[#This Row],[Number of children]]</f>
        <v>5</v>
      </c>
      <c r="N160" s="142">
        <v>2</v>
      </c>
      <c r="O160" s="142" t="s">
        <v>1840</v>
      </c>
      <c r="P160" s="142" t="s">
        <v>1841</v>
      </c>
      <c r="Q160" s="142"/>
      <c r="R160" s="142" t="s">
        <v>1840</v>
      </c>
      <c r="S160" s="142" t="s">
        <v>1844</v>
      </c>
      <c r="T160" s="142" t="s">
        <v>1841</v>
      </c>
      <c r="U160" s="142" t="s">
        <v>2460</v>
      </c>
      <c r="V160" s="142">
        <v>22.724423000000002</v>
      </c>
      <c r="W160" s="142">
        <v>74.988078000000002</v>
      </c>
      <c r="X160" s="142">
        <v>315.10000000000002</v>
      </c>
      <c r="Y160" s="142">
        <v>13.60000038146973</v>
      </c>
      <c r="Z160" s="142" t="s">
        <v>1910</v>
      </c>
      <c r="AA160" s="142">
        <v>0</v>
      </c>
      <c r="AB160" s="142">
        <v>1</v>
      </c>
      <c r="AC160" s="142">
        <v>0</v>
      </c>
      <c r="AD160" s="142">
        <v>0</v>
      </c>
      <c r="AE160" s="142">
        <v>0</v>
      </c>
      <c r="AF160" s="142">
        <v>0</v>
      </c>
      <c r="AG160" s="186" t="s">
        <v>1844</v>
      </c>
      <c r="AH160" s="138" t="s">
        <v>2461</v>
      </c>
      <c r="AI160" s="187" t="s">
        <v>2462</v>
      </c>
    </row>
    <row r="161" spans="1:35" x14ac:dyDescent="0.3">
      <c r="A161" s="183">
        <v>160</v>
      </c>
      <c r="B161" s="184">
        <v>45447.506666666668</v>
      </c>
      <c r="C161" s="142" t="s">
        <v>2463</v>
      </c>
      <c r="D161" s="142" t="s">
        <v>273</v>
      </c>
      <c r="E161" s="184">
        <v>44590</v>
      </c>
      <c r="F161" s="142" t="s">
        <v>937</v>
      </c>
      <c r="G161" s="142" t="s">
        <v>938</v>
      </c>
      <c r="H161" s="142" t="s">
        <v>939</v>
      </c>
      <c r="I161" s="142" t="s">
        <v>940</v>
      </c>
      <c r="J161" s="142" t="s">
        <v>953</v>
      </c>
      <c r="K161" s="142">
        <v>5</v>
      </c>
      <c r="L161" s="142">
        <v>1</v>
      </c>
      <c r="M161" s="142">
        <f>Table1[[#This Row],[Number of adult in House]]+Table1[[#This Row],[Number of children]]</f>
        <v>6</v>
      </c>
      <c r="N161" s="142">
        <v>2</v>
      </c>
      <c r="O161" s="142" t="s">
        <v>1840</v>
      </c>
      <c r="P161" s="142" t="s">
        <v>1841</v>
      </c>
      <c r="Q161" s="142"/>
      <c r="R161" s="142" t="s">
        <v>1840</v>
      </c>
      <c r="S161" s="142" t="s">
        <v>1841</v>
      </c>
      <c r="T161" s="142" t="s">
        <v>1841</v>
      </c>
      <c r="U161" s="142" t="s">
        <v>2220</v>
      </c>
      <c r="V161" s="142">
        <v>22.0977067</v>
      </c>
      <c r="W161" s="142">
        <v>77.846183300000007</v>
      </c>
      <c r="X161" s="142">
        <v>515.6</v>
      </c>
      <c r="Y161" s="142">
        <v>4.2</v>
      </c>
      <c r="Z161" s="142" t="s">
        <v>2221</v>
      </c>
      <c r="AA161" s="142">
        <v>1</v>
      </c>
      <c r="AB161" s="142">
        <v>1</v>
      </c>
      <c r="AC161" s="142">
        <v>1</v>
      </c>
      <c r="AD161" s="142">
        <v>1</v>
      </c>
      <c r="AE161" s="142">
        <v>1</v>
      </c>
      <c r="AF161" s="142">
        <v>0</v>
      </c>
      <c r="AG161" s="186" t="s">
        <v>1844</v>
      </c>
      <c r="AH161" s="138" t="s">
        <v>2222</v>
      </c>
      <c r="AI161" s="187" t="s">
        <v>2223</v>
      </c>
    </row>
    <row r="162" spans="1:35" x14ac:dyDescent="0.3">
      <c r="A162" s="183">
        <v>161</v>
      </c>
      <c r="B162" s="184">
        <v>45447.506666666668</v>
      </c>
      <c r="C162" s="142" t="s">
        <v>2463</v>
      </c>
      <c r="D162" s="142" t="s">
        <v>283</v>
      </c>
      <c r="E162" s="184">
        <v>44623</v>
      </c>
      <c r="F162" s="142" t="s">
        <v>941</v>
      </c>
      <c r="G162" s="142" t="s">
        <v>942</v>
      </c>
      <c r="H162" s="142" t="s">
        <v>943</v>
      </c>
      <c r="I162" s="142" t="s">
        <v>944</v>
      </c>
      <c r="J162" s="142" t="s">
        <v>953</v>
      </c>
      <c r="K162" s="142">
        <v>4</v>
      </c>
      <c r="L162" s="142">
        <v>2</v>
      </c>
      <c r="M162" s="142">
        <f>Table1[[#This Row],[Number of adult in House]]+Table1[[#This Row],[Number of children]]</f>
        <v>6</v>
      </c>
      <c r="N162" s="142">
        <v>2</v>
      </c>
      <c r="O162" s="142" t="s">
        <v>1840</v>
      </c>
      <c r="P162" s="142" t="s">
        <v>1841</v>
      </c>
      <c r="Q162" s="142"/>
      <c r="R162" s="142" t="s">
        <v>1840</v>
      </c>
      <c r="S162" s="142" t="s">
        <v>1841</v>
      </c>
      <c r="T162" s="142" t="s">
        <v>2224</v>
      </c>
      <c r="U162" s="142" t="s">
        <v>2225</v>
      </c>
      <c r="V162" s="142">
        <v>22.096935299999998</v>
      </c>
      <c r="W162" s="142">
        <v>77.851292900000004</v>
      </c>
      <c r="X162" s="142">
        <v>498.1</v>
      </c>
      <c r="Y162" s="142">
        <v>4.1269999999999998</v>
      </c>
      <c r="Z162" s="142" t="s">
        <v>2226</v>
      </c>
      <c r="AA162" s="142">
        <v>1</v>
      </c>
      <c r="AB162" s="142">
        <v>1</v>
      </c>
      <c r="AC162" s="142">
        <v>1</v>
      </c>
      <c r="AD162" s="142">
        <v>1</v>
      </c>
      <c r="AE162" s="142">
        <v>1</v>
      </c>
      <c r="AF162" s="142">
        <v>1</v>
      </c>
      <c r="AG162" s="186" t="s">
        <v>1844</v>
      </c>
      <c r="AH162" s="138" t="s">
        <v>2227</v>
      </c>
      <c r="AI162" s="187" t="s">
        <v>2228</v>
      </c>
    </row>
    <row r="163" spans="1:35" x14ac:dyDescent="0.3">
      <c r="A163" s="183">
        <v>162</v>
      </c>
      <c r="B163" s="184">
        <v>45447.506666666668</v>
      </c>
      <c r="C163" s="142" t="s">
        <v>2463</v>
      </c>
      <c r="D163" s="142" t="s">
        <v>294</v>
      </c>
      <c r="E163" s="184">
        <v>44580</v>
      </c>
      <c r="F163" s="142" t="s">
        <v>946</v>
      </c>
      <c r="G163" s="142" t="s">
        <v>947</v>
      </c>
      <c r="H163" s="142" t="s">
        <v>948</v>
      </c>
      <c r="I163" s="142" t="s">
        <v>949</v>
      </c>
      <c r="J163" s="142" t="s">
        <v>953</v>
      </c>
      <c r="K163" s="142">
        <v>4</v>
      </c>
      <c r="L163" s="142">
        <v>1</v>
      </c>
      <c r="M163" s="142">
        <f>Table1[[#This Row],[Number of adult in House]]+Table1[[#This Row],[Number of children]]</f>
        <v>5</v>
      </c>
      <c r="N163" s="142">
        <v>2</v>
      </c>
      <c r="O163" s="142" t="s">
        <v>1840</v>
      </c>
      <c r="P163" s="142" t="s">
        <v>1841</v>
      </c>
      <c r="Q163" s="142"/>
      <c r="R163" s="142" t="s">
        <v>1840</v>
      </c>
      <c r="S163" s="142" t="s">
        <v>2229</v>
      </c>
      <c r="T163" s="142" t="s">
        <v>1841</v>
      </c>
      <c r="U163" s="142" t="s">
        <v>2230</v>
      </c>
      <c r="V163" s="142">
        <v>22.087495000000001</v>
      </c>
      <c r="W163" s="142">
        <v>77.860171699999995</v>
      </c>
      <c r="X163" s="142">
        <v>519.1</v>
      </c>
      <c r="Y163" s="142">
        <v>4.88</v>
      </c>
      <c r="Z163" s="142" t="s">
        <v>2231</v>
      </c>
      <c r="AA163" s="142">
        <v>0</v>
      </c>
      <c r="AB163" s="142">
        <v>0</v>
      </c>
      <c r="AC163" s="142">
        <v>1</v>
      </c>
      <c r="AD163" s="142">
        <v>1</v>
      </c>
      <c r="AE163" s="142">
        <v>0</v>
      </c>
      <c r="AF163" s="142">
        <v>0</v>
      </c>
      <c r="AG163" s="186" t="s">
        <v>1844</v>
      </c>
      <c r="AH163" s="138" t="s">
        <v>2232</v>
      </c>
      <c r="AI163" s="187" t="s">
        <v>2233</v>
      </c>
    </row>
    <row r="164" spans="1:35" x14ac:dyDescent="0.3">
      <c r="A164" s="183">
        <v>163</v>
      </c>
      <c r="B164" s="184">
        <v>45447.506666666668</v>
      </c>
      <c r="C164" s="142" t="s">
        <v>2464</v>
      </c>
      <c r="D164" s="142" t="s">
        <v>304</v>
      </c>
      <c r="E164" s="184">
        <v>44610</v>
      </c>
      <c r="F164" s="142" t="s">
        <v>950</v>
      </c>
      <c r="G164" s="142" t="s">
        <v>951</v>
      </c>
      <c r="H164" s="142" t="s">
        <v>952</v>
      </c>
      <c r="I164" s="142" t="s">
        <v>940</v>
      </c>
      <c r="J164" s="142" t="s">
        <v>953</v>
      </c>
      <c r="K164" s="142">
        <v>4</v>
      </c>
      <c r="L164" s="142">
        <v>2</v>
      </c>
      <c r="M164" s="142">
        <f>Table1[[#This Row],[Number of adult in House]]+Table1[[#This Row],[Number of children]]</f>
        <v>6</v>
      </c>
      <c r="N164" s="142">
        <v>2</v>
      </c>
      <c r="O164" s="142" t="s">
        <v>1840</v>
      </c>
      <c r="P164" s="142" t="s">
        <v>1841</v>
      </c>
      <c r="Q164" s="142"/>
      <c r="R164" s="142" t="s">
        <v>1840</v>
      </c>
      <c r="S164" s="142" t="s">
        <v>2234</v>
      </c>
      <c r="T164" s="142" t="s">
        <v>2235</v>
      </c>
      <c r="U164" s="142" t="s">
        <v>2236</v>
      </c>
      <c r="V164" s="142">
        <v>22.089525999999999</v>
      </c>
      <c r="W164" s="142">
        <v>77.856557800000004</v>
      </c>
      <c r="X164" s="142">
        <v>510.69999999999987</v>
      </c>
      <c r="Y164" s="142">
        <v>4.9820000000000002</v>
      </c>
      <c r="Z164" s="142" t="s">
        <v>2226</v>
      </c>
      <c r="AA164" s="142">
        <v>1</v>
      </c>
      <c r="AB164" s="142">
        <v>1</v>
      </c>
      <c r="AC164" s="142">
        <v>1</v>
      </c>
      <c r="AD164" s="142">
        <v>1</v>
      </c>
      <c r="AE164" s="142">
        <v>1</v>
      </c>
      <c r="AF164" s="142">
        <v>1</v>
      </c>
      <c r="AG164" s="186" t="s">
        <v>1844</v>
      </c>
      <c r="AH164" s="138" t="s">
        <v>2237</v>
      </c>
      <c r="AI164" s="187" t="s">
        <v>2238</v>
      </c>
    </row>
    <row r="165" spans="1:35" x14ac:dyDescent="0.3">
      <c r="A165" s="183">
        <v>164</v>
      </c>
      <c r="B165" s="184">
        <v>45447.506666666668</v>
      </c>
      <c r="C165" s="142" t="s">
        <v>2464</v>
      </c>
      <c r="D165" s="142" t="s">
        <v>315</v>
      </c>
      <c r="E165" s="184">
        <v>44614</v>
      </c>
      <c r="F165" s="142" t="s">
        <v>954</v>
      </c>
      <c r="G165" s="142" t="s">
        <v>955</v>
      </c>
      <c r="H165" s="142" t="s">
        <v>956</v>
      </c>
      <c r="I165" s="142" t="s">
        <v>957</v>
      </c>
      <c r="J165" s="142" t="s">
        <v>953</v>
      </c>
      <c r="K165" s="142">
        <v>4</v>
      </c>
      <c r="L165" s="142">
        <v>1</v>
      </c>
      <c r="M165" s="142">
        <f>Table1[[#This Row],[Number of adult in House]]+Table1[[#This Row],[Number of children]]</f>
        <v>5</v>
      </c>
      <c r="N165" s="142">
        <v>2</v>
      </c>
      <c r="O165" s="142" t="s">
        <v>1840</v>
      </c>
      <c r="P165" s="142" t="s">
        <v>1841</v>
      </c>
      <c r="Q165" s="142"/>
      <c r="R165" s="142" t="s">
        <v>1840</v>
      </c>
      <c r="S165" s="142" t="s">
        <v>1841</v>
      </c>
      <c r="T165" s="142" t="s">
        <v>1841</v>
      </c>
      <c r="U165" s="142" t="s">
        <v>2239</v>
      </c>
      <c r="V165" s="142">
        <v>22.089112700000001</v>
      </c>
      <c r="W165" s="142">
        <v>77.856816300000006</v>
      </c>
      <c r="X165" s="142">
        <v>518.69999999999993</v>
      </c>
      <c r="Y165" s="142">
        <v>4.45</v>
      </c>
      <c r="Z165" s="142" t="s">
        <v>2240</v>
      </c>
      <c r="AA165" s="142">
        <v>1</v>
      </c>
      <c r="AB165" s="142">
        <v>1</v>
      </c>
      <c r="AC165" s="142">
        <v>0</v>
      </c>
      <c r="AD165" s="142">
        <v>0</v>
      </c>
      <c r="AE165" s="142">
        <v>0</v>
      </c>
      <c r="AF165" s="142">
        <v>0</v>
      </c>
      <c r="AG165" s="186" t="s">
        <v>1844</v>
      </c>
      <c r="AH165" s="138" t="s">
        <v>2241</v>
      </c>
      <c r="AI165" s="187" t="s">
        <v>2242</v>
      </c>
    </row>
    <row r="166" spans="1:35" x14ac:dyDescent="0.3">
      <c r="A166" s="183">
        <v>165</v>
      </c>
      <c r="B166" s="184">
        <v>45447.506666666668</v>
      </c>
      <c r="C166" s="142" t="s">
        <v>2464</v>
      </c>
      <c r="D166" s="142" t="s">
        <v>325</v>
      </c>
      <c r="E166" s="184">
        <v>44593</v>
      </c>
      <c r="F166" s="142" t="s">
        <v>959</v>
      </c>
      <c r="G166" s="142" t="s">
        <v>960</v>
      </c>
      <c r="H166" s="142" t="s">
        <v>961</v>
      </c>
      <c r="I166" s="142" t="s">
        <v>940</v>
      </c>
      <c r="J166" s="142" t="s">
        <v>953</v>
      </c>
      <c r="K166" s="142">
        <v>6</v>
      </c>
      <c r="L166" s="142">
        <v>1</v>
      </c>
      <c r="M166" s="142">
        <f>Table1[[#This Row],[Number of adult in House]]+Table1[[#This Row],[Number of children]]</f>
        <v>7</v>
      </c>
      <c r="N166" s="142">
        <v>2</v>
      </c>
      <c r="O166" s="142" t="s">
        <v>1840</v>
      </c>
      <c r="P166" s="142" t="s">
        <v>1841</v>
      </c>
      <c r="Q166" s="142"/>
      <c r="R166" s="142" t="s">
        <v>1840</v>
      </c>
      <c r="S166" s="142" t="s">
        <v>1841</v>
      </c>
      <c r="T166" s="142" t="s">
        <v>2243</v>
      </c>
      <c r="U166" s="142" t="s">
        <v>2244</v>
      </c>
      <c r="V166" s="142">
        <v>22.089788200000001</v>
      </c>
      <c r="W166" s="142">
        <v>77.856703300000007</v>
      </c>
      <c r="X166" s="142">
        <v>514.9</v>
      </c>
      <c r="Y166" s="142">
        <v>4.5999999999999996</v>
      </c>
      <c r="Z166" s="142" t="s">
        <v>2245</v>
      </c>
      <c r="AA166" s="142">
        <v>1</v>
      </c>
      <c r="AB166" s="142">
        <v>1</v>
      </c>
      <c r="AC166" s="142">
        <v>1</v>
      </c>
      <c r="AD166" s="142">
        <v>1</v>
      </c>
      <c r="AE166" s="142">
        <v>0</v>
      </c>
      <c r="AF166" s="142">
        <v>1</v>
      </c>
      <c r="AG166" s="186" t="s">
        <v>1844</v>
      </c>
      <c r="AH166" s="138" t="s">
        <v>2246</v>
      </c>
      <c r="AI166" s="187" t="s">
        <v>2247</v>
      </c>
    </row>
    <row r="167" spans="1:35" x14ac:dyDescent="0.3">
      <c r="A167" s="183">
        <v>166</v>
      </c>
      <c r="B167" s="184">
        <v>45448.660011574073</v>
      </c>
      <c r="C167" s="142" t="s">
        <v>2464</v>
      </c>
      <c r="D167" s="142" t="s">
        <v>335</v>
      </c>
      <c r="E167" s="184">
        <v>44596</v>
      </c>
      <c r="F167" s="142" t="s">
        <v>962</v>
      </c>
      <c r="G167" s="142" t="s">
        <v>963</v>
      </c>
      <c r="H167" s="142" t="s">
        <v>964</v>
      </c>
      <c r="I167" s="142" t="s">
        <v>965</v>
      </c>
      <c r="J167" s="142" t="s">
        <v>953</v>
      </c>
      <c r="K167" s="142">
        <v>4</v>
      </c>
      <c r="L167" s="142">
        <v>2</v>
      </c>
      <c r="M167" s="142">
        <f>Table1[[#This Row],[Number of adult in House]]+Table1[[#This Row],[Number of children]]</f>
        <v>6</v>
      </c>
      <c r="N167" s="142">
        <v>2</v>
      </c>
      <c r="O167" s="142" t="s">
        <v>1840</v>
      </c>
      <c r="P167" s="142" t="s">
        <v>1841</v>
      </c>
      <c r="Q167" s="142"/>
      <c r="R167" s="142" t="s">
        <v>1840</v>
      </c>
      <c r="S167" s="142" t="s">
        <v>1841</v>
      </c>
      <c r="T167" s="142" t="s">
        <v>2243</v>
      </c>
      <c r="U167" s="142" t="s">
        <v>2249</v>
      </c>
      <c r="V167" s="142">
        <v>22.09742</v>
      </c>
      <c r="W167" s="142">
        <v>77.844125000000005</v>
      </c>
      <c r="X167" s="142">
        <v>503.6</v>
      </c>
      <c r="Y167" s="142">
        <v>4.9829999999999997</v>
      </c>
      <c r="Z167" s="142" t="s">
        <v>1910</v>
      </c>
      <c r="AA167" s="142">
        <v>0</v>
      </c>
      <c r="AB167" s="142">
        <v>1</v>
      </c>
      <c r="AC167" s="142">
        <v>0</v>
      </c>
      <c r="AD167" s="142">
        <v>0</v>
      </c>
      <c r="AE167" s="142">
        <v>0</v>
      </c>
      <c r="AF167" s="142">
        <v>0</v>
      </c>
      <c r="AG167" s="186" t="s">
        <v>1844</v>
      </c>
      <c r="AH167" s="138" t="s">
        <v>2250</v>
      </c>
      <c r="AI167" s="187" t="s">
        <v>2251</v>
      </c>
    </row>
    <row r="168" spans="1:35" x14ac:dyDescent="0.3">
      <c r="A168" s="183">
        <v>167</v>
      </c>
      <c r="B168" s="184">
        <v>45448.660011574073</v>
      </c>
      <c r="C168" s="142" t="s">
        <v>2465</v>
      </c>
      <c r="D168" s="142" t="s">
        <v>345</v>
      </c>
      <c r="E168" s="184">
        <v>44611</v>
      </c>
      <c r="F168" s="142" t="s">
        <v>966</v>
      </c>
      <c r="G168" s="142" t="s">
        <v>967</v>
      </c>
      <c r="H168" s="142" t="s">
        <v>968</v>
      </c>
      <c r="I168" s="142" t="s">
        <v>969</v>
      </c>
      <c r="J168" s="142" t="s">
        <v>953</v>
      </c>
      <c r="K168" s="142">
        <v>3</v>
      </c>
      <c r="L168" s="142">
        <v>3</v>
      </c>
      <c r="M168" s="142">
        <f>Table1[[#This Row],[Number of adult in House]]+Table1[[#This Row],[Number of children]]</f>
        <v>6</v>
      </c>
      <c r="N168" s="142">
        <v>2</v>
      </c>
      <c r="O168" s="142" t="s">
        <v>1840</v>
      </c>
      <c r="P168" s="142" t="s">
        <v>1841</v>
      </c>
      <c r="Q168" s="142"/>
      <c r="R168" s="142" t="s">
        <v>1840</v>
      </c>
      <c r="S168" s="142" t="s">
        <v>1841</v>
      </c>
      <c r="T168" s="142" t="s">
        <v>1841</v>
      </c>
      <c r="U168" s="142" t="s">
        <v>2252</v>
      </c>
      <c r="V168" s="142">
        <v>22.097376499999999</v>
      </c>
      <c r="W168" s="142">
        <v>77.843484900000007</v>
      </c>
      <c r="X168" s="142">
        <v>537.1</v>
      </c>
      <c r="Y168" s="142">
        <v>4.1500000000000004</v>
      </c>
      <c r="Z168" s="142" t="s">
        <v>2240</v>
      </c>
      <c r="AA168" s="142">
        <v>1</v>
      </c>
      <c r="AB168" s="142">
        <v>1</v>
      </c>
      <c r="AC168" s="142">
        <v>0</v>
      </c>
      <c r="AD168" s="142">
        <v>0</v>
      </c>
      <c r="AE168" s="142">
        <v>0</v>
      </c>
      <c r="AF168" s="142">
        <v>0</v>
      </c>
      <c r="AG168" s="186" t="s">
        <v>1844</v>
      </c>
      <c r="AH168" s="138" t="s">
        <v>2253</v>
      </c>
      <c r="AI168" s="187" t="s">
        <v>2254</v>
      </c>
    </row>
    <row r="169" spans="1:35" x14ac:dyDescent="0.3">
      <c r="A169" s="183">
        <v>168</v>
      </c>
      <c r="B169" s="184">
        <v>45448.660011574073</v>
      </c>
      <c r="C169" s="142" t="s">
        <v>2465</v>
      </c>
      <c r="D169" s="142" t="s">
        <v>355</v>
      </c>
      <c r="E169" s="184">
        <v>44603</v>
      </c>
      <c r="F169" s="142" t="s">
        <v>970</v>
      </c>
      <c r="G169" s="142" t="s">
        <v>971</v>
      </c>
      <c r="H169" s="142" t="s">
        <v>972</v>
      </c>
      <c r="I169" s="142" t="s">
        <v>973</v>
      </c>
      <c r="J169" s="142" t="s">
        <v>953</v>
      </c>
      <c r="K169" s="142">
        <v>4</v>
      </c>
      <c r="L169" s="142">
        <v>1</v>
      </c>
      <c r="M169" s="142">
        <f>Table1[[#This Row],[Number of adult in House]]+Table1[[#This Row],[Number of children]]</f>
        <v>5</v>
      </c>
      <c r="N169" s="142">
        <v>2</v>
      </c>
      <c r="O169" s="142" t="s">
        <v>1840</v>
      </c>
      <c r="P169" s="142" t="s">
        <v>1841</v>
      </c>
      <c r="Q169" s="142"/>
      <c r="R169" s="142" t="s">
        <v>1840</v>
      </c>
      <c r="S169" s="142" t="s">
        <v>1841</v>
      </c>
      <c r="T169" s="142" t="s">
        <v>2255</v>
      </c>
      <c r="U169" s="142" t="s">
        <v>2256</v>
      </c>
      <c r="V169" s="142">
        <v>22.0791617</v>
      </c>
      <c r="W169" s="142">
        <v>77.750584900000007</v>
      </c>
      <c r="X169" s="142">
        <v>514.79999999999995</v>
      </c>
      <c r="Y169" s="142">
        <v>4.78</v>
      </c>
      <c r="Z169" s="142" t="s">
        <v>2240</v>
      </c>
      <c r="AA169" s="142">
        <v>1</v>
      </c>
      <c r="AB169" s="142">
        <v>1</v>
      </c>
      <c r="AC169" s="142">
        <v>0</v>
      </c>
      <c r="AD169" s="142">
        <v>0</v>
      </c>
      <c r="AE169" s="142">
        <v>0</v>
      </c>
      <c r="AF169" s="142">
        <v>0</v>
      </c>
      <c r="AG169" s="186" t="s">
        <v>1844</v>
      </c>
      <c r="AH169" s="138" t="s">
        <v>2257</v>
      </c>
      <c r="AI169" s="187" t="s">
        <v>2258</v>
      </c>
    </row>
    <row r="170" spans="1:35" x14ac:dyDescent="0.3">
      <c r="A170" s="183">
        <v>169</v>
      </c>
      <c r="B170" s="184">
        <v>45448.660011574073</v>
      </c>
      <c r="C170" s="142" t="s">
        <v>2465</v>
      </c>
      <c r="D170" s="142" t="s">
        <v>365</v>
      </c>
      <c r="E170" s="184">
        <v>44601</v>
      </c>
      <c r="F170" s="142" t="s">
        <v>974</v>
      </c>
      <c r="G170" s="142" t="s">
        <v>975</v>
      </c>
      <c r="H170" s="142" t="s">
        <v>948</v>
      </c>
      <c r="I170" s="142" t="s">
        <v>976</v>
      </c>
      <c r="J170" s="142" t="s">
        <v>953</v>
      </c>
      <c r="K170" s="142">
        <v>5</v>
      </c>
      <c r="L170" s="142">
        <v>2</v>
      </c>
      <c r="M170" s="142">
        <f>Table1[[#This Row],[Number of adult in House]]+Table1[[#This Row],[Number of children]]</f>
        <v>7</v>
      </c>
      <c r="N170" s="142">
        <v>2</v>
      </c>
      <c r="O170" s="142" t="s">
        <v>1840</v>
      </c>
      <c r="P170" s="142" t="s">
        <v>1841</v>
      </c>
      <c r="Q170" s="142"/>
      <c r="R170" s="142" t="s">
        <v>1840</v>
      </c>
      <c r="S170" s="142" t="s">
        <v>1841</v>
      </c>
      <c r="T170" s="142" t="s">
        <v>1841</v>
      </c>
      <c r="U170" s="142" t="s">
        <v>2259</v>
      </c>
      <c r="V170" s="142">
        <v>22.0790896</v>
      </c>
      <c r="W170" s="142">
        <v>77.750448000000006</v>
      </c>
      <c r="X170" s="142">
        <v>506.6</v>
      </c>
      <c r="Y170" s="142">
        <v>4.1429999999999998</v>
      </c>
      <c r="Z170" s="142" t="s">
        <v>2240</v>
      </c>
      <c r="AA170" s="142">
        <v>1</v>
      </c>
      <c r="AB170" s="142">
        <v>1</v>
      </c>
      <c r="AC170" s="142">
        <v>0</v>
      </c>
      <c r="AD170" s="142">
        <v>0</v>
      </c>
      <c r="AE170" s="142">
        <v>0</v>
      </c>
      <c r="AF170" s="142">
        <v>0</v>
      </c>
      <c r="AG170" s="186" t="s">
        <v>1844</v>
      </c>
      <c r="AH170" s="138" t="s">
        <v>2260</v>
      </c>
      <c r="AI170" s="187" t="s">
        <v>2261</v>
      </c>
    </row>
    <row r="171" spans="1:35" x14ac:dyDescent="0.3">
      <c r="A171" s="183">
        <v>170</v>
      </c>
      <c r="B171" s="184">
        <v>45448.660011574073</v>
      </c>
      <c r="C171" s="142" t="s">
        <v>2465</v>
      </c>
      <c r="D171" s="142" t="s">
        <v>376</v>
      </c>
      <c r="E171" s="184">
        <v>44596</v>
      </c>
      <c r="F171" s="142" t="s">
        <v>977</v>
      </c>
      <c r="G171" s="142" t="s">
        <v>978</v>
      </c>
      <c r="H171" s="142" t="s">
        <v>979</v>
      </c>
      <c r="I171" s="142" t="s">
        <v>945</v>
      </c>
      <c r="J171" s="142" t="s">
        <v>953</v>
      </c>
      <c r="K171" s="142">
        <v>6</v>
      </c>
      <c r="L171" s="142">
        <v>1</v>
      </c>
      <c r="M171" s="142">
        <f>Table1[[#This Row],[Number of adult in House]]+Table1[[#This Row],[Number of children]]</f>
        <v>7</v>
      </c>
      <c r="N171" s="142">
        <v>2</v>
      </c>
      <c r="O171" s="142" t="s">
        <v>1840</v>
      </c>
      <c r="P171" s="142" t="s">
        <v>1841</v>
      </c>
      <c r="Q171" s="142"/>
      <c r="R171" s="142" t="s">
        <v>1840</v>
      </c>
      <c r="S171" s="142" t="s">
        <v>1841</v>
      </c>
      <c r="T171" s="142" t="s">
        <v>2262</v>
      </c>
      <c r="U171" s="142" t="s">
        <v>2263</v>
      </c>
      <c r="V171" s="142">
        <v>22.0790361</v>
      </c>
      <c r="W171" s="142">
        <v>77.750418800000006</v>
      </c>
      <c r="X171" s="142">
        <v>520.19999999999993</v>
      </c>
      <c r="Y171" s="142">
        <v>4.766</v>
      </c>
      <c r="Z171" s="142" t="s">
        <v>2264</v>
      </c>
      <c r="AA171" s="142">
        <v>1</v>
      </c>
      <c r="AB171" s="142">
        <v>1</v>
      </c>
      <c r="AC171" s="142">
        <v>1</v>
      </c>
      <c r="AD171" s="142">
        <v>0</v>
      </c>
      <c r="AE171" s="142">
        <v>0</v>
      </c>
      <c r="AF171" s="142">
        <v>0</v>
      </c>
      <c r="AG171" s="186" t="s">
        <v>1844</v>
      </c>
      <c r="AH171" s="138" t="s">
        <v>2265</v>
      </c>
      <c r="AI171" s="187" t="s">
        <v>2266</v>
      </c>
    </row>
    <row r="172" spans="1:35" x14ac:dyDescent="0.3">
      <c r="A172" s="183">
        <v>171</v>
      </c>
      <c r="B172" s="184">
        <v>45448.660011574073</v>
      </c>
      <c r="C172" s="142" t="s">
        <v>2465</v>
      </c>
      <c r="D172" s="142" t="s">
        <v>387</v>
      </c>
      <c r="E172" s="184">
        <v>44614</v>
      </c>
      <c r="F172" s="142" t="s">
        <v>980</v>
      </c>
      <c r="G172" s="142" t="s">
        <v>981</v>
      </c>
      <c r="H172" s="142" t="s">
        <v>979</v>
      </c>
      <c r="I172" s="142" t="s">
        <v>945</v>
      </c>
      <c r="J172" s="142" t="s">
        <v>953</v>
      </c>
      <c r="K172" s="142">
        <v>6</v>
      </c>
      <c r="L172" s="142">
        <v>1</v>
      </c>
      <c r="M172" s="142">
        <f>Table1[[#This Row],[Number of adult in House]]+Table1[[#This Row],[Number of children]]</f>
        <v>7</v>
      </c>
      <c r="N172" s="142">
        <v>2</v>
      </c>
      <c r="O172" s="142" t="s">
        <v>1840</v>
      </c>
      <c r="P172" s="142" t="s">
        <v>1841</v>
      </c>
      <c r="Q172" s="142"/>
      <c r="R172" s="142" t="s">
        <v>1840</v>
      </c>
      <c r="S172" s="142" t="s">
        <v>1841</v>
      </c>
      <c r="T172" s="142" t="s">
        <v>1841</v>
      </c>
      <c r="U172" s="142" t="s">
        <v>2267</v>
      </c>
      <c r="V172" s="142">
        <v>22.100117000000001</v>
      </c>
      <c r="W172" s="142">
        <v>77.874038499999997</v>
      </c>
      <c r="X172" s="142">
        <v>534.1</v>
      </c>
      <c r="Y172" s="142">
        <v>4.234</v>
      </c>
      <c r="Z172" s="142" t="s">
        <v>1843</v>
      </c>
      <c r="AA172" s="142">
        <v>1</v>
      </c>
      <c r="AB172" s="142">
        <v>0</v>
      </c>
      <c r="AC172" s="142">
        <v>0</v>
      </c>
      <c r="AD172" s="142">
        <v>0</v>
      </c>
      <c r="AE172" s="142">
        <v>0</v>
      </c>
      <c r="AF172" s="142">
        <v>0</v>
      </c>
      <c r="AG172" s="186" t="s">
        <v>1844</v>
      </c>
      <c r="AH172" s="138" t="s">
        <v>2268</v>
      </c>
      <c r="AI172" s="187" t="s">
        <v>2269</v>
      </c>
    </row>
    <row r="173" spans="1:35" x14ac:dyDescent="0.3">
      <c r="A173" s="183">
        <v>172</v>
      </c>
      <c r="B173" s="184">
        <v>45448.660011574073</v>
      </c>
      <c r="C173" s="142" t="s">
        <v>2465</v>
      </c>
      <c r="D173" s="142" t="s">
        <v>397</v>
      </c>
      <c r="E173" s="184">
        <v>44630</v>
      </c>
      <c r="F173" s="142" t="s">
        <v>982</v>
      </c>
      <c r="G173" s="142" t="s">
        <v>983</v>
      </c>
      <c r="H173" s="142" t="s">
        <v>984</v>
      </c>
      <c r="I173" s="142" t="s">
        <v>985</v>
      </c>
      <c r="J173" s="142" t="s">
        <v>953</v>
      </c>
      <c r="K173" s="142">
        <v>5</v>
      </c>
      <c r="L173" s="142">
        <v>1</v>
      </c>
      <c r="M173" s="142">
        <f>Table1[[#This Row],[Number of adult in House]]+Table1[[#This Row],[Number of children]]</f>
        <v>6</v>
      </c>
      <c r="N173" s="142">
        <v>2</v>
      </c>
      <c r="O173" s="142" t="s">
        <v>1840</v>
      </c>
      <c r="P173" s="142" t="s">
        <v>1841</v>
      </c>
      <c r="Q173" s="142"/>
      <c r="R173" s="142" t="s">
        <v>1840</v>
      </c>
      <c r="S173" s="142" t="s">
        <v>1841</v>
      </c>
      <c r="T173" s="142" t="s">
        <v>1841</v>
      </c>
      <c r="U173" s="142" t="s">
        <v>2270</v>
      </c>
      <c r="V173" s="142">
        <v>22.094449999999998</v>
      </c>
      <c r="W173" s="142">
        <v>77.877081700000005</v>
      </c>
      <c r="X173" s="142">
        <v>516.9</v>
      </c>
      <c r="Y173" s="142">
        <v>4.16</v>
      </c>
      <c r="Z173" s="142" t="s">
        <v>1843</v>
      </c>
      <c r="AA173" s="142">
        <v>1</v>
      </c>
      <c r="AB173" s="142">
        <v>0</v>
      </c>
      <c r="AC173" s="142">
        <v>0</v>
      </c>
      <c r="AD173" s="142">
        <v>0</v>
      </c>
      <c r="AE173" s="142">
        <v>0</v>
      </c>
      <c r="AF173" s="142">
        <v>0</v>
      </c>
      <c r="AG173" s="186" t="s">
        <v>1844</v>
      </c>
      <c r="AH173" s="138" t="s">
        <v>2271</v>
      </c>
      <c r="AI173" s="187" t="s">
        <v>2272</v>
      </c>
    </row>
    <row r="174" spans="1:35" x14ac:dyDescent="0.3">
      <c r="A174" s="183">
        <v>173</v>
      </c>
      <c r="B174" s="184">
        <v>45450</v>
      </c>
      <c r="C174" s="142" t="s">
        <v>2466</v>
      </c>
      <c r="D174" s="142" t="s">
        <v>408</v>
      </c>
      <c r="E174" s="184">
        <v>44625</v>
      </c>
      <c r="F174" s="142" t="s">
        <v>986</v>
      </c>
      <c r="G174" s="142" t="s">
        <v>987</v>
      </c>
      <c r="H174" s="142" t="s">
        <v>972</v>
      </c>
      <c r="I174" s="142" t="s">
        <v>973</v>
      </c>
      <c r="J174" s="142" t="s">
        <v>953</v>
      </c>
      <c r="K174" s="142">
        <v>5</v>
      </c>
      <c r="L174" s="142">
        <v>1</v>
      </c>
      <c r="M174" s="142">
        <f>Table1[[#This Row],[Number of adult in House]]+Table1[[#This Row],[Number of children]]</f>
        <v>6</v>
      </c>
      <c r="N174" s="142">
        <v>2</v>
      </c>
      <c r="O174" s="142" t="s">
        <v>1840</v>
      </c>
      <c r="P174" s="142" t="s">
        <v>1841</v>
      </c>
      <c r="Q174" s="142"/>
      <c r="R174" s="142" t="s">
        <v>1840</v>
      </c>
      <c r="S174" s="142" t="s">
        <v>1841</v>
      </c>
      <c r="T174" s="142" t="s">
        <v>2243</v>
      </c>
      <c r="U174" s="142" t="s">
        <v>2274</v>
      </c>
      <c r="V174" s="142">
        <v>22.086606700000001</v>
      </c>
      <c r="W174" s="142">
        <v>77.860831700000006</v>
      </c>
      <c r="X174" s="142">
        <v>562.29999999999995</v>
      </c>
      <c r="Y174" s="142">
        <v>4.9000000000000004</v>
      </c>
      <c r="Z174" s="142" t="s">
        <v>2275</v>
      </c>
      <c r="AA174" s="142">
        <v>1</v>
      </c>
      <c r="AB174" s="142">
        <v>1</v>
      </c>
      <c r="AC174" s="142">
        <v>1</v>
      </c>
      <c r="AD174" s="142">
        <v>0</v>
      </c>
      <c r="AE174" s="142">
        <v>0</v>
      </c>
      <c r="AF174" s="142">
        <v>1</v>
      </c>
      <c r="AG174" s="186" t="s">
        <v>1844</v>
      </c>
      <c r="AH174" s="138" t="s">
        <v>2276</v>
      </c>
      <c r="AI174" s="187" t="s">
        <v>2277</v>
      </c>
    </row>
    <row r="175" spans="1:35" x14ac:dyDescent="0.3">
      <c r="A175" s="183">
        <v>174</v>
      </c>
      <c r="B175" s="184">
        <v>45450</v>
      </c>
      <c r="C175" s="142" t="s">
        <v>2466</v>
      </c>
      <c r="D175" s="142" t="s">
        <v>419</v>
      </c>
      <c r="E175" s="184">
        <v>44628</v>
      </c>
      <c r="F175" s="142" t="s">
        <v>988</v>
      </c>
      <c r="G175" s="142" t="s">
        <v>989</v>
      </c>
      <c r="H175" s="142" t="s">
        <v>990</v>
      </c>
      <c r="I175" s="142" t="s">
        <v>991</v>
      </c>
      <c r="J175" s="142" t="s">
        <v>953</v>
      </c>
      <c r="K175" s="142">
        <v>4</v>
      </c>
      <c r="L175" s="142">
        <v>1</v>
      </c>
      <c r="M175" s="142">
        <f>Table1[[#This Row],[Number of adult in House]]+Table1[[#This Row],[Number of children]]</f>
        <v>5</v>
      </c>
      <c r="N175" s="142">
        <v>2</v>
      </c>
      <c r="O175" s="142" t="s">
        <v>1840</v>
      </c>
      <c r="P175" s="142" t="s">
        <v>1841</v>
      </c>
      <c r="Q175" s="142"/>
      <c r="R175" s="142" t="s">
        <v>1840</v>
      </c>
      <c r="S175" s="142" t="s">
        <v>1841</v>
      </c>
      <c r="T175" s="142" t="s">
        <v>1841</v>
      </c>
      <c r="U175" s="142" t="s">
        <v>2278</v>
      </c>
      <c r="V175" s="142">
        <v>22.045305599999999</v>
      </c>
      <c r="W175" s="142">
        <v>77.737347700000001</v>
      </c>
      <c r="X175" s="142">
        <v>523.59999999999991</v>
      </c>
      <c r="Y175" s="142">
        <v>4.4000000000000004</v>
      </c>
      <c r="Z175" s="142" t="s">
        <v>2240</v>
      </c>
      <c r="AA175" s="142">
        <v>1</v>
      </c>
      <c r="AB175" s="142">
        <v>1</v>
      </c>
      <c r="AC175" s="142">
        <v>0</v>
      </c>
      <c r="AD175" s="142">
        <v>0</v>
      </c>
      <c r="AE175" s="142">
        <v>0</v>
      </c>
      <c r="AF175" s="142">
        <v>0</v>
      </c>
      <c r="AG175" s="186" t="s">
        <v>1844</v>
      </c>
      <c r="AH175" s="138" t="s">
        <v>2279</v>
      </c>
      <c r="AI175" s="187" t="s">
        <v>2280</v>
      </c>
    </row>
    <row r="176" spans="1:35" x14ac:dyDescent="0.3">
      <c r="A176" s="183">
        <v>175</v>
      </c>
      <c r="B176" s="184">
        <v>45450</v>
      </c>
      <c r="C176" s="142" t="s">
        <v>2466</v>
      </c>
      <c r="D176" s="142" t="s">
        <v>439</v>
      </c>
      <c r="E176" s="184">
        <v>44616</v>
      </c>
      <c r="F176" s="142" t="s">
        <v>996</v>
      </c>
      <c r="G176" s="142" t="s">
        <v>997</v>
      </c>
      <c r="H176" s="142" t="s">
        <v>984</v>
      </c>
      <c r="I176" s="142" t="s">
        <v>985</v>
      </c>
      <c r="J176" s="142" t="s">
        <v>953</v>
      </c>
      <c r="K176" s="142">
        <v>3</v>
      </c>
      <c r="L176" s="142">
        <v>1</v>
      </c>
      <c r="M176" s="142">
        <f>Table1[[#This Row],[Number of adult in House]]+Table1[[#This Row],[Number of children]]</f>
        <v>4</v>
      </c>
      <c r="N176" s="142">
        <v>2</v>
      </c>
      <c r="O176" s="142" t="s">
        <v>1840</v>
      </c>
      <c r="P176" s="142" t="s">
        <v>1841</v>
      </c>
      <c r="Q176" s="142"/>
      <c r="R176" s="142" t="s">
        <v>1840</v>
      </c>
      <c r="S176" s="142" t="s">
        <v>1841</v>
      </c>
      <c r="T176" s="142" t="s">
        <v>1841</v>
      </c>
      <c r="U176" s="142" t="s">
        <v>2281</v>
      </c>
      <c r="V176" s="142">
        <v>22.0452817</v>
      </c>
      <c r="W176" s="142">
        <v>77.737610500000002</v>
      </c>
      <c r="X176" s="142">
        <v>547.09999999999991</v>
      </c>
      <c r="Y176" s="142">
        <v>4.3479999999999999</v>
      </c>
      <c r="Z176" s="142" t="s">
        <v>2226</v>
      </c>
      <c r="AA176" s="142">
        <v>1</v>
      </c>
      <c r="AB176" s="142">
        <v>1</v>
      </c>
      <c r="AC176" s="142">
        <v>1</v>
      </c>
      <c r="AD176" s="142">
        <v>1</v>
      </c>
      <c r="AE176" s="142">
        <v>1</v>
      </c>
      <c r="AF176" s="142">
        <v>1</v>
      </c>
      <c r="AG176" s="186" t="s">
        <v>1844</v>
      </c>
      <c r="AH176" s="138" t="s">
        <v>2282</v>
      </c>
      <c r="AI176" s="187" t="s">
        <v>2283</v>
      </c>
    </row>
    <row r="177" spans="1:35" x14ac:dyDescent="0.3">
      <c r="A177" s="183">
        <v>176</v>
      </c>
      <c r="B177" s="184">
        <v>45450</v>
      </c>
      <c r="C177" s="142" t="s">
        <v>2466</v>
      </c>
      <c r="D177" s="142" t="s">
        <v>450</v>
      </c>
      <c r="E177" s="184">
        <v>44602</v>
      </c>
      <c r="F177" s="142" t="s">
        <v>998</v>
      </c>
      <c r="G177" s="142" t="s">
        <v>999</v>
      </c>
      <c r="H177" s="142" t="s">
        <v>1000</v>
      </c>
      <c r="I177" s="142" t="s">
        <v>1000</v>
      </c>
      <c r="J177" s="142" t="s">
        <v>953</v>
      </c>
      <c r="K177" s="142">
        <v>2</v>
      </c>
      <c r="L177" s="142">
        <v>2</v>
      </c>
      <c r="M177" s="142">
        <f>Table1[[#This Row],[Number of adult in House]]+Table1[[#This Row],[Number of children]]</f>
        <v>4</v>
      </c>
      <c r="N177" s="142">
        <v>2</v>
      </c>
      <c r="O177" s="142" t="s">
        <v>1840</v>
      </c>
      <c r="P177" s="142" t="s">
        <v>1841</v>
      </c>
      <c r="Q177" s="142"/>
      <c r="R177" s="142" t="s">
        <v>1840</v>
      </c>
      <c r="S177" s="142" t="s">
        <v>1841</v>
      </c>
      <c r="T177" s="142" t="s">
        <v>1841</v>
      </c>
      <c r="U177" s="142" t="s">
        <v>2284</v>
      </c>
      <c r="V177" s="142">
        <v>22.045095</v>
      </c>
      <c r="W177" s="142">
        <v>77.7369317</v>
      </c>
      <c r="X177" s="142">
        <v>516.09999999999991</v>
      </c>
      <c r="Y177" s="142">
        <v>4.96</v>
      </c>
      <c r="Z177" s="142" t="s">
        <v>2264</v>
      </c>
      <c r="AA177" s="142">
        <v>1</v>
      </c>
      <c r="AB177" s="142">
        <v>1</v>
      </c>
      <c r="AC177" s="142">
        <v>1</v>
      </c>
      <c r="AD177" s="142">
        <v>0</v>
      </c>
      <c r="AE177" s="142">
        <v>0</v>
      </c>
      <c r="AF177" s="142">
        <v>0</v>
      </c>
      <c r="AG177" s="186" t="s">
        <v>1844</v>
      </c>
      <c r="AH177" s="138" t="s">
        <v>2285</v>
      </c>
      <c r="AI177" s="187" t="s">
        <v>2286</v>
      </c>
    </row>
    <row r="178" spans="1:35" x14ac:dyDescent="0.3">
      <c r="A178" s="183">
        <v>177</v>
      </c>
      <c r="B178" s="184">
        <v>45450</v>
      </c>
      <c r="C178" s="142" t="s">
        <v>2466</v>
      </c>
      <c r="D178" s="142" t="s">
        <v>460</v>
      </c>
      <c r="E178" s="184">
        <v>44612</v>
      </c>
      <c r="F178" s="142" t="s">
        <v>1001</v>
      </c>
      <c r="G178" s="142" t="s">
        <v>1002</v>
      </c>
      <c r="H178" s="142" t="s">
        <v>1003</v>
      </c>
      <c r="I178" s="142" t="s">
        <v>1004</v>
      </c>
      <c r="J178" s="142" t="s">
        <v>953</v>
      </c>
      <c r="K178" s="142">
        <v>5</v>
      </c>
      <c r="L178" s="142">
        <v>2</v>
      </c>
      <c r="M178" s="142">
        <f>Table1[[#This Row],[Number of adult in House]]+Table1[[#This Row],[Number of children]]</f>
        <v>7</v>
      </c>
      <c r="N178" s="142">
        <v>2</v>
      </c>
      <c r="O178" s="142" t="s">
        <v>1840</v>
      </c>
      <c r="P178" s="142" t="s">
        <v>1841</v>
      </c>
      <c r="Q178" s="142"/>
      <c r="R178" s="142" t="s">
        <v>1840</v>
      </c>
      <c r="S178" s="142" t="s">
        <v>1841</v>
      </c>
      <c r="T178" s="142" t="s">
        <v>1841</v>
      </c>
      <c r="U178" s="142" t="s">
        <v>2287</v>
      </c>
      <c r="V178" s="142">
        <v>22.0453683</v>
      </c>
      <c r="W178" s="142">
        <v>77.737391700000003</v>
      </c>
      <c r="X178" s="142">
        <v>488.1</v>
      </c>
      <c r="Y178" s="142">
        <v>4.16</v>
      </c>
      <c r="Z178" s="142" t="s">
        <v>1843</v>
      </c>
      <c r="AA178" s="142">
        <v>1</v>
      </c>
      <c r="AB178" s="142">
        <v>0</v>
      </c>
      <c r="AC178" s="142">
        <v>0</v>
      </c>
      <c r="AD178" s="142">
        <v>0</v>
      </c>
      <c r="AE178" s="142">
        <v>0</v>
      </c>
      <c r="AF178" s="142">
        <v>0</v>
      </c>
      <c r="AG178" s="186" t="s">
        <v>1844</v>
      </c>
      <c r="AH178" s="138" t="s">
        <v>2288</v>
      </c>
      <c r="AI178" s="187" t="s">
        <v>2289</v>
      </c>
    </row>
    <row r="179" spans="1:35" x14ac:dyDescent="0.3">
      <c r="A179" s="183">
        <v>178</v>
      </c>
      <c r="B179" s="184">
        <v>45450</v>
      </c>
      <c r="C179" s="142" t="s">
        <v>2467</v>
      </c>
      <c r="D179" s="142" t="s">
        <v>470</v>
      </c>
      <c r="E179" s="184">
        <v>44636</v>
      </c>
      <c r="F179" s="142" t="s">
        <v>1005</v>
      </c>
      <c r="G179" s="142" t="s">
        <v>1006</v>
      </c>
      <c r="H179" s="142" t="s">
        <v>948</v>
      </c>
      <c r="I179" s="142" t="s">
        <v>1007</v>
      </c>
      <c r="J179" s="142" t="s">
        <v>953</v>
      </c>
      <c r="K179" s="142">
        <v>2</v>
      </c>
      <c r="L179" s="142">
        <v>2</v>
      </c>
      <c r="M179" s="142">
        <f>Table1[[#This Row],[Number of adult in House]]+Table1[[#This Row],[Number of children]]</f>
        <v>4</v>
      </c>
      <c r="N179" s="142">
        <v>2</v>
      </c>
      <c r="O179" s="142" t="s">
        <v>1840</v>
      </c>
      <c r="P179" s="142" t="s">
        <v>1841</v>
      </c>
      <c r="Q179" s="142"/>
      <c r="R179" s="142" t="s">
        <v>1840</v>
      </c>
      <c r="S179" s="142" t="s">
        <v>1841</v>
      </c>
      <c r="T179" s="142" t="s">
        <v>2290</v>
      </c>
      <c r="U179" s="142" t="s">
        <v>2291</v>
      </c>
      <c r="V179" s="142">
        <v>22.048641700000001</v>
      </c>
      <c r="W179" s="142">
        <v>77.7040334</v>
      </c>
      <c r="X179" s="142">
        <v>526.19999999999993</v>
      </c>
      <c r="Y179" s="142">
        <v>4.58</v>
      </c>
      <c r="Z179" s="142" t="s">
        <v>2292</v>
      </c>
      <c r="AA179" s="142">
        <v>1</v>
      </c>
      <c r="AB179" s="142">
        <v>1</v>
      </c>
      <c r="AC179" s="142">
        <v>1</v>
      </c>
      <c r="AD179" s="142">
        <v>1</v>
      </c>
      <c r="AE179" s="142">
        <v>0</v>
      </c>
      <c r="AF179" s="142">
        <v>0</v>
      </c>
      <c r="AG179" s="186" t="s">
        <v>1844</v>
      </c>
      <c r="AH179" s="138" t="s">
        <v>2293</v>
      </c>
      <c r="AI179" s="187" t="s">
        <v>2294</v>
      </c>
    </row>
    <row r="180" spans="1:35" x14ac:dyDescent="0.3">
      <c r="A180" s="183">
        <v>179</v>
      </c>
      <c r="B180" s="184">
        <v>45450</v>
      </c>
      <c r="C180" s="142" t="s">
        <v>2467</v>
      </c>
      <c r="D180" s="142" t="s">
        <v>480</v>
      </c>
      <c r="E180" s="184">
        <v>44632</v>
      </c>
      <c r="F180" s="142" t="s">
        <v>1008</v>
      </c>
      <c r="G180" s="142" t="s">
        <v>1009</v>
      </c>
      <c r="H180" s="142" t="s">
        <v>1010</v>
      </c>
      <c r="I180" s="142" t="s">
        <v>1011</v>
      </c>
      <c r="J180" s="142" t="s">
        <v>953</v>
      </c>
      <c r="K180" s="142">
        <v>2</v>
      </c>
      <c r="L180" s="142">
        <v>2</v>
      </c>
      <c r="M180" s="142">
        <f>Table1[[#This Row],[Number of adult in House]]+Table1[[#This Row],[Number of children]]</f>
        <v>4</v>
      </c>
      <c r="N180" s="142">
        <v>2</v>
      </c>
      <c r="O180" s="142" t="s">
        <v>1840</v>
      </c>
      <c r="P180" s="142" t="s">
        <v>1841</v>
      </c>
      <c r="Q180" s="142"/>
      <c r="R180" s="142" t="s">
        <v>1840</v>
      </c>
      <c r="S180" s="142" t="s">
        <v>1841</v>
      </c>
      <c r="T180" s="142" t="s">
        <v>1841</v>
      </c>
      <c r="U180" s="142" t="s">
        <v>2295</v>
      </c>
      <c r="V180" s="142">
        <v>22.049008300000001</v>
      </c>
      <c r="W180" s="142">
        <v>77.703406799999996</v>
      </c>
      <c r="X180" s="142">
        <v>548.29999999999995</v>
      </c>
      <c r="Y180" s="142">
        <v>3.9</v>
      </c>
      <c r="Z180" s="142" t="s">
        <v>2240</v>
      </c>
      <c r="AA180" s="142">
        <v>1</v>
      </c>
      <c r="AB180" s="142">
        <v>1</v>
      </c>
      <c r="AC180" s="142">
        <v>0</v>
      </c>
      <c r="AD180" s="142">
        <v>0</v>
      </c>
      <c r="AE180" s="142">
        <v>0</v>
      </c>
      <c r="AF180" s="142">
        <v>0</v>
      </c>
      <c r="AG180" s="186" t="s">
        <v>1844</v>
      </c>
      <c r="AH180" s="138" t="s">
        <v>2296</v>
      </c>
      <c r="AI180" s="187" t="s">
        <v>2297</v>
      </c>
    </row>
    <row r="181" spans="1:35" x14ac:dyDescent="0.3">
      <c r="A181" s="183">
        <v>180</v>
      </c>
      <c r="B181" s="184">
        <v>45452</v>
      </c>
      <c r="C181" s="142" t="s">
        <v>2467</v>
      </c>
      <c r="D181" s="142" t="s">
        <v>490</v>
      </c>
      <c r="E181" s="184">
        <v>44618</v>
      </c>
      <c r="F181" s="142" t="s">
        <v>1012</v>
      </c>
      <c r="G181" s="142" t="s">
        <v>1013</v>
      </c>
      <c r="H181" s="142" t="s">
        <v>1014</v>
      </c>
      <c r="I181" s="142" t="s">
        <v>953</v>
      </c>
      <c r="J181" s="142" t="s">
        <v>953</v>
      </c>
      <c r="K181" s="142">
        <v>2</v>
      </c>
      <c r="L181" s="142">
        <v>2</v>
      </c>
      <c r="M181" s="142">
        <f>Table1[[#This Row],[Number of adult in House]]+Table1[[#This Row],[Number of children]]</f>
        <v>4</v>
      </c>
      <c r="N181" s="142">
        <v>1</v>
      </c>
      <c r="O181" s="142" t="s">
        <v>1840</v>
      </c>
      <c r="P181" s="142" t="s">
        <v>1841</v>
      </c>
      <c r="Q181" s="142"/>
      <c r="R181" s="142" t="s">
        <v>1840</v>
      </c>
      <c r="S181" s="142" t="s">
        <v>1841</v>
      </c>
      <c r="T181" s="142" t="s">
        <v>2298</v>
      </c>
      <c r="U181" s="142" t="s">
        <v>2299</v>
      </c>
      <c r="V181" s="142">
        <v>22.047881400000001</v>
      </c>
      <c r="W181" s="142">
        <v>77.704098299999998</v>
      </c>
      <c r="X181" s="142">
        <v>556.19999999999993</v>
      </c>
      <c r="Y181" s="142">
        <v>4.1989999999999998</v>
      </c>
      <c r="Z181" s="142" t="s">
        <v>1843</v>
      </c>
      <c r="AA181" s="142">
        <v>1</v>
      </c>
      <c r="AB181" s="142">
        <v>0</v>
      </c>
      <c r="AC181" s="142">
        <v>0</v>
      </c>
      <c r="AD181" s="142">
        <v>0</v>
      </c>
      <c r="AE181" s="142">
        <v>0</v>
      </c>
      <c r="AF181" s="142">
        <v>0</v>
      </c>
      <c r="AG181" s="186" t="s">
        <v>1844</v>
      </c>
      <c r="AH181" s="138" t="s">
        <v>2300</v>
      </c>
      <c r="AI181" s="187" t="s">
        <v>2301</v>
      </c>
    </row>
    <row r="182" spans="1:35" x14ac:dyDescent="0.3">
      <c r="A182" s="183">
        <v>181</v>
      </c>
      <c r="B182" s="184">
        <v>45452</v>
      </c>
      <c r="C182" s="142" t="s">
        <v>2467</v>
      </c>
      <c r="D182" s="142" t="s">
        <v>500</v>
      </c>
      <c r="E182" s="184">
        <v>44626</v>
      </c>
      <c r="F182" s="142" t="s">
        <v>1015</v>
      </c>
      <c r="G182" s="142" t="s">
        <v>1016</v>
      </c>
      <c r="H182" s="142" t="s">
        <v>1003</v>
      </c>
      <c r="I182" s="142" t="s">
        <v>1017</v>
      </c>
      <c r="J182" s="142" t="s">
        <v>953</v>
      </c>
      <c r="K182" s="142">
        <v>5</v>
      </c>
      <c r="L182" s="142">
        <v>2</v>
      </c>
      <c r="M182" s="142">
        <f>Table1[[#This Row],[Number of adult in House]]+Table1[[#This Row],[Number of children]]</f>
        <v>7</v>
      </c>
      <c r="N182" s="142">
        <v>2</v>
      </c>
      <c r="O182" s="142" t="s">
        <v>1840</v>
      </c>
      <c r="P182" s="142" t="s">
        <v>1841</v>
      </c>
      <c r="Q182" s="142"/>
      <c r="R182" s="142" t="s">
        <v>1840</v>
      </c>
      <c r="S182" s="142" t="s">
        <v>1841</v>
      </c>
      <c r="T182" s="142" t="s">
        <v>2243</v>
      </c>
      <c r="U182" s="142" t="s">
        <v>2302</v>
      </c>
      <c r="V182" s="142">
        <v>22.088053299999999</v>
      </c>
      <c r="W182" s="142">
        <v>77.718351699999999</v>
      </c>
      <c r="X182" s="142">
        <v>599.1</v>
      </c>
      <c r="Y182" s="142">
        <v>4.4580000000000002</v>
      </c>
      <c r="Z182" s="142" t="s">
        <v>2303</v>
      </c>
      <c r="AA182" s="142">
        <v>1</v>
      </c>
      <c r="AB182" s="142">
        <v>1</v>
      </c>
      <c r="AC182" s="142">
        <v>0</v>
      </c>
      <c r="AD182" s="142">
        <v>0</v>
      </c>
      <c r="AE182" s="142">
        <v>1</v>
      </c>
      <c r="AF182" s="142">
        <v>0</v>
      </c>
      <c r="AG182" s="186" t="s">
        <v>1844</v>
      </c>
      <c r="AH182" s="138" t="s">
        <v>2304</v>
      </c>
      <c r="AI182" s="187" t="s">
        <v>2305</v>
      </c>
    </row>
    <row r="183" spans="1:35" x14ac:dyDescent="0.3">
      <c r="A183" s="183">
        <v>182</v>
      </c>
      <c r="B183" s="184">
        <v>45452</v>
      </c>
      <c r="C183" s="142" t="s">
        <v>2467</v>
      </c>
      <c r="D183" s="142" t="s">
        <v>510</v>
      </c>
      <c r="E183" s="184">
        <v>44634</v>
      </c>
      <c r="F183" s="142" t="s">
        <v>1018</v>
      </c>
      <c r="G183" s="142" t="s">
        <v>1019</v>
      </c>
      <c r="H183" s="142" t="s">
        <v>1020</v>
      </c>
      <c r="I183" s="142" t="s">
        <v>1021</v>
      </c>
      <c r="J183" s="142" t="s">
        <v>953</v>
      </c>
      <c r="K183" s="142">
        <v>3</v>
      </c>
      <c r="L183" s="142">
        <v>3</v>
      </c>
      <c r="M183" s="142">
        <f>Table1[[#This Row],[Number of adult in House]]+Table1[[#This Row],[Number of children]]</f>
        <v>6</v>
      </c>
      <c r="N183" s="142">
        <v>2</v>
      </c>
      <c r="O183" s="142" t="s">
        <v>1840</v>
      </c>
      <c r="P183" s="142" t="s">
        <v>1841</v>
      </c>
      <c r="Q183" s="142"/>
      <c r="R183" s="142" t="s">
        <v>1840</v>
      </c>
      <c r="S183" s="142" t="s">
        <v>1841</v>
      </c>
      <c r="T183" s="142" t="s">
        <v>1841</v>
      </c>
      <c r="U183" s="142" t="s">
        <v>2306</v>
      </c>
      <c r="V183" s="142">
        <v>22.0958717</v>
      </c>
      <c r="W183" s="142">
        <v>77.730093299999993</v>
      </c>
      <c r="X183" s="142">
        <v>520.69999999999993</v>
      </c>
      <c r="Y183" s="142">
        <v>4.9329999999999998</v>
      </c>
      <c r="Z183" s="142" t="s">
        <v>2303</v>
      </c>
      <c r="AA183" s="142">
        <v>1</v>
      </c>
      <c r="AB183" s="142">
        <v>1</v>
      </c>
      <c r="AC183" s="142">
        <v>0</v>
      </c>
      <c r="AD183" s="142">
        <v>0</v>
      </c>
      <c r="AE183" s="142">
        <v>1</v>
      </c>
      <c r="AF183" s="142">
        <v>0</v>
      </c>
      <c r="AG183" s="186" t="s">
        <v>1844</v>
      </c>
      <c r="AH183" s="138" t="s">
        <v>2307</v>
      </c>
      <c r="AI183" s="187" t="s">
        <v>2308</v>
      </c>
    </row>
    <row r="184" spans="1:35" x14ac:dyDescent="0.3">
      <c r="A184" s="183">
        <v>183</v>
      </c>
      <c r="B184" s="184">
        <v>45452</v>
      </c>
      <c r="C184" s="142" t="s">
        <v>2467</v>
      </c>
      <c r="D184" s="142" t="s">
        <v>520</v>
      </c>
      <c r="E184" s="184">
        <v>44608</v>
      </c>
      <c r="F184" s="142" t="s">
        <v>723</v>
      </c>
      <c r="G184" s="142" t="s">
        <v>1022</v>
      </c>
      <c r="H184" s="142" t="s">
        <v>1023</v>
      </c>
      <c r="I184" s="142" t="s">
        <v>940</v>
      </c>
      <c r="J184" s="142" t="s">
        <v>953</v>
      </c>
      <c r="K184" s="142">
        <v>2</v>
      </c>
      <c r="L184" s="142">
        <v>2</v>
      </c>
      <c r="M184" s="142">
        <f>Table1[[#This Row],[Number of adult in House]]+Table1[[#This Row],[Number of children]]</f>
        <v>4</v>
      </c>
      <c r="N184" s="142">
        <v>2</v>
      </c>
      <c r="O184" s="142" t="s">
        <v>1840</v>
      </c>
      <c r="P184" s="142" t="s">
        <v>1841</v>
      </c>
      <c r="Q184" s="142"/>
      <c r="R184" s="142" t="s">
        <v>1840</v>
      </c>
      <c r="S184" s="142" t="s">
        <v>1844</v>
      </c>
      <c r="T184" s="142" t="s">
        <v>1841</v>
      </c>
      <c r="U184" s="142" t="s">
        <v>2309</v>
      </c>
      <c r="V184" s="142">
        <v>22.030707</v>
      </c>
      <c r="W184" s="142">
        <v>77.701029700000007</v>
      </c>
      <c r="X184" s="142">
        <v>0</v>
      </c>
      <c r="Y184" s="142">
        <v>400</v>
      </c>
      <c r="Z184" s="142" t="s">
        <v>2221</v>
      </c>
      <c r="AA184" s="142">
        <v>1</v>
      </c>
      <c r="AB184" s="142">
        <v>1</v>
      </c>
      <c r="AC184" s="142">
        <v>1</v>
      </c>
      <c r="AD184" s="142">
        <v>1</v>
      </c>
      <c r="AE184" s="142">
        <v>1</v>
      </c>
      <c r="AF184" s="142">
        <v>0</v>
      </c>
      <c r="AG184" s="186" t="s">
        <v>1844</v>
      </c>
      <c r="AH184" s="138" t="s">
        <v>2310</v>
      </c>
      <c r="AI184" s="187" t="s">
        <v>2311</v>
      </c>
    </row>
    <row r="185" spans="1:35" x14ac:dyDescent="0.3">
      <c r="A185" s="183">
        <v>184</v>
      </c>
      <c r="B185" s="184">
        <v>45452</v>
      </c>
      <c r="C185" s="142" t="s">
        <v>1510</v>
      </c>
      <c r="D185" s="142" t="s">
        <v>530</v>
      </c>
      <c r="E185" s="184">
        <v>44599</v>
      </c>
      <c r="F185" s="142" t="s">
        <v>1024</v>
      </c>
      <c r="G185" s="142" t="s">
        <v>1025</v>
      </c>
      <c r="H185" s="142" t="s">
        <v>968</v>
      </c>
      <c r="I185" s="142" t="s">
        <v>1026</v>
      </c>
      <c r="J185" s="142" t="s">
        <v>953</v>
      </c>
      <c r="K185" s="142">
        <v>2</v>
      </c>
      <c r="L185" s="142">
        <v>5</v>
      </c>
      <c r="M185" s="142">
        <f>Table1[[#This Row],[Number of adult in House]]+Table1[[#This Row],[Number of children]]</f>
        <v>7</v>
      </c>
      <c r="N185" s="142">
        <v>2</v>
      </c>
      <c r="O185" s="142" t="s">
        <v>1840</v>
      </c>
      <c r="P185" s="142" t="s">
        <v>1841</v>
      </c>
      <c r="Q185" s="142"/>
      <c r="R185" s="142" t="s">
        <v>1840</v>
      </c>
      <c r="S185" s="142" t="s">
        <v>1844</v>
      </c>
      <c r="T185" s="142" t="s">
        <v>1841</v>
      </c>
      <c r="U185" s="142" t="s">
        <v>2313</v>
      </c>
      <c r="V185" s="142">
        <v>22.031154799999999</v>
      </c>
      <c r="W185" s="142">
        <v>77.702103100000002</v>
      </c>
      <c r="X185" s="142">
        <v>0</v>
      </c>
      <c r="Y185" s="142">
        <v>2200</v>
      </c>
      <c r="Z185" s="142" t="s">
        <v>2314</v>
      </c>
      <c r="AA185" s="142">
        <v>0</v>
      </c>
      <c r="AB185" s="142">
        <v>1</v>
      </c>
      <c r="AC185" s="142">
        <v>1</v>
      </c>
      <c r="AD185" s="142">
        <v>1</v>
      </c>
      <c r="AE185" s="142">
        <v>1</v>
      </c>
      <c r="AF185" s="142">
        <v>0</v>
      </c>
      <c r="AG185" s="186" t="s">
        <v>1844</v>
      </c>
      <c r="AH185" s="138" t="s">
        <v>2315</v>
      </c>
      <c r="AI185" s="187" t="s">
        <v>2316</v>
      </c>
    </row>
    <row r="186" spans="1:35" x14ac:dyDescent="0.3">
      <c r="A186" s="183">
        <v>185</v>
      </c>
      <c r="B186" s="184">
        <v>45452</v>
      </c>
      <c r="C186" s="142" t="s">
        <v>1510</v>
      </c>
      <c r="D186" s="142" t="s">
        <v>540</v>
      </c>
      <c r="E186" s="184">
        <v>44637</v>
      </c>
      <c r="F186" s="142" t="s">
        <v>1027</v>
      </c>
      <c r="G186" s="142" t="s">
        <v>1028</v>
      </c>
      <c r="H186" s="142" t="s">
        <v>1003</v>
      </c>
      <c r="I186" s="142" t="s">
        <v>1029</v>
      </c>
      <c r="J186" s="142" t="s">
        <v>953</v>
      </c>
      <c r="K186" s="142">
        <v>2</v>
      </c>
      <c r="L186" s="142">
        <v>4</v>
      </c>
      <c r="M186" s="142">
        <f>Table1[[#This Row],[Number of adult in House]]+Table1[[#This Row],[Number of children]]</f>
        <v>6</v>
      </c>
      <c r="N186" s="142">
        <v>2</v>
      </c>
      <c r="O186" s="142" t="s">
        <v>1840</v>
      </c>
      <c r="P186" s="142" t="s">
        <v>1841</v>
      </c>
      <c r="Q186" s="142"/>
      <c r="R186" s="142" t="s">
        <v>1840</v>
      </c>
      <c r="S186" s="142" t="s">
        <v>1844</v>
      </c>
      <c r="T186" s="142" t="s">
        <v>1841</v>
      </c>
      <c r="U186" s="142" t="s">
        <v>2313</v>
      </c>
      <c r="V186" s="142">
        <v>22.031154799999999</v>
      </c>
      <c r="W186" s="142">
        <v>77.702103100000002</v>
      </c>
      <c r="X186" s="142">
        <v>0</v>
      </c>
      <c r="Y186" s="142">
        <v>2200</v>
      </c>
      <c r="Z186" s="142" t="s">
        <v>2292</v>
      </c>
      <c r="AA186" s="142">
        <v>1</v>
      </c>
      <c r="AB186" s="142">
        <v>1</v>
      </c>
      <c r="AC186" s="142">
        <v>1</v>
      </c>
      <c r="AD186" s="142">
        <v>1</v>
      </c>
      <c r="AE186" s="142">
        <v>0</v>
      </c>
      <c r="AF186" s="142">
        <v>0</v>
      </c>
      <c r="AG186" s="186" t="s">
        <v>1844</v>
      </c>
      <c r="AH186" s="138" t="s">
        <v>2317</v>
      </c>
      <c r="AI186" s="187" t="s">
        <v>2318</v>
      </c>
    </row>
    <row r="187" spans="1:35" x14ac:dyDescent="0.3">
      <c r="A187" s="183">
        <v>186</v>
      </c>
      <c r="B187" s="184">
        <v>45452</v>
      </c>
      <c r="C187" s="142" t="s">
        <v>1510</v>
      </c>
      <c r="D187" s="142" t="s">
        <v>550</v>
      </c>
      <c r="E187" s="184">
        <v>44628</v>
      </c>
      <c r="F187" s="142" t="s">
        <v>1030</v>
      </c>
      <c r="G187" s="142" t="s">
        <v>1031</v>
      </c>
      <c r="H187" s="142" t="s">
        <v>1032</v>
      </c>
      <c r="I187" s="142" t="s">
        <v>1021</v>
      </c>
      <c r="J187" s="142" t="s">
        <v>953</v>
      </c>
      <c r="K187" s="142">
        <v>4</v>
      </c>
      <c r="L187" s="142">
        <v>1</v>
      </c>
      <c r="M187" s="142">
        <f>Table1[[#This Row],[Number of adult in House]]+Table1[[#This Row],[Number of children]]</f>
        <v>5</v>
      </c>
      <c r="N187" s="142">
        <v>2</v>
      </c>
      <c r="O187" s="142" t="s">
        <v>1840</v>
      </c>
      <c r="P187" s="142" t="s">
        <v>1841</v>
      </c>
      <c r="Q187" s="142"/>
      <c r="R187" s="142" t="s">
        <v>1840</v>
      </c>
      <c r="S187" s="142" t="s">
        <v>1844</v>
      </c>
      <c r="T187" s="142" t="s">
        <v>1841</v>
      </c>
      <c r="U187" s="142" t="s">
        <v>2313</v>
      </c>
      <c r="V187" s="142">
        <v>22.031154799999999</v>
      </c>
      <c r="W187" s="142">
        <v>77.702103100000002</v>
      </c>
      <c r="X187" s="142">
        <v>0</v>
      </c>
      <c r="Y187" s="142">
        <v>2200</v>
      </c>
      <c r="Z187" s="142" t="s">
        <v>2221</v>
      </c>
      <c r="AA187" s="142">
        <v>1</v>
      </c>
      <c r="AB187" s="142">
        <v>1</v>
      </c>
      <c r="AC187" s="142">
        <v>1</v>
      </c>
      <c r="AD187" s="142">
        <v>1</v>
      </c>
      <c r="AE187" s="142">
        <v>1</v>
      </c>
      <c r="AF187" s="142">
        <v>0</v>
      </c>
      <c r="AG187" s="186" t="s">
        <v>1844</v>
      </c>
      <c r="AH187" s="138" t="s">
        <v>2319</v>
      </c>
      <c r="AI187" s="187" t="s">
        <v>2320</v>
      </c>
    </row>
    <row r="188" spans="1:35" x14ac:dyDescent="0.3">
      <c r="A188" s="183">
        <v>187</v>
      </c>
      <c r="B188" s="184">
        <v>45452</v>
      </c>
      <c r="C188" s="142" t="s">
        <v>1510</v>
      </c>
      <c r="D188" s="142" t="s">
        <v>560</v>
      </c>
      <c r="E188" s="184">
        <v>44624</v>
      </c>
      <c r="F188" s="142" t="s">
        <v>977</v>
      </c>
      <c r="G188" s="142" t="s">
        <v>1033</v>
      </c>
      <c r="H188" s="142" t="s">
        <v>1000</v>
      </c>
      <c r="I188" s="142" t="s">
        <v>1000</v>
      </c>
      <c r="J188" s="142" t="s">
        <v>953</v>
      </c>
      <c r="K188" s="142">
        <v>4</v>
      </c>
      <c r="L188" s="142">
        <v>1</v>
      </c>
      <c r="M188" s="142">
        <f>Table1[[#This Row],[Number of adult in House]]+Table1[[#This Row],[Number of children]]</f>
        <v>5</v>
      </c>
      <c r="N188" s="142">
        <v>2</v>
      </c>
      <c r="O188" s="142" t="s">
        <v>1840</v>
      </c>
      <c r="P188" s="142" t="s">
        <v>1841</v>
      </c>
      <c r="Q188" s="142"/>
      <c r="R188" s="142" t="s">
        <v>1840</v>
      </c>
      <c r="S188" s="142" t="s">
        <v>1844</v>
      </c>
      <c r="T188" s="142" t="s">
        <v>1841</v>
      </c>
      <c r="U188" s="142" t="s">
        <v>2321</v>
      </c>
      <c r="V188" s="142">
        <v>22.022887300000001</v>
      </c>
      <c r="W188" s="142">
        <v>77.723568200000003</v>
      </c>
      <c r="X188" s="142">
        <v>0</v>
      </c>
      <c r="Y188" s="142">
        <v>2799.9989999999998</v>
      </c>
      <c r="Z188" s="142" t="s">
        <v>2322</v>
      </c>
      <c r="AA188" s="142">
        <v>0</v>
      </c>
      <c r="AB188" s="142">
        <v>1</v>
      </c>
      <c r="AC188" s="142">
        <v>1</v>
      </c>
      <c r="AD188" s="142">
        <v>0</v>
      </c>
      <c r="AE188" s="142">
        <v>1</v>
      </c>
      <c r="AF188" s="142">
        <v>0</v>
      </c>
      <c r="AG188" s="186" t="s">
        <v>1844</v>
      </c>
      <c r="AH188" s="138" t="s">
        <v>2323</v>
      </c>
      <c r="AI188" s="187" t="s">
        <v>2324</v>
      </c>
    </row>
    <row r="189" spans="1:35" x14ac:dyDescent="0.3">
      <c r="A189" s="183">
        <v>188</v>
      </c>
      <c r="B189" s="184">
        <v>45446</v>
      </c>
      <c r="C189" s="142" t="s">
        <v>1510</v>
      </c>
      <c r="D189" s="142" t="s">
        <v>570</v>
      </c>
      <c r="E189" s="184">
        <v>44600</v>
      </c>
      <c r="F189" s="142" t="s">
        <v>1034</v>
      </c>
      <c r="G189" s="142" t="s">
        <v>1035</v>
      </c>
      <c r="H189" s="142" t="s">
        <v>939</v>
      </c>
      <c r="I189" s="142" t="s">
        <v>940</v>
      </c>
      <c r="J189" s="142" t="s">
        <v>953</v>
      </c>
      <c r="K189" s="142">
        <v>2</v>
      </c>
      <c r="L189" s="142">
        <v>2</v>
      </c>
      <c r="M189" s="142">
        <f>Table1[[#This Row],[Number of adult in House]]+Table1[[#This Row],[Number of children]]</f>
        <v>4</v>
      </c>
      <c r="N189" s="142">
        <v>2</v>
      </c>
      <c r="O189" s="142" t="s">
        <v>1840</v>
      </c>
      <c r="P189" s="142" t="s">
        <v>1841</v>
      </c>
      <c r="Q189" s="142"/>
      <c r="R189" s="142" t="s">
        <v>1840</v>
      </c>
      <c r="S189" s="142" t="s">
        <v>1844</v>
      </c>
      <c r="T189" s="142" t="s">
        <v>1841</v>
      </c>
      <c r="U189" s="142" t="s">
        <v>2321</v>
      </c>
      <c r="V189" s="142">
        <v>22.022887300000001</v>
      </c>
      <c r="W189" s="142">
        <v>77.723568200000003</v>
      </c>
      <c r="X189" s="142">
        <v>0</v>
      </c>
      <c r="Y189" s="142">
        <v>2799.9989999999998</v>
      </c>
      <c r="Z189" s="142" t="s">
        <v>2325</v>
      </c>
      <c r="AA189" s="142">
        <v>1</v>
      </c>
      <c r="AB189" s="142">
        <v>1</v>
      </c>
      <c r="AC189" s="142">
        <v>1</v>
      </c>
      <c r="AD189" s="142">
        <v>1</v>
      </c>
      <c r="AE189" s="142">
        <v>0</v>
      </c>
      <c r="AF189" s="142">
        <v>0</v>
      </c>
      <c r="AG189" s="186" t="s">
        <v>1844</v>
      </c>
      <c r="AH189" s="138" t="s">
        <v>2326</v>
      </c>
      <c r="AI189" s="187" t="s">
        <v>2327</v>
      </c>
    </row>
    <row r="190" spans="1:35" x14ac:dyDescent="0.3">
      <c r="A190" s="183">
        <v>189</v>
      </c>
      <c r="B190" s="184">
        <v>45446</v>
      </c>
      <c r="C190" s="142" t="s">
        <v>2468</v>
      </c>
      <c r="D190" s="142" t="s">
        <v>429</v>
      </c>
      <c r="E190" s="184">
        <v>44638</v>
      </c>
      <c r="F190" s="142" t="s">
        <v>992</v>
      </c>
      <c r="G190" s="142" t="s">
        <v>993</v>
      </c>
      <c r="H190" s="142" t="s">
        <v>994</v>
      </c>
      <c r="I190" s="142" t="s">
        <v>995</v>
      </c>
      <c r="J190" s="142" t="s">
        <v>953</v>
      </c>
      <c r="K190" s="142">
        <v>2</v>
      </c>
      <c r="L190" s="142">
        <v>1</v>
      </c>
      <c r="M190" s="142">
        <f>Table1[[#This Row],[Number of adult in House]]+Table1[[#This Row],[Number of children]]</f>
        <v>3</v>
      </c>
      <c r="N190" s="142">
        <v>2</v>
      </c>
      <c r="O190" s="142" t="s">
        <v>1840</v>
      </c>
      <c r="P190" s="142" t="s">
        <v>1841</v>
      </c>
      <c r="Q190" s="142"/>
      <c r="R190" s="142" t="s">
        <v>1840</v>
      </c>
      <c r="S190" s="142" t="s">
        <v>2328</v>
      </c>
      <c r="T190" s="142" t="s">
        <v>2329</v>
      </c>
      <c r="U190" s="142" t="s">
        <v>2330</v>
      </c>
      <c r="V190" s="142">
        <v>22.059217700000001</v>
      </c>
      <c r="W190" s="142">
        <v>77.616682999999995</v>
      </c>
      <c r="X190" s="142">
        <v>622</v>
      </c>
      <c r="Y190" s="142">
        <v>5.633</v>
      </c>
      <c r="Z190" s="142" t="s">
        <v>2331</v>
      </c>
      <c r="AA190" s="142">
        <v>0</v>
      </c>
      <c r="AB190" s="142">
        <v>0</v>
      </c>
      <c r="AC190" s="142">
        <v>0</v>
      </c>
      <c r="AD190" s="142">
        <v>1</v>
      </c>
      <c r="AE190" s="142">
        <v>0</v>
      </c>
      <c r="AF190" s="142">
        <v>0</v>
      </c>
      <c r="AG190" s="186" t="s">
        <v>1844</v>
      </c>
      <c r="AH190" s="138" t="s">
        <v>2332</v>
      </c>
      <c r="AI190" s="187" t="s">
        <v>2333</v>
      </c>
    </row>
    <row r="191" spans="1:35" x14ac:dyDescent="0.3">
      <c r="A191" s="183">
        <v>190</v>
      </c>
      <c r="B191" s="184">
        <v>45449</v>
      </c>
      <c r="C191" s="142" t="s">
        <v>2459</v>
      </c>
      <c r="D191" s="185" t="s">
        <v>274</v>
      </c>
      <c r="E191" s="184">
        <v>44624</v>
      </c>
      <c r="F191" s="185" t="s">
        <v>1036</v>
      </c>
      <c r="G191" s="185" t="s">
        <v>1037</v>
      </c>
      <c r="H191" s="185" t="s">
        <v>1038</v>
      </c>
      <c r="I191" s="185" t="s">
        <v>1039</v>
      </c>
      <c r="J191" s="185" t="s">
        <v>1044</v>
      </c>
      <c r="K191" s="142">
        <v>2</v>
      </c>
      <c r="L191" s="142">
        <v>1</v>
      </c>
      <c r="M191" s="142">
        <f>Table1[[#This Row],[Number of adult in House]]+Table1[[#This Row],[Number of children]]</f>
        <v>3</v>
      </c>
      <c r="N191" s="142">
        <v>2</v>
      </c>
      <c r="O191" s="142" t="s">
        <v>1840</v>
      </c>
      <c r="P191" s="142" t="s">
        <v>1841</v>
      </c>
      <c r="Q191" s="142"/>
      <c r="R191" s="142" t="s">
        <v>1840</v>
      </c>
      <c r="S191" s="142" t="s">
        <v>1844</v>
      </c>
      <c r="T191" s="142" t="s">
        <v>1841</v>
      </c>
      <c r="U191" s="142" t="s">
        <v>2469</v>
      </c>
      <c r="V191" s="142">
        <v>22.724423000000002</v>
      </c>
      <c r="W191" s="142">
        <v>74.988078000000002</v>
      </c>
      <c r="X191" s="142">
        <v>315.10000000000002</v>
      </c>
      <c r="Y191" s="142">
        <v>100</v>
      </c>
      <c r="Z191" s="142" t="s">
        <v>2362</v>
      </c>
      <c r="AA191" s="142">
        <v>0</v>
      </c>
      <c r="AB191" s="142">
        <v>0</v>
      </c>
      <c r="AC191" s="142">
        <v>0</v>
      </c>
      <c r="AD191" s="142">
        <v>0</v>
      </c>
      <c r="AE191" s="142">
        <v>0</v>
      </c>
      <c r="AF191" s="142">
        <v>1</v>
      </c>
      <c r="AG191" s="186" t="s">
        <v>1844</v>
      </c>
      <c r="AH191" s="138" t="s">
        <v>2470</v>
      </c>
      <c r="AI191" s="187" t="s">
        <v>2471</v>
      </c>
    </row>
    <row r="192" spans="1:35" x14ac:dyDescent="0.3">
      <c r="A192" s="183">
        <v>191</v>
      </c>
      <c r="B192" s="184">
        <v>45450</v>
      </c>
      <c r="C192" s="142" t="s">
        <v>2459</v>
      </c>
      <c r="D192" s="185" t="s">
        <v>284</v>
      </c>
      <c r="E192" s="184">
        <v>44624</v>
      </c>
      <c r="F192" s="185" t="s">
        <v>1041</v>
      </c>
      <c r="G192" s="185" t="s">
        <v>893</v>
      </c>
      <c r="H192" s="185" t="s">
        <v>1042</v>
      </c>
      <c r="I192" s="185" t="s">
        <v>1043</v>
      </c>
      <c r="J192" s="185" t="s">
        <v>1044</v>
      </c>
      <c r="K192" s="142">
        <v>4</v>
      </c>
      <c r="L192" s="142">
        <v>1</v>
      </c>
      <c r="M192" s="142">
        <f>Table1[[#This Row],[Number of adult in House]]+Table1[[#This Row],[Number of children]]</f>
        <v>5</v>
      </c>
      <c r="N192" s="142">
        <v>2</v>
      </c>
      <c r="O192" s="142" t="s">
        <v>1840</v>
      </c>
      <c r="P192" s="142" t="s">
        <v>1841</v>
      </c>
      <c r="Q192" s="142"/>
      <c r="R192" s="142" t="s">
        <v>1840</v>
      </c>
      <c r="S192" s="142" t="s">
        <v>1844</v>
      </c>
      <c r="T192" s="142" t="s">
        <v>1841</v>
      </c>
      <c r="U192" s="142" t="s">
        <v>2472</v>
      </c>
      <c r="V192" s="142">
        <v>22.724523000000001</v>
      </c>
      <c r="W192" s="142">
        <v>74.987868000000006</v>
      </c>
      <c r="X192" s="142">
        <v>315.10000000000002</v>
      </c>
      <c r="Y192" s="142">
        <v>14.80000019073486</v>
      </c>
      <c r="Z192" s="142" t="s">
        <v>1880</v>
      </c>
      <c r="AA192" s="142">
        <v>0</v>
      </c>
      <c r="AB192" s="142">
        <v>0</v>
      </c>
      <c r="AC192" s="142">
        <v>0</v>
      </c>
      <c r="AD192" s="142">
        <v>0</v>
      </c>
      <c r="AE192" s="142">
        <v>1</v>
      </c>
      <c r="AF192" s="142">
        <v>0</v>
      </c>
      <c r="AG192" s="186" t="s">
        <v>1844</v>
      </c>
      <c r="AH192" s="138" t="s">
        <v>2473</v>
      </c>
      <c r="AI192" s="187" t="s">
        <v>2474</v>
      </c>
    </row>
    <row r="193" spans="1:35" x14ac:dyDescent="0.3">
      <c r="A193" s="183">
        <v>192</v>
      </c>
      <c r="B193" s="184">
        <v>45451</v>
      </c>
      <c r="C193" s="142" t="s">
        <v>2459</v>
      </c>
      <c r="D193" s="185" t="s">
        <v>295</v>
      </c>
      <c r="E193" s="184">
        <v>44599</v>
      </c>
      <c r="F193" s="185" t="s">
        <v>1045</v>
      </c>
      <c r="G193" s="185" t="s">
        <v>1002</v>
      </c>
      <c r="H193" s="185" t="s">
        <v>1042</v>
      </c>
      <c r="I193" s="185" t="s">
        <v>1043</v>
      </c>
      <c r="J193" s="185" t="s">
        <v>1044</v>
      </c>
      <c r="K193" s="142">
        <v>3</v>
      </c>
      <c r="L193" s="142">
        <v>1</v>
      </c>
      <c r="M193" s="142">
        <f>Table1[[#This Row],[Number of adult in House]]+Table1[[#This Row],[Number of children]]</f>
        <v>4</v>
      </c>
      <c r="N193" s="142">
        <v>2</v>
      </c>
      <c r="O193" s="142" t="s">
        <v>1840</v>
      </c>
      <c r="P193" s="142" t="s">
        <v>1841</v>
      </c>
      <c r="Q193" s="142"/>
      <c r="R193" s="142" t="s">
        <v>1840</v>
      </c>
      <c r="S193" s="142" t="s">
        <v>1844</v>
      </c>
      <c r="T193" s="142" t="s">
        <v>1841</v>
      </c>
      <c r="U193" s="142" t="s">
        <v>2475</v>
      </c>
      <c r="V193" s="142">
        <v>22.724582000000002</v>
      </c>
      <c r="W193" s="142">
        <v>74.988065000000006</v>
      </c>
      <c r="X193" s="142">
        <v>314</v>
      </c>
      <c r="Y193" s="142">
        <v>12</v>
      </c>
      <c r="Z193" s="142" t="s">
        <v>1843</v>
      </c>
      <c r="AA193" s="142">
        <v>1</v>
      </c>
      <c r="AB193" s="142">
        <v>0</v>
      </c>
      <c r="AC193" s="142">
        <v>0</v>
      </c>
      <c r="AD193" s="142">
        <v>0</v>
      </c>
      <c r="AE193" s="142">
        <v>0</v>
      </c>
      <c r="AF193" s="142">
        <v>0</v>
      </c>
      <c r="AG193" s="186" t="s">
        <v>1844</v>
      </c>
      <c r="AH193" s="138" t="s">
        <v>2476</v>
      </c>
      <c r="AI193" s="187" t="s">
        <v>2477</v>
      </c>
    </row>
    <row r="194" spans="1:35" x14ac:dyDescent="0.3">
      <c r="A194" s="183">
        <v>193</v>
      </c>
      <c r="B194" s="184">
        <v>45452</v>
      </c>
      <c r="C194" s="142" t="s">
        <v>2459</v>
      </c>
      <c r="D194" s="185" t="s">
        <v>305</v>
      </c>
      <c r="E194" s="184">
        <v>44599</v>
      </c>
      <c r="F194" s="185" t="s">
        <v>1046</v>
      </c>
      <c r="G194" s="185" t="s">
        <v>1047</v>
      </c>
      <c r="H194" s="185" t="s">
        <v>1048</v>
      </c>
      <c r="I194" s="185" t="s">
        <v>1049</v>
      </c>
      <c r="J194" s="185" t="s">
        <v>1044</v>
      </c>
      <c r="K194" s="142">
        <v>4</v>
      </c>
      <c r="L194" s="142">
        <v>2</v>
      </c>
      <c r="M194" s="142">
        <f>Table1[[#This Row],[Number of adult in House]]+Table1[[#This Row],[Number of children]]</f>
        <v>6</v>
      </c>
      <c r="N194" s="142">
        <v>2</v>
      </c>
      <c r="O194" s="142" t="s">
        <v>1840</v>
      </c>
      <c r="P194" s="142" t="s">
        <v>1841</v>
      </c>
      <c r="Q194" s="142"/>
      <c r="R194" s="142" t="s">
        <v>1840</v>
      </c>
      <c r="S194" s="142" t="s">
        <v>1844</v>
      </c>
      <c r="T194" s="142" t="s">
        <v>1841</v>
      </c>
      <c r="U194" s="142" t="s">
        <v>2478</v>
      </c>
      <c r="V194" s="142">
        <v>22.724582000000002</v>
      </c>
      <c r="W194" s="142">
        <v>74.988065000000006</v>
      </c>
      <c r="X194" s="142">
        <v>314</v>
      </c>
      <c r="Y194" s="142">
        <v>100</v>
      </c>
      <c r="Z194" s="142" t="s">
        <v>1910</v>
      </c>
      <c r="AA194" s="142">
        <v>0</v>
      </c>
      <c r="AB194" s="142">
        <v>1</v>
      </c>
      <c r="AC194" s="142">
        <v>0</v>
      </c>
      <c r="AD194" s="142">
        <v>0</v>
      </c>
      <c r="AE194" s="142">
        <v>0</v>
      </c>
      <c r="AF194" s="142">
        <v>0</v>
      </c>
      <c r="AG194" s="186" t="s">
        <v>1844</v>
      </c>
      <c r="AH194" s="138" t="s">
        <v>2479</v>
      </c>
      <c r="AI194" s="187" t="s">
        <v>2480</v>
      </c>
    </row>
    <row r="195" spans="1:35" x14ac:dyDescent="0.3">
      <c r="A195" s="183">
        <v>194</v>
      </c>
      <c r="B195" s="184">
        <v>45453</v>
      </c>
      <c r="C195" s="142" t="s">
        <v>2459</v>
      </c>
      <c r="D195" s="185" t="s">
        <v>316</v>
      </c>
      <c r="E195" s="184">
        <v>44634</v>
      </c>
      <c r="F195" s="185" t="s">
        <v>1050</v>
      </c>
      <c r="G195" s="185" t="s">
        <v>1051</v>
      </c>
      <c r="H195" s="185" t="s">
        <v>1042</v>
      </c>
      <c r="I195" s="185" t="s">
        <v>1052</v>
      </c>
      <c r="J195" s="185" t="s">
        <v>1044</v>
      </c>
      <c r="K195" s="142">
        <v>5</v>
      </c>
      <c r="L195" s="142">
        <v>2</v>
      </c>
      <c r="M195" s="142">
        <f>Table1[[#This Row],[Number of adult in House]]+Table1[[#This Row],[Number of children]]</f>
        <v>7</v>
      </c>
      <c r="N195" s="142">
        <v>2</v>
      </c>
      <c r="O195" s="142" t="s">
        <v>1840</v>
      </c>
      <c r="P195" s="142" t="s">
        <v>1841</v>
      </c>
      <c r="Q195" s="142"/>
      <c r="R195" s="142" t="s">
        <v>1840</v>
      </c>
      <c r="S195" s="142" t="s">
        <v>1844</v>
      </c>
      <c r="T195" s="142" t="s">
        <v>1841</v>
      </c>
      <c r="U195" s="142" t="s">
        <v>2481</v>
      </c>
      <c r="V195" s="142">
        <v>22.724433000000001</v>
      </c>
      <c r="W195" s="142">
        <v>74.987757000000002</v>
      </c>
      <c r="X195" s="142">
        <v>338</v>
      </c>
      <c r="Y195" s="142">
        <v>7.3000001907348633</v>
      </c>
      <c r="Z195" s="142" t="s">
        <v>2331</v>
      </c>
      <c r="AA195" s="142">
        <v>0</v>
      </c>
      <c r="AB195" s="142">
        <v>0</v>
      </c>
      <c r="AC195" s="142">
        <v>0</v>
      </c>
      <c r="AD195" s="142">
        <v>1</v>
      </c>
      <c r="AE195" s="142">
        <v>0</v>
      </c>
      <c r="AF195" s="142">
        <v>0</v>
      </c>
      <c r="AG195" s="186" t="s">
        <v>1844</v>
      </c>
      <c r="AH195" s="138" t="s">
        <v>2482</v>
      </c>
      <c r="AI195" s="187" t="s">
        <v>2483</v>
      </c>
    </row>
    <row r="196" spans="1:35" x14ac:dyDescent="0.3">
      <c r="A196" s="183">
        <v>195</v>
      </c>
      <c r="B196" s="184">
        <v>45454</v>
      </c>
      <c r="C196" s="142" t="s">
        <v>2459</v>
      </c>
      <c r="D196" s="185" t="s">
        <v>326</v>
      </c>
      <c r="E196" s="184">
        <v>44634</v>
      </c>
      <c r="F196" s="185" t="s">
        <v>877</v>
      </c>
      <c r="G196" s="185" t="s">
        <v>1053</v>
      </c>
      <c r="H196" s="185" t="s">
        <v>1038</v>
      </c>
      <c r="I196" s="185" t="s">
        <v>1054</v>
      </c>
      <c r="J196" s="185" t="s">
        <v>1044</v>
      </c>
      <c r="K196" s="142">
        <v>2</v>
      </c>
      <c r="L196" s="142">
        <v>1</v>
      </c>
      <c r="M196" s="142">
        <f>Table1[[#This Row],[Number of adult in House]]+Table1[[#This Row],[Number of children]]</f>
        <v>3</v>
      </c>
      <c r="N196" s="142">
        <v>2</v>
      </c>
      <c r="O196" s="142" t="s">
        <v>1840</v>
      </c>
      <c r="P196" s="142" t="s">
        <v>1841</v>
      </c>
      <c r="Q196" s="142"/>
      <c r="R196" s="142" t="s">
        <v>1840</v>
      </c>
      <c r="S196" s="142" t="s">
        <v>1844</v>
      </c>
      <c r="T196" s="142" t="s">
        <v>1841</v>
      </c>
      <c r="U196" s="142" t="s">
        <v>2484</v>
      </c>
      <c r="V196" s="142">
        <v>22.724433000000001</v>
      </c>
      <c r="W196" s="142">
        <v>74.987757000000002</v>
      </c>
      <c r="X196" s="142">
        <v>338</v>
      </c>
      <c r="Y196" s="142">
        <v>100</v>
      </c>
      <c r="Z196" s="142" t="s">
        <v>2362</v>
      </c>
      <c r="AA196" s="142">
        <v>0</v>
      </c>
      <c r="AB196" s="142">
        <v>0</v>
      </c>
      <c r="AC196" s="142">
        <v>0</v>
      </c>
      <c r="AD196" s="142">
        <v>0</v>
      </c>
      <c r="AE196" s="142">
        <v>0</v>
      </c>
      <c r="AF196" s="142">
        <v>1</v>
      </c>
      <c r="AG196" s="186" t="s">
        <v>1844</v>
      </c>
      <c r="AH196" s="138" t="s">
        <v>2485</v>
      </c>
      <c r="AI196" s="187" t="s">
        <v>2486</v>
      </c>
    </row>
    <row r="197" spans="1:35" x14ac:dyDescent="0.3">
      <c r="A197" s="183">
        <v>196</v>
      </c>
      <c r="B197" s="184">
        <v>45455</v>
      </c>
      <c r="C197" s="142" t="s">
        <v>2459</v>
      </c>
      <c r="D197" s="185" t="s">
        <v>336</v>
      </c>
      <c r="E197" s="184">
        <v>44599</v>
      </c>
      <c r="F197" s="185" t="s">
        <v>1055</v>
      </c>
      <c r="G197" s="185" t="s">
        <v>1056</v>
      </c>
      <c r="H197" s="185" t="s">
        <v>1038</v>
      </c>
      <c r="I197" s="185" t="s">
        <v>1054</v>
      </c>
      <c r="J197" s="185" t="s">
        <v>1044</v>
      </c>
      <c r="K197" s="142">
        <v>4</v>
      </c>
      <c r="L197" s="142">
        <v>1</v>
      </c>
      <c r="M197" s="142">
        <f>Table1[[#This Row],[Number of adult in House]]+Table1[[#This Row],[Number of children]]</f>
        <v>5</v>
      </c>
      <c r="N197" s="142">
        <v>2</v>
      </c>
      <c r="O197" s="142" t="s">
        <v>1840</v>
      </c>
      <c r="P197" s="142" t="s">
        <v>1841</v>
      </c>
      <c r="Q197" s="142"/>
      <c r="R197" s="142" t="s">
        <v>1840</v>
      </c>
      <c r="S197" s="142" t="s">
        <v>1844</v>
      </c>
      <c r="T197" s="142" t="s">
        <v>1841</v>
      </c>
      <c r="U197" s="142" t="s">
        <v>2487</v>
      </c>
      <c r="V197" s="142">
        <v>22.723973000000001</v>
      </c>
      <c r="W197" s="142">
        <v>74.988012999999995</v>
      </c>
      <c r="X197" s="142">
        <v>335.1</v>
      </c>
      <c r="Y197" s="142">
        <v>9.3000001907348633</v>
      </c>
      <c r="Z197" s="142" t="s">
        <v>1843</v>
      </c>
      <c r="AA197" s="142">
        <v>1</v>
      </c>
      <c r="AB197" s="142">
        <v>0</v>
      </c>
      <c r="AC197" s="142">
        <v>0</v>
      </c>
      <c r="AD197" s="142">
        <v>0</v>
      </c>
      <c r="AE197" s="142">
        <v>0</v>
      </c>
      <c r="AF197" s="142">
        <v>0</v>
      </c>
      <c r="AG197" s="186" t="s">
        <v>1844</v>
      </c>
      <c r="AH197" s="138" t="s">
        <v>2488</v>
      </c>
      <c r="AI197" s="187" t="s">
        <v>2489</v>
      </c>
    </row>
    <row r="198" spans="1:35" x14ac:dyDescent="0.3">
      <c r="A198" s="183">
        <v>197</v>
      </c>
      <c r="B198" s="184">
        <v>45456</v>
      </c>
      <c r="C198" s="142" t="s">
        <v>2459</v>
      </c>
      <c r="D198" s="185" t="s">
        <v>346</v>
      </c>
      <c r="E198" s="184">
        <v>44599</v>
      </c>
      <c r="F198" s="185" t="s">
        <v>1057</v>
      </c>
      <c r="G198" s="185" t="s">
        <v>1058</v>
      </c>
      <c r="H198" s="185" t="s">
        <v>1038</v>
      </c>
      <c r="I198" s="185" t="s">
        <v>1054</v>
      </c>
      <c r="J198" s="185" t="s">
        <v>1044</v>
      </c>
      <c r="K198" s="142">
        <v>3</v>
      </c>
      <c r="L198" s="142">
        <v>1</v>
      </c>
      <c r="M198" s="142">
        <f>Table1[[#This Row],[Number of adult in House]]+Table1[[#This Row],[Number of children]]</f>
        <v>4</v>
      </c>
      <c r="N198" s="142">
        <v>2</v>
      </c>
      <c r="O198" s="142" t="s">
        <v>1840</v>
      </c>
      <c r="P198" s="142" t="s">
        <v>1841</v>
      </c>
      <c r="Q198" s="142"/>
      <c r="R198" s="142" t="s">
        <v>1840</v>
      </c>
      <c r="S198" s="142" t="s">
        <v>1844</v>
      </c>
      <c r="T198" s="142" t="s">
        <v>1841</v>
      </c>
      <c r="U198" s="142" t="s">
        <v>2490</v>
      </c>
      <c r="V198" s="142">
        <v>22.723870000000002</v>
      </c>
      <c r="W198" s="142">
        <v>74.987711000000004</v>
      </c>
      <c r="X198" s="142">
        <v>336.5</v>
      </c>
      <c r="Y198" s="142">
        <v>13.30000019073486</v>
      </c>
      <c r="Z198" s="142" t="s">
        <v>1910</v>
      </c>
      <c r="AA198" s="142">
        <v>0</v>
      </c>
      <c r="AB198" s="142">
        <v>1</v>
      </c>
      <c r="AC198" s="142">
        <v>0</v>
      </c>
      <c r="AD198" s="142">
        <v>0</v>
      </c>
      <c r="AE198" s="142">
        <v>0</v>
      </c>
      <c r="AF198" s="142">
        <v>0</v>
      </c>
      <c r="AG198" s="186" t="s">
        <v>1844</v>
      </c>
      <c r="AH198" s="138" t="s">
        <v>2491</v>
      </c>
      <c r="AI198" s="187" t="s">
        <v>2492</v>
      </c>
    </row>
    <row r="199" spans="1:35" x14ac:dyDescent="0.3">
      <c r="A199" s="183">
        <v>198</v>
      </c>
      <c r="B199" s="184">
        <v>45457</v>
      </c>
      <c r="C199" s="142" t="s">
        <v>2459</v>
      </c>
      <c r="D199" s="185" t="s">
        <v>356</v>
      </c>
      <c r="E199" s="184">
        <v>44626</v>
      </c>
      <c r="F199" s="185" t="s">
        <v>1059</v>
      </c>
      <c r="G199" s="185" t="s">
        <v>1060</v>
      </c>
      <c r="H199" s="185" t="s">
        <v>1048</v>
      </c>
      <c r="I199" s="185"/>
      <c r="J199" s="185" t="s">
        <v>1044</v>
      </c>
      <c r="K199" s="142">
        <v>4</v>
      </c>
      <c r="L199" s="142">
        <v>2</v>
      </c>
      <c r="M199" s="142">
        <f>Table1[[#This Row],[Number of adult in House]]+Table1[[#This Row],[Number of children]]</f>
        <v>6</v>
      </c>
      <c r="N199" s="142">
        <v>2</v>
      </c>
      <c r="O199" s="142" t="s">
        <v>1840</v>
      </c>
      <c r="P199" s="142" t="s">
        <v>1841</v>
      </c>
      <c r="Q199" s="142"/>
      <c r="R199" s="142" t="s">
        <v>1840</v>
      </c>
      <c r="S199" s="142" t="s">
        <v>1844</v>
      </c>
      <c r="T199" s="142" t="s">
        <v>1841</v>
      </c>
      <c r="U199" s="142" t="s">
        <v>2493</v>
      </c>
      <c r="V199" s="142">
        <v>22.723870000000002</v>
      </c>
      <c r="W199" s="142">
        <v>74.987711000000004</v>
      </c>
      <c r="X199" s="142">
        <v>336.5</v>
      </c>
      <c r="Y199" s="142">
        <v>100</v>
      </c>
      <c r="Z199" s="142" t="s">
        <v>1843</v>
      </c>
      <c r="AA199" s="142">
        <v>1</v>
      </c>
      <c r="AB199" s="142">
        <v>0</v>
      </c>
      <c r="AC199" s="142">
        <v>0</v>
      </c>
      <c r="AD199" s="142">
        <v>0</v>
      </c>
      <c r="AE199" s="142">
        <v>0</v>
      </c>
      <c r="AF199" s="142">
        <v>0</v>
      </c>
      <c r="AG199" s="186" t="s">
        <v>1844</v>
      </c>
      <c r="AH199" s="138" t="s">
        <v>2494</v>
      </c>
      <c r="AI199" s="187" t="s">
        <v>2495</v>
      </c>
    </row>
    <row r="200" spans="1:35" x14ac:dyDescent="0.3">
      <c r="A200" s="183">
        <v>199</v>
      </c>
      <c r="B200" s="184">
        <v>45458</v>
      </c>
      <c r="C200" s="142" t="s">
        <v>2459</v>
      </c>
      <c r="D200" s="185" t="s">
        <v>366</v>
      </c>
      <c r="E200" s="184">
        <v>44626</v>
      </c>
      <c r="F200" s="185" t="s">
        <v>1061</v>
      </c>
      <c r="G200" s="185" t="s">
        <v>1062</v>
      </c>
      <c r="H200" s="185" t="s">
        <v>1048</v>
      </c>
      <c r="I200" s="185"/>
      <c r="J200" s="185" t="s">
        <v>1044</v>
      </c>
      <c r="K200" s="142">
        <v>4</v>
      </c>
      <c r="L200" s="142">
        <v>1</v>
      </c>
      <c r="M200" s="142">
        <f>Table1[[#This Row],[Number of adult in House]]+Table1[[#This Row],[Number of children]]</f>
        <v>5</v>
      </c>
      <c r="N200" s="142">
        <v>2</v>
      </c>
      <c r="O200" s="142" t="s">
        <v>1840</v>
      </c>
      <c r="P200" s="142" t="s">
        <v>1841</v>
      </c>
      <c r="Q200" s="142"/>
      <c r="R200" s="142" t="s">
        <v>1840</v>
      </c>
      <c r="S200" s="142" t="s">
        <v>1844</v>
      </c>
      <c r="T200" s="142" t="s">
        <v>1841</v>
      </c>
      <c r="U200" s="142" t="s">
        <v>2496</v>
      </c>
      <c r="V200" s="142">
        <v>22.724108000000001</v>
      </c>
      <c r="W200" s="142">
        <v>74.988190000000003</v>
      </c>
      <c r="X200" s="142">
        <v>354.4</v>
      </c>
      <c r="Y200" s="142">
        <v>10.89999961853027</v>
      </c>
      <c r="Z200" s="142" t="s">
        <v>2331</v>
      </c>
      <c r="AA200" s="142">
        <v>0</v>
      </c>
      <c r="AB200" s="142">
        <v>0</v>
      </c>
      <c r="AC200" s="142">
        <v>0</v>
      </c>
      <c r="AD200" s="142">
        <v>1</v>
      </c>
      <c r="AE200" s="142">
        <v>0</v>
      </c>
      <c r="AF200" s="142">
        <v>0</v>
      </c>
      <c r="AG200" s="186" t="s">
        <v>1844</v>
      </c>
      <c r="AH200" s="138" t="s">
        <v>2497</v>
      </c>
      <c r="AI200" s="187" t="s">
        <v>2498</v>
      </c>
    </row>
    <row r="201" spans="1:35" x14ac:dyDescent="0.3">
      <c r="A201" s="183">
        <v>200</v>
      </c>
      <c r="B201" s="184">
        <v>45459</v>
      </c>
      <c r="C201" s="142" t="s">
        <v>2459</v>
      </c>
      <c r="D201" s="185" t="s">
        <v>377</v>
      </c>
      <c r="E201" s="184">
        <v>44599</v>
      </c>
      <c r="F201" s="185" t="s">
        <v>1063</v>
      </c>
      <c r="G201" s="185" t="s">
        <v>1064</v>
      </c>
      <c r="H201" s="185" t="s">
        <v>1042</v>
      </c>
      <c r="I201" s="185" t="s">
        <v>1043</v>
      </c>
      <c r="J201" s="185" t="s">
        <v>1044</v>
      </c>
      <c r="K201" s="142">
        <v>5</v>
      </c>
      <c r="L201" s="142">
        <v>2</v>
      </c>
      <c r="M201" s="142">
        <f>Table1[[#This Row],[Number of adult in House]]+Table1[[#This Row],[Number of children]]</f>
        <v>7</v>
      </c>
      <c r="N201" s="142">
        <v>2</v>
      </c>
      <c r="O201" s="142" t="s">
        <v>1840</v>
      </c>
      <c r="P201" s="142" t="s">
        <v>1841</v>
      </c>
      <c r="Q201" s="142"/>
      <c r="R201" s="142" t="s">
        <v>1840</v>
      </c>
      <c r="S201" s="142" t="s">
        <v>1844</v>
      </c>
      <c r="T201" s="142" t="s">
        <v>1841</v>
      </c>
      <c r="U201" s="142" t="s">
        <v>2499</v>
      </c>
      <c r="V201" s="142">
        <v>22.724108000000001</v>
      </c>
      <c r="W201" s="142">
        <v>74.988190000000003</v>
      </c>
      <c r="X201" s="142">
        <v>354.4</v>
      </c>
      <c r="Y201" s="142">
        <v>100</v>
      </c>
      <c r="Z201" s="142" t="s">
        <v>2331</v>
      </c>
      <c r="AA201" s="142">
        <v>0</v>
      </c>
      <c r="AB201" s="142">
        <v>0</v>
      </c>
      <c r="AC201" s="142">
        <v>0</v>
      </c>
      <c r="AD201" s="142">
        <v>1</v>
      </c>
      <c r="AE201" s="142">
        <v>0</v>
      </c>
      <c r="AF201" s="142">
        <v>0</v>
      </c>
      <c r="AG201" s="186" t="s">
        <v>1844</v>
      </c>
      <c r="AH201" s="138" t="s">
        <v>2500</v>
      </c>
      <c r="AI201" s="187" t="s">
        <v>2501</v>
      </c>
    </row>
    <row r="202" spans="1:35" x14ac:dyDescent="0.3">
      <c r="A202" s="183">
        <v>201</v>
      </c>
      <c r="B202" s="184">
        <v>45460</v>
      </c>
      <c r="C202" s="142" t="s">
        <v>2459</v>
      </c>
      <c r="D202" s="185" t="s">
        <v>388</v>
      </c>
      <c r="E202" s="184">
        <v>44637</v>
      </c>
      <c r="F202" s="185" t="s">
        <v>1065</v>
      </c>
      <c r="G202" s="185" t="s">
        <v>1066</v>
      </c>
      <c r="H202" s="185" t="s">
        <v>1048</v>
      </c>
      <c r="I202" s="185" t="s">
        <v>1049</v>
      </c>
      <c r="J202" s="185" t="s">
        <v>1044</v>
      </c>
      <c r="K202" s="142">
        <v>4</v>
      </c>
      <c r="L202" s="142">
        <v>1</v>
      </c>
      <c r="M202" s="142">
        <f>Table1[[#This Row],[Number of adult in House]]+Table1[[#This Row],[Number of children]]</f>
        <v>5</v>
      </c>
      <c r="N202" s="142">
        <v>2</v>
      </c>
      <c r="O202" s="142" t="s">
        <v>1840</v>
      </c>
      <c r="P202" s="142" t="s">
        <v>1841</v>
      </c>
      <c r="Q202" s="142"/>
      <c r="R202" s="142" t="s">
        <v>1840</v>
      </c>
      <c r="S202" s="142" t="s">
        <v>1844</v>
      </c>
      <c r="T202" s="142" t="s">
        <v>1841</v>
      </c>
      <c r="U202" s="142" t="s">
        <v>2502</v>
      </c>
      <c r="V202" s="142">
        <v>22.723984999999999</v>
      </c>
      <c r="W202" s="142">
        <v>74.987887000000001</v>
      </c>
      <c r="X202" s="142">
        <v>452.5</v>
      </c>
      <c r="Y202" s="142">
        <v>9.1999998092651367</v>
      </c>
      <c r="Z202" s="142" t="s">
        <v>1843</v>
      </c>
      <c r="AA202" s="142">
        <v>1</v>
      </c>
      <c r="AB202" s="142">
        <v>0</v>
      </c>
      <c r="AC202" s="142">
        <v>0</v>
      </c>
      <c r="AD202" s="142">
        <v>0</v>
      </c>
      <c r="AE202" s="142">
        <v>0</v>
      </c>
      <c r="AF202" s="142">
        <v>0</v>
      </c>
      <c r="AG202" s="186" t="s">
        <v>1844</v>
      </c>
      <c r="AH202" s="138" t="s">
        <v>2503</v>
      </c>
      <c r="AI202" s="187" t="s">
        <v>2504</v>
      </c>
    </row>
    <row r="203" spans="1:35" x14ac:dyDescent="0.3">
      <c r="A203" s="183">
        <v>202</v>
      </c>
      <c r="B203" s="184">
        <v>45461</v>
      </c>
      <c r="C203" s="142" t="s">
        <v>2459</v>
      </c>
      <c r="D203" s="185" t="s">
        <v>398</v>
      </c>
      <c r="E203" s="184">
        <v>44630</v>
      </c>
      <c r="F203" s="185" t="s">
        <v>1067</v>
      </c>
      <c r="G203" s="185" t="s">
        <v>1068</v>
      </c>
      <c r="H203" s="185" t="s">
        <v>1048</v>
      </c>
      <c r="I203" s="185" t="s">
        <v>1049</v>
      </c>
      <c r="J203" s="185" t="s">
        <v>1044</v>
      </c>
      <c r="K203" s="142">
        <v>6</v>
      </c>
      <c r="L203" s="142">
        <v>1</v>
      </c>
      <c r="M203" s="142">
        <f>Table1[[#This Row],[Number of adult in House]]+Table1[[#This Row],[Number of children]]</f>
        <v>7</v>
      </c>
      <c r="N203" s="142">
        <v>2</v>
      </c>
      <c r="O203" s="142" t="s">
        <v>1840</v>
      </c>
      <c r="P203" s="142" t="s">
        <v>1841</v>
      </c>
      <c r="Q203" s="142"/>
      <c r="R203" s="142" t="s">
        <v>1840</v>
      </c>
      <c r="S203" s="142" t="s">
        <v>1844</v>
      </c>
      <c r="T203" s="142" t="s">
        <v>1841</v>
      </c>
      <c r="U203" s="142" t="s">
        <v>2505</v>
      </c>
      <c r="V203" s="142">
        <v>22.724336999999998</v>
      </c>
      <c r="W203" s="142">
        <v>74.987622999999999</v>
      </c>
      <c r="X203" s="142">
        <v>450.5</v>
      </c>
      <c r="Y203" s="142">
        <v>15.10000038146973</v>
      </c>
      <c r="Z203" s="142" t="s">
        <v>1880</v>
      </c>
      <c r="AA203" s="142">
        <v>0</v>
      </c>
      <c r="AB203" s="142">
        <v>0</v>
      </c>
      <c r="AC203" s="142">
        <v>0</v>
      </c>
      <c r="AD203" s="142">
        <v>0</v>
      </c>
      <c r="AE203" s="142">
        <v>1</v>
      </c>
      <c r="AF203" s="142">
        <v>0</v>
      </c>
      <c r="AG203" s="186" t="s">
        <v>1844</v>
      </c>
      <c r="AH203" s="138" t="s">
        <v>2506</v>
      </c>
      <c r="AI203" s="187" t="s">
        <v>2507</v>
      </c>
    </row>
    <row r="204" spans="1:35" x14ac:dyDescent="0.3">
      <c r="A204" s="183">
        <v>203</v>
      </c>
      <c r="B204" s="184">
        <v>45462</v>
      </c>
      <c r="C204" s="142" t="s">
        <v>2459</v>
      </c>
      <c r="D204" s="185" t="s">
        <v>409</v>
      </c>
      <c r="E204" s="184">
        <v>44629</v>
      </c>
      <c r="F204" s="185" t="s">
        <v>1069</v>
      </c>
      <c r="G204" s="185" t="s">
        <v>1070</v>
      </c>
      <c r="H204" s="185" t="s">
        <v>1048</v>
      </c>
      <c r="I204" s="185" t="s">
        <v>1049</v>
      </c>
      <c r="J204" s="185" t="s">
        <v>1044</v>
      </c>
      <c r="K204" s="142">
        <v>3</v>
      </c>
      <c r="L204" s="142">
        <v>2</v>
      </c>
      <c r="M204" s="142">
        <f>Table1[[#This Row],[Number of adult in House]]+Table1[[#This Row],[Number of children]]</f>
        <v>5</v>
      </c>
      <c r="N204" s="142">
        <v>2</v>
      </c>
      <c r="O204" s="142" t="s">
        <v>1840</v>
      </c>
      <c r="P204" s="142" t="s">
        <v>1841</v>
      </c>
      <c r="Q204" s="142"/>
      <c r="R204" s="142" t="s">
        <v>1840</v>
      </c>
      <c r="S204" s="142" t="s">
        <v>1844</v>
      </c>
      <c r="T204" s="142" t="s">
        <v>1841</v>
      </c>
      <c r="U204" s="142" t="s">
        <v>2508</v>
      </c>
      <c r="V204" s="142">
        <v>22.724231</v>
      </c>
      <c r="W204" s="142">
        <v>74.987703999999994</v>
      </c>
      <c r="X204" s="142">
        <v>442</v>
      </c>
      <c r="Y204" s="142">
        <v>12.60000038146973</v>
      </c>
      <c r="Z204" s="142" t="s">
        <v>1843</v>
      </c>
      <c r="AA204" s="142">
        <v>1</v>
      </c>
      <c r="AB204" s="142">
        <v>0</v>
      </c>
      <c r="AC204" s="142">
        <v>0</v>
      </c>
      <c r="AD204" s="142">
        <v>0</v>
      </c>
      <c r="AE204" s="142">
        <v>0</v>
      </c>
      <c r="AF204" s="142">
        <v>0</v>
      </c>
      <c r="AG204" s="186" t="s">
        <v>1844</v>
      </c>
      <c r="AH204" s="138" t="s">
        <v>2509</v>
      </c>
      <c r="AI204" s="187" t="s">
        <v>2510</v>
      </c>
    </row>
    <row r="205" spans="1:35" x14ac:dyDescent="0.3">
      <c r="A205" s="183">
        <v>204</v>
      </c>
      <c r="B205" s="184">
        <v>45463</v>
      </c>
      <c r="C205" s="142" t="s">
        <v>2459</v>
      </c>
      <c r="D205" s="185" t="s">
        <v>420</v>
      </c>
      <c r="E205" s="184">
        <v>44630</v>
      </c>
      <c r="F205" s="185" t="s">
        <v>1047</v>
      </c>
      <c r="G205" s="185" t="s">
        <v>1071</v>
      </c>
      <c r="H205" s="185" t="s">
        <v>1048</v>
      </c>
      <c r="I205" s="185" t="s">
        <v>1048</v>
      </c>
      <c r="J205" s="185" t="s">
        <v>1044</v>
      </c>
      <c r="K205" s="142">
        <v>3</v>
      </c>
      <c r="L205" s="142">
        <v>1</v>
      </c>
      <c r="M205" s="142">
        <f>Table1[[#This Row],[Number of adult in House]]+Table1[[#This Row],[Number of children]]</f>
        <v>4</v>
      </c>
      <c r="N205" s="142">
        <v>2</v>
      </c>
      <c r="O205" s="142" t="s">
        <v>1840</v>
      </c>
      <c r="P205" s="142" t="s">
        <v>1841</v>
      </c>
      <c r="Q205" s="142"/>
      <c r="R205" s="142" t="s">
        <v>1840</v>
      </c>
      <c r="S205" s="142" t="s">
        <v>1844</v>
      </c>
      <c r="T205" s="142" t="s">
        <v>1841</v>
      </c>
      <c r="U205" s="142" t="s">
        <v>2511</v>
      </c>
      <c r="V205" s="142">
        <v>22.724397</v>
      </c>
      <c r="W205" s="142">
        <v>74.987539999999996</v>
      </c>
      <c r="X205" s="142">
        <v>444.1</v>
      </c>
      <c r="Y205" s="142">
        <v>13.10000038146973</v>
      </c>
      <c r="Z205" s="142" t="s">
        <v>2362</v>
      </c>
      <c r="AA205" s="142">
        <v>0</v>
      </c>
      <c r="AB205" s="142">
        <v>0</v>
      </c>
      <c r="AC205" s="142">
        <v>0</v>
      </c>
      <c r="AD205" s="142">
        <v>0</v>
      </c>
      <c r="AE205" s="142">
        <v>0</v>
      </c>
      <c r="AF205" s="142">
        <v>1</v>
      </c>
      <c r="AG205" s="186" t="s">
        <v>1844</v>
      </c>
      <c r="AH205" s="138" t="s">
        <v>2512</v>
      </c>
      <c r="AI205" s="187" t="s">
        <v>2513</v>
      </c>
    </row>
    <row r="206" spans="1:35" x14ac:dyDescent="0.3">
      <c r="A206" s="183">
        <v>205</v>
      </c>
      <c r="B206" s="184">
        <v>45464</v>
      </c>
      <c r="C206" s="142" t="s">
        <v>2459</v>
      </c>
      <c r="D206" s="185" t="s">
        <v>430</v>
      </c>
      <c r="E206" s="184">
        <v>44630</v>
      </c>
      <c r="F206" s="185" t="s">
        <v>960</v>
      </c>
      <c r="G206" s="185" t="s">
        <v>1072</v>
      </c>
      <c r="H206" s="185" t="s">
        <v>1048</v>
      </c>
      <c r="I206" s="185" t="s">
        <v>1049</v>
      </c>
      <c r="J206" s="185" t="s">
        <v>1044</v>
      </c>
      <c r="K206" s="142">
        <v>5</v>
      </c>
      <c r="L206" s="142">
        <v>1</v>
      </c>
      <c r="M206" s="142">
        <f>Table1[[#This Row],[Number of adult in House]]+Table1[[#This Row],[Number of children]]</f>
        <v>6</v>
      </c>
      <c r="N206" s="142">
        <v>2</v>
      </c>
      <c r="O206" s="142" t="s">
        <v>1840</v>
      </c>
      <c r="P206" s="142" t="s">
        <v>1841</v>
      </c>
      <c r="Q206" s="142"/>
      <c r="R206" s="142" t="s">
        <v>1840</v>
      </c>
      <c r="S206" s="142" t="s">
        <v>1844</v>
      </c>
      <c r="T206" s="142" t="s">
        <v>1841</v>
      </c>
      <c r="U206" s="142" t="s">
        <v>2514</v>
      </c>
      <c r="V206" s="142">
        <v>22.724397</v>
      </c>
      <c r="W206" s="142">
        <v>74.987539999999996</v>
      </c>
      <c r="X206" s="142">
        <v>444.1</v>
      </c>
      <c r="Y206" s="142">
        <v>100</v>
      </c>
      <c r="Z206" s="142" t="s">
        <v>1843</v>
      </c>
      <c r="AA206" s="142">
        <v>1</v>
      </c>
      <c r="AB206" s="142">
        <v>0</v>
      </c>
      <c r="AC206" s="142">
        <v>0</v>
      </c>
      <c r="AD206" s="142">
        <v>0</v>
      </c>
      <c r="AE206" s="142">
        <v>0</v>
      </c>
      <c r="AF206" s="142">
        <v>0</v>
      </c>
      <c r="AG206" s="186" t="s">
        <v>1844</v>
      </c>
      <c r="AH206" s="138" t="s">
        <v>2515</v>
      </c>
      <c r="AI206" s="187" t="s">
        <v>2516</v>
      </c>
    </row>
    <row r="207" spans="1:35" x14ac:dyDescent="0.3">
      <c r="A207" s="183">
        <v>206</v>
      </c>
      <c r="B207" s="184">
        <v>45465</v>
      </c>
      <c r="C207" s="142" t="s">
        <v>2459</v>
      </c>
      <c r="D207" s="185" t="s">
        <v>440</v>
      </c>
      <c r="E207" s="184">
        <v>44623</v>
      </c>
      <c r="F207" s="185" t="s">
        <v>1073</v>
      </c>
      <c r="G207" s="185" t="s">
        <v>1074</v>
      </c>
      <c r="H207" s="185" t="s">
        <v>1042</v>
      </c>
      <c r="I207" s="185" t="s">
        <v>1043</v>
      </c>
      <c r="J207" s="185" t="s">
        <v>1044</v>
      </c>
      <c r="K207" s="142">
        <v>2</v>
      </c>
      <c r="L207" s="142">
        <v>1</v>
      </c>
      <c r="M207" s="142">
        <f>Table1[[#This Row],[Number of adult in House]]+Table1[[#This Row],[Number of children]]</f>
        <v>3</v>
      </c>
      <c r="N207" s="142">
        <v>2</v>
      </c>
      <c r="O207" s="142" t="s">
        <v>1840</v>
      </c>
      <c r="P207" s="142" t="s">
        <v>1841</v>
      </c>
      <c r="Q207" s="142"/>
      <c r="R207" s="142" t="s">
        <v>1840</v>
      </c>
      <c r="S207" s="142" t="s">
        <v>1844</v>
      </c>
      <c r="T207" s="142" t="s">
        <v>1841</v>
      </c>
      <c r="U207" s="142" t="s">
        <v>2517</v>
      </c>
      <c r="V207" s="142">
        <v>22.724119000000002</v>
      </c>
      <c r="W207" s="142">
        <v>74.987684000000002</v>
      </c>
      <c r="X207" s="142">
        <v>443.8</v>
      </c>
      <c r="Y207" s="142">
        <v>13.80000019073486</v>
      </c>
      <c r="Z207" s="142" t="s">
        <v>1910</v>
      </c>
      <c r="AA207" s="142">
        <v>0</v>
      </c>
      <c r="AB207" s="142">
        <v>1</v>
      </c>
      <c r="AC207" s="142">
        <v>0</v>
      </c>
      <c r="AD207" s="142">
        <v>0</v>
      </c>
      <c r="AE207" s="142">
        <v>0</v>
      </c>
      <c r="AF207" s="142">
        <v>0</v>
      </c>
      <c r="AG207" s="186" t="s">
        <v>1844</v>
      </c>
      <c r="AH207" s="138" t="s">
        <v>2518</v>
      </c>
      <c r="AI207" s="187" t="s">
        <v>2519</v>
      </c>
    </row>
    <row r="208" spans="1:35" x14ac:dyDescent="0.3">
      <c r="A208" s="183">
        <v>207</v>
      </c>
      <c r="B208" s="184">
        <v>45466</v>
      </c>
      <c r="C208" s="142" t="s">
        <v>2459</v>
      </c>
      <c r="D208" s="185" t="s">
        <v>451</v>
      </c>
      <c r="E208" s="184">
        <v>44642</v>
      </c>
      <c r="F208" s="185" t="s">
        <v>1075</v>
      </c>
      <c r="G208" s="185" t="s">
        <v>1076</v>
      </c>
      <c r="H208" s="185" t="s">
        <v>1042</v>
      </c>
      <c r="I208" s="185" t="s">
        <v>1043</v>
      </c>
      <c r="J208" s="185" t="s">
        <v>1044</v>
      </c>
      <c r="K208" s="142">
        <v>5</v>
      </c>
      <c r="L208" s="142">
        <v>1</v>
      </c>
      <c r="M208" s="142">
        <f>Table1[[#This Row],[Number of adult in House]]+Table1[[#This Row],[Number of children]]</f>
        <v>6</v>
      </c>
      <c r="N208" s="142">
        <v>2</v>
      </c>
      <c r="O208" s="142" t="s">
        <v>1840</v>
      </c>
      <c r="P208" s="142" t="s">
        <v>1841</v>
      </c>
      <c r="Q208" s="142"/>
      <c r="R208" s="142" t="s">
        <v>1840</v>
      </c>
      <c r="S208" s="142" t="s">
        <v>1844</v>
      </c>
      <c r="T208" s="142" t="s">
        <v>1841</v>
      </c>
      <c r="U208" s="142" t="s">
        <v>2520</v>
      </c>
      <c r="V208" s="142">
        <v>22.724281999999999</v>
      </c>
      <c r="W208" s="142">
        <v>74.987522999999996</v>
      </c>
      <c r="X208" s="142">
        <v>444</v>
      </c>
      <c r="Y208" s="142">
        <v>11.80000019073486</v>
      </c>
      <c r="Z208" s="142" t="s">
        <v>1880</v>
      </c>
      <c r="AA208" s="142">
        <v>0</v>
      </c>
      <c r="AB208" s="142">
        <v>0</v>
      </c>
      <c r="AC208" s="142">
        <v>0</v>
      </c>
      <c r="AD208" s="142">
        <v>0</v>
      </c>
      <c r="AE208" s="142">
        <v>1</v>
      </c>
      <c r="AF208" s="142">
        <v>0</v>
      </c>
      <c r="AG208" s="186" t="s">
        <v>1844</v>
      </c>
      <c r="AH208" s="138" t="s">
        <v>2521</v>
      </c>
      <c r="AI208" s="187" t="s">
        <v>2522</v>
      </c>
    </row>
    <row r="209" spans="1:35" x14ac:dyDescent="0.3">
      <c r="A209" s="183">
        <v>208</v>
      </c>
      <c r="B209" s="184">
        <v>45467</v>
      </c>
      <c r="C209" s="142" t="s">
        <v>2459</v>
      </c>
      <c r="D209" s="185" t="s">
        <v>461</v>
      </c>
      <c r="E209" s="184">
        <v>44639</v>
      </c>
      <c r="F209" s="185" t="s">
        <v>1077</v>
      </c>
      <c r="G209" s="185" t="s">
        <v>1078</v>
      </c>
      <c r="H209" s="185" t="s">
        <v>1038</v>
      </c>
      <c r="I209" s="185" t="s">
        <v>1054</v>
      </c>
      <c r="J209" s="185" t="s">
        <v>1044</v>
      </c>
      <c r="K209" s="142">
        <v>3</v>
      </c>
      <c r="L209" s="142">
        <v>1</v>
      </c>
      <c r="M209" s="142">
        <f>Table1[[#This Row],[Number of adult in House]]+Table1[[#This Row],[Number of children]]</f>
        <v>4</v>
      </c>
      <c r="N209" s="142">
        <v>2</v>
      </c>
      <c r="O209" s="142" t="s">
        <v>1840</v>
      </c>
      <c r="P209" s="142" t="s">
        <v>1841</v>
      </c>
      <c r="Q209" s="142"/>
      <c r="R209" s="142" t="s">
        <v>1840</v>
      </c>
      <c r="S209" s="142" t="s">
        <v>1844</v>
      </c>
      <c r="T209" s="142" t="s">
        <v>1841</v>
      </c>
      <c r="U209" s="142" t="s">
        <v>2523</v>
      </c>
      <c r="V209" s="142">
        <v>22.724177999999998</v>
      </c>
      <c r="W209" s="142">
        <v>74.987611999999999</v>
      </c>
      <c r="X209" s="142">
        <v>441.7</v>
      </c>
      <c r="Y209" s="142">
        <v>9.5</v>
      </c>
      <c r="Z209" s="142" t="s">
        <v>2362</v>
      </c>
      <c r="AA209" s="142">
        <v>0</v>
      </c>
      <c r="AB209" s="142">
        <v>0</v>
      </c>
      <c r="AC209" s="142">
        <v>0</v>
      </c>
      <c r="AD209" s="142">
        <v>0</v>
      </c>
      <c r="AE209" s="142">
        <v>0</v>
      </c>
      <c r="AF209" s="142">
        <v>1</v>
      </c>
      <c r="AG209" s="186" t="s">
        <v>1844</v>
      </c>
      <c r="AH209" s="138" t="s">
        <v>2524</v>
      </c>
      <c r="AI209" s="187" t="s">
        <v>2525</v>
      </c>
    </row>
    <row r="210" spans="1:35" x14ac:dyDescent="0.3">
      <c r="A210" s="183">
        <v>209</v>
      </c>
      <c r="B210" s="184">
        <v>45468</v>
      </c>
      <c r="C210" s="142" t="s">
        <v>2459</v>
      </c>
      <c r="D210" s="185" t="s">
        <v>471</v>
      </c>
      <c r="E210" s="184">
        <v>44631</v>
      </c>
      <c r="F210" s="185" t="s">
        <v>1079</v>
      </c>
      <c r="G210" s="185" t="s">
        <v>1080</v>
      </c>
      <c r="H210" s="185" t="s">
        <v>1038</v>
      </c>
      <c r="I210" s="185" t="s">
        <v>1054</v>
      </c>
      <c r="J210" s="185" t="s">
        <v>1044</v>
      </c>
      <c r="K210" s="142">
        <v>4</v>
      </c>
      <c r="L210" s="142">
        <v>1</v>
      </c>
      <c r="M210" s="142">
        <f>Table1[[#This Row],[Number of adult in House]]+Table1[[#This Row],[Number of children]]</f>
        <v>5</v>
      </c>
      <c r="N210" s="142">
        <v>2</v>
      </c>
      <c r="O210" s="142" t="s">
        <v>1840</v>
      </c>
      <c r="P210" s="142" t="s">
        <v>1841</v>
      </c>
      <c r="Q210" s="142"/>
      <c r="R210" s="142" t="s">
        <v>1840</v>
      </c>
      <c r="S210" s="142" t="s">
        <v>1844</v>
      </c>
      <c r="T210" s="142" t="s">
        <v>1841</v>
      </c>
      <c r="U210" s="142" t="s">
        <v>2526</v>
      </c>
      <c r="V210" s="142">
        <v>22.724055</v>
      </c>
      <c r="W210" s="142">
        <v>74.987840000000006</v>
      </c>
      <c r="X210" s="142">
        <v>440.4</v>
      </c>
      <c r="Y210" s="142">
        <v>14.5</v>
      </c>
      <c r="Z210" s="142" t="s">
        <v>1843</v>
      </c>
      <c r="AA210" s="142">
        <v>1</v>
      </c>
      <c r="AB210" s="142">
        <v>0</v>
      </c>
      <c r="AC210" s="142">
        <v>0</v>
      </c>
      <c r="AD210" s="142">
        <v>0</v>
      </c>
      <c r="AE210" s="142">
        <v>0</v>
      </c>
      <c r="AF210" s="142">
        <v>0</v>
      </c>
      <c r="AG210" s="186" t="s">
        <v>1844</v>
      </c>
      <c r="AH210" s="138" t="s">
        <v>2527</v>
      </c>
      <c r="AI210" s="187" t="s">
        <v>2528</v>
      </c>
    </row>
    <row r="211" spans="1:35" x14ac:dyDescent="0.3">
      <c r="A211" s="183">
        <v>210</v>
      </c>
      <c r="B211" s="184">
        <v>45469</v>
      </c>
      <c r="C211" s="142" t="s">
        <v>2459</v>
      </c>
      <c r="D211" s="185" t="s">
        <v>481</v>
      </c>
      <c r="E211" s="184">
        <v>44634</v>
      </c>
      <c r="F211" s="185" t="s">
        <v>1081</v>
      </c>
      <c r="G211" s="185" t="s">
        <v>721</v>
      </c>
      <c r="H211" s="185" t="s">
        <v>1042</v>
      </c>
      <c r="I211" s="185" t="s">
        <v>1052</v>
      </c>
      <c r="J211" s="185" t="s">
        <v>1044</v>
      </c>
      <c r="K211" s="142">
        <v>5</v>
      </c>
      <c r="L211" s="142">
        <v>2</v>
      </c>
      <c r="M211" s="142">
        <f>Table1[[#This Row],[Number of adult in House]]+Table1[[#This Row],[Number of children]]</f>
        <v>7</v>
      </c>
      <c r="N211" s="142">
        <v>2</v>
      </c>
      <c r="O211" s="142" t="s">
        <v>1840</v>
      </c>
      <c r="P211" s="142" t="s">
        <v>1841</v>
      </c>
      <c r="Q211" s="142"/>
      <c r="R211" s="142" t="s">
        <v>1840</v>
      </c>
      <c r="S211" s="142" t="s">
        <v>1844</v>
      </c>
      <c r="T211" s="142" t="s">
        <v>1841</v>
      </c>
      <c r="U211" s="142" t="s">
        <v>2529</v>
      </c>
      <c r="V211" s="142">
        <v>22.724055</v>
      </c>
      <c r="W211" s="142">
        <v>74.987840000000006</v>
      </c>
      <c r="X211" s="142">
        <v>440.4</v>
      </c>
      <c r="Y211" s="142">
        <v>100</v>
      </c>
      <c r="Z211" s="142" t="s">
        <v>1910</v>
      </c>
      <c r="AA211" s="142">
        <v>0</v>
      </c>
      <c r="AB211" s="142">
        <v>1</v>
      </c>
      <c r="AC211" s="142">
        <v>0</v>
      </c>
      <c r="AD211" s="142">
        <v>0</v>
      </c>
      <c r="AE211" s="142">
        <v>0</v>
      </c>
      <c r="AF211" s="142">
        <v>0</v>
      </c>
      <c r="AG211" s="186" t="s">
        <v>1844</v>
      </c>
      <c r="AH211" s="138" t="s">
        <v>2530</v>
      </c>
      <c r="AI211" s="187" t="s">
        <v>2531</v>
      </c>
    </row>
    <row r="212" spans="1:35" x14ac:dyDescent="0.3">
      <c r="A212" s="183">
        <v>211</v>
      </c>
      <c r="B212" s="184">
        <v>45470</v>
      </c>
      <c r="C212" s="142" t="s">
        <v>2459</v>
      </c>
      <c r="D212" s="185" t="s">
        <v>491</v>
      </c>
      <c r="E212" s="184">
        <v>44636</v>
      </c>
      <c r="F212" s="185" t="s">
        <v>1082</v>
      </c>
      <c r="G212" s="185" t="s">
        <v>1083</v>
      </c>
      <c r="H212" s="185" t="s">
        <v>1082</v>
      </c>
      <c r="I212" s="185" t="s">
        <v>1084</v>
      </c>
      <c r="J212" s="185" t="s">
        <v>1044</v>
      </c>
      <c r="K212" s="142">
        <v>2</v>
      </c>
      <c r="L212" s="142">
        <v>2</v>
      </c>
      <c r="M212" s="142">
        <f>Table1[[#This Row],[Number of adult in House]]+Table1[[#This Row],[Number of children]]</f>
        <v>4</v>
      </c>
      <c r="N212" s="142">
        <v>2</v>
      </c>
      <c r="O212" s="142" t="s">
        <v>1840</v>
      </c>
      <c r="P212" s="142" t="s">
        <v>1841</v>
      </c>
      <c r="Q212" s="142"/>
      <c r="R212" s="142" t="s">
        <v>1840</v>
      </c>
      <c r="S212" s="142" t="s">
        <v>1844</v>
      </c>
      <c r="T212" s="142" t="s">
        <v>1841</v>
      </c>
      <c r="U212" s="142" t="s">
        <v>2532</v>
      </c>
      <c r="V212" s="142">
        <v>22.724277000000001</v>
      </c>
      <c r="W212" s="142">
        <v>74.987572</v>
      </c>
      <c r="X212" s="142">
        <v>433.2</v>
      </c>
      <c r="Y212" s="142">
        <v>13.89999961853027</v>
      </c>
      <c r="Z212" s="142" t="s">
        <v>1880</v>
      </c>
      <c r="AA212" s="142">
        <v>0</v>
      </c>
      <c r="AB212" s="142">
        <v>0</v>
      </c>
      <c r="AC212" s="142">
        <v>0</v>
      </c>
      <c r="AD212" s="142">
        <v>0</v>
      </c>
      <c r="AE212" s="142">
        <v>1</v>
      </c>
      <c r="AF212" s="142">
        <v>0</v>
      </c>
      <c r="AG212" s="186" t="s">
        <v>1844</v>
      </c>
      <c r="AH212" s="138" t="s">
        <v>2533</v>
      </c>
      <c r="AI212" s="187" t="s">
        <v>2534</v>
      </c>
    </row>
    <row r="213" spans="1:35" x14ac:dyDescent="0.3">
      <c r="A213" s="183">
        <v>212</v>
      </c>
      <c r="B213" s="184">
        <v>45447</v>
      </c>
      <c r="C213" s="142" t="s">
        <v>2459</v>
      </c>
      <c r="D213" s="185" t="s">
        <v>501</v>
      </c>
      <c r="E213" s="184">
        <v>44630</v>
      </c>
      <c r="F213" s="185" t="s">
        <v>1085</v>
      </c>
      <c r="G213" s="185" t="s">
        <v>1002</v>
      </c>
      <c r="H213" s="185" t="s">
        <v>1042</v>
      </c>
      <c r="I213" s="185" t="s">
        <v>1052</v>
      </c>
      <c r="J213" s="185" t="s">
        <v>1044</v>
      </c>
      <c r="K213" s="142">
        <v>5</v>
      </c>
      <c r="L213" s="142">
        <v>1</v>
      </c>
      <c r="M213" s="142">
        <f>Table1[[#This Row],[Number of adult in House]]+Table1[[#This Row],[Number of children]]</f>
        <v>6</v>
      </c>
      <c r="N213" s="142">
        <v>2</v>
      </c>
      <c r="O213" s="142" t="s">
        <v>1840</v>
      </c>
      <c r="P213" s="142" t="s">
        <v>1841</v>
      </c>
      <c r="Q213" s="142"/>
      <c r="R213" s="142" t="s">
        <v>1840</v>
      </c>
      <c r="S213" s="142" t="s">
        <v>1844</v>
      </c>
      <c r="T213" s="142" t="s">
        <v>1841</v>
      </c>
      <c r="U213" s="142" t="s">
        <v>2535</v>
      </c>
      <c r="V213" s="142">
        <v>22.724354999999999</v>
      </c>
      <c r="W213" s="142">
        <v>74.987685999999997</v>
      </c>
      <c r="X213" s="142">
        <v>432.1</v>
      </c>
      <c r="Y213" s="142">
        <v>11.39999961853027</v>
      </c>
      <c r="Z213" s="142" t="s">
        <v>1843</v>
      </c>
      <c r="AA213" s="142">
        <v>1</v>
      </c>
      <c r="AB213" s="142">
        <v>0</v>
      </c>
      <c r="AC213" s="142">
        <v>0</v>
      </c>
      <c r="AD213" s="142">
        <v>0</v>
      </c>
      <c r="AE213" s="142">
        <v>0</v>
      </c>
      <c r="AF213" s="142">
        <v>0</v>
      </c>
      <c r="AG213" s="186" t="s">
        <v>1844</v>
      </c>
      <c r="AH213" s="138" t="s">
        <v>2536</v>
      </c>
      <c r="AI213" s="187" t="s">
        <v>2537</v>
      </c>
    </row>
    <row r="214" spans="1:35" x14ac:dyDescent="0.3">
      <c r="A214" s="183">
        <v>213</v>
      </c>
      <c r="B214" s="184">
        <v>45448</v>
      </c>
      <c r="C214" s="142" t="s">
        <v>2459</v>
      </c>
      <c r="D214" s="185" t="s">
        <v>511</v>
      </c>
      <c r="E214" s="184">
        <v>44630</v>
      </c>
      <c r="F214" s="185" t="s">
        <v>1086</v>
      </c>
      <c r="G214" s="185" t="s">
        <v>1087</v>
      </c>
      <c r="H214" s="185" t="s">
        <v>1038</v>
      </c>
      <c r="I214" s="185" t="s">
        <v>1054</v>
      </c>
      <c r="J214" s="185" t="s">
        <v>1044</v>
      </c>
      <c r="K214" s="142">
        <v>3</v>
      </c>
      <c r="L214" s="142">
        <v>2</v>
      </c>
      <c r="M214" s="142">
        <f>Table1[[#This Row],[Number of adult in House]]+Table1[[#This Row],[Number of children]]</f>
        <v>5</v>
      </c>
      <c r="N214" s="142">
        <v>2</v>
      </c>
      <c r="O214" s="142" t="s">
        <v>1840</v>
      </c>
      <c r="P214" s="142" t="s">
        <v>1841</v>
      </c>
      <c r="Q214" s="142"/>
      <c r="R214" s="142" t="s">
        <v>1840</v>
      </c>
      <c r="S214" s="142" t="s">
        <v>1844</v>
      </c>
      <c r="T214" s="142" t="s">
        <v>1841</v>
      </c>
      <c r="U214" s="142" t="s">
        <v>2538</v>
      </c>
      <c r="V214" s="142">
        <v>22.724354999999999</v>
      </c>
      <c r="W214" s="142">
        <v>74.987685999999997</v>
      </c>
      <c r="X214" s="142">
        <v>432.1</v>
      </c>
      <c r="Y214" s="142">
        <v>100</v>
      </c>
      <c r="Z214" s="142" t="s">
        <v>1843</v>
      </c>
      <c r="AA214" s="142">
        <v>1</v>
      </c>
      <c r="AB214" s="142">
        <v>0</v>
      </c>
      <c r="AC214" s="142">
        <v>0</v>
      </c>
      <c r="AD214" s="142">
        <v>0</v>
      </c>
      <c r="AE214" s="142">
        <v>0</v>
      </c>
      <c r="AF214" s="142">
        <v>0</v>
      </c>
      <c r="AG214" s="186" t="s">
        <v>1844</v>
      </c>
      <c r="AH214" s="138" t="s">
        <v>2539</v>
      </c>
      <c r="AI214" s="187" t="s">
        <v>2540</v>
      </c>
    </row>
    <row r="215" spans="1:35" x14ac:dyDescent="0.3">
      <c r="A215" s="183">
        <v>214</v>
      </c>
      <c r="B215" s="184">
        <v>45449</v>
      </c>
      <c r="C215" s="142" t="s">
        <v>2459</v>
      </c>
      <c r="D215" s="185" t="s">
        <v>521</v>
      </c>
      <c r="E215" s="184">
        <v>44630</v>
      </c>
      <c r="F215" s="185" t="s">
        <v>1088</v>
      </c>
      <c r="G215" s="185" t="s">
        <v>893</v>
      </c>
      <c r="H215" s="185" t="s">
        <v>1042</v>
      </c>
      <c r="I215" s="185" t="s">
        <v>1043</v>
      </c>
      <c r="J215" s="185" t="s">
        <v>1044</v>
      </c>
      <c r="K215" s="142">
        <v>4</v>
      </c>
      <c r="L215" s="142">
        <v>1</v>
      </c>
      <c r="M215" s="142">
        <f>Table1[[#This Row],[Number of adult in House]]+Table1[[#This Row],[Number of children]]</f>
        <v>5</v>
      </c>
      <c r="N215" s="142">
        <v>2</v>
      </c>
      <c r="O215" s="142" t="s">
        <v>1840</v>
      </c>
      <c r="P215" s="142" t="s">
        <v>1841</v>
      </c>
      <c r="Q215" s="142"/>
      <c r="R215" s="142" t="s">
        <v>1840</v>
      </c>
      <c r="S215" s="142" t="s">
        <v>1844</v>
      </c>
      <c r="T215" s="142" t="s">
        <v>1841</v>
      </c>
      <c r="U215" s="142" t="s">
        <v>2541</v>
      </c>
      <c r="V215" s="142">
        <v>22.723158999999999</v>
      </c>
      <c r="W215" s="142">
        <v>74.986316000000002</v>
      </c>
      <c r="X215" s="142">
        <v>432.1</v>
      </c>
      <c r="Y215" s="142">
        <v>122.40000152587891</v>
      </c>
      <c r="Z215" s="142" t="s">
        <v>2362</v>
      </c>
      <c r="AA215" s="142">
        <v>0</v>
      </c>
      <c r="AB215" s="142">
        <v>0</v>
      </c>
      <c r="AC215" s="142">
        <v>0</v>
      </c>
      <c r="AD215" s="142">
        <v>0</v>
      </c>
      <c r="AE215" s="142">
        <v>0</v>
      </c>
      <c r="AF215" s="142">
        <v>1</v>
      </c>
      <c r="AG215" s="186" t="s">
        <v>1844</v>
      </c>
      <c r="AH215" s="138" t="s">
        <v>2542</v>
      </c>
      <c r="AI215" s="187" t="s">
        <v>2543</v>
      </c>
    </row>
    <row r="216" spans="1:35" x14ac:dyDescent="0.3">
      <c r="A216" s="183">
        <v>215</v>
      </c>
      <c r="B216" s="184">
        <v>45450</v>
      </c>
      <c r="C216" s="142" t="s">
        <v>2459</v>
      </c>
      <c r="D216" s="185" t="s">
        <v>531</v>
      </c>
      <c r="E216" s="184">
        <v>44632</v>
      </c>
      <c r="F216" s="185" t="s">
        <v>1089</v>
      </c>
      <c r="G216" s="185" t="s">
        <v>1090</v>
      </c>
      <c r="H216" s="185" t="s">
        <v>1049</v>
      </c>
      <c r="I216" s="185" t="s">
        <v>1049</v>
      </c>
      <c r="J216" s="185" t="s">
        <v>1044</v>
      </c>
      <c r="K216" s="142">
        <v>6</v>
      </c>
      <c r="L216" s="142">
        <v>1</v>
      </c>
      <c r="M216" s="142">
        <f>Table1[[#This Row],[Number of adult in House]]+Table1[[#This Row],[Number of children]]</f>
        <v>7</v>
      </c>
      <c r="N216" s="142">
        <v>2</v>
      </c>
      <c r="O216" s="142" t="s">
        <v>1840</v>
      </c>
      <c r="P216" s="142" t="s">
        <v>1841</v>
      </c>
      <c r="Q216" s="142"/>
      <c r="R216" s="142" t="s">
        <v>1840</v>
      </c>
      <c r="S216" s="142" t="s">
        <v>1844</v>
      </c>
      <c r="T216" s="142" t="s">
        <v>1841</v>
      </c>
      <c r="U216" s="142" t="s">
        <v>2544</v>
      </c>
      <c r="V216" s="142">
        <v>22.724226999999999</v>
      </c>
      <c r="W216" s="142">
        <v>74.987696</v>
      </c>
      <c r="X216" s="142">
        <v>416.5</v>
      </c>
      <c r="Y216" s="142">
        <v>14.39999961853027</v>
      </c>
      <c r="Z216" s="142" t="s">
        <v>1843</v>
      </c>
      <c r="AA216" s="142">
        <v>1</v>
      </c>
      <c r="AB216" s="142">
        <v>0</v>
      </c>
      <c r="AC216" s="142">
        <v>0</v>
      </c>
      <c r="AD216" s="142">
        <v>0</v>
      </c>
      <c r="AE216" s="142">
        <v>0</v>
      </c>
      <c r="AF216" s="142">
        <v>0</v>
      </c>
      <c r="AG216" s="186" t="s">
        <v>1844</v>
      </c>
      <c r="AH216" s="138" t="s">
        <v>2545</v>
      </c>
      <c r="AI216" s="187" t="s">
        <v>2546</v>
      </c>
    </row>
    <row r="217" spans="1:35" x14ac:dyDescent="0.3">
      <c r="A217" s="183">
        <v>216</v>
      </c>
      <c r="B217" s="184">
        <v>45451</v>
      </c>
      <c r="C217" s="142" t="s">
        <v>2459</v>
      </c>
      <c r="D217" s="185" t="s">
        <v>541</v>
      </c>
      <c r="E217" s="184">
        <v>44636</v>
      </c>
      <c r="F217" s="185" t="s">
        <v>1091</v>
      </c>
      <c r="G217" s="185" t="s">
        <v>1092</v>
      </c>
      <c r="H217" s="185" t="s">
        <v>1038</v>
      </c>
      <c r="I217" s="185" t="s">
        <v>1054</v>
      </c>
      <c r="J217" s="185" t="s">
        <v>1044</v>
      </c>
      <c r="K217" s="142">
        <v>4</v>
      </c>
      <c r="L217" s="142">
        <v>2</v>
      </c>
      <c r="M217" s="142">
        <f>Table1[[#This Row],[Number of adult in House]]+Table1[[#This Row],[Number of children]]</f>
        <v>6</v>
      </c>
      <c r="N217" s="142">
        <v>2</v>
      </c>
      <c r="O217" s="142" t="s">
        <v>1840</v>
      </c>
      <c r="P217" s="142" t="s">
        <v>1841</v>
      </c>
      <c r="Q217" s="142"/>
      <c r="R217" s="142" t="s">
        <v>1840</v>
      </c>
      <c r="S217" s="142" t="s">
        <v>1844</v>
      </c>
      <c r="T217" s="142" t="s">
        <v>1841</v>
      </c>
      <c r="U217" s="142" t="s">
        <v>2547</v>
      </c>
      <c r="V217" s="142">
        <v>22.724042000000001</v>
      </c>
      <c r="W217" s="142">
        <v>74.988129999999998</v>
      </c>
      <c r="X217" s="142">
        <v>416.6</v>
      </c>
      <c r="Y217" s="142">
        <v>7.9000000953674316</v>
      </c>
      <c r="Z217" s="142" t="s">
        <v>2331</v>
      </c>
      <c r="AA217" s="142">
        <v>0</v>
      </c>
      <c r="AB217" s="142">
        <v>0</v>
      </c>
      <c r="AC217" s="142">
        <v>0</v>
      </c>
      <c r="AD217" s="142">
        <v>1</v>
      </c>
      <c r="AE217" s="142">
        <v>0</v>
      </c>
      <c r="AF217" s="142">
        <v>0</v>
      </c>
      <c r="AG217" s="186" t="s">
        <v>1844</v>
      </c>
      <c r="AH217" s="138" t="s">
        <v>2548</v>
      </c>
      <c r="AI217" s="187" t="s">
        <v>2549</v>
      </c>
    </row>
    <row r="218" spans="1:35" x14ac:dyDescent="0.3">
      <c r="A218" s="183">
        <v>217</v>
      </c>
      <c r="B218" s="184">
        <v>45452</v>
      </c>
      <c r="C218" s="142" t="s">
        <v>2459</v>
      </c>
      <c r="D218" s="185" t="s">
        <v>551</v>
      </c>
      <c r="E218" s="184">
        <v>44638</v>
      </c>
      <c r="F218" s="185" t="s">
        <v>1093</v>
      </c>
      <c r="G218" s="185" t="s">
        <v>1022</v>
      </c>
      <c r="H218" s="185" t="s">
        <v>1048</v>
      </c>
      <c r="I218" s="185" t="s">
        <v>1049</v>
      </c>
      <c r="J218" s="185" t="s">
        <v>1044</v>
      </c>
      <c r="K218" s="142">
        <v>5</v>
      </c>
      <c r="L218" s="142">
        <v>1</v>
      </c>
      <c r="M218" s="142">
        <f>Table1[[#This Row],[Number of adult in House]]+Table1[[#This Row],[Number of children]]</f>
        <v>6</v>
      </c>
      <c r="N218" s="142">
        <v>2</v>
      </c>
      <c r="O218" s="142" t="s">
        <v>1840</v>
      </c>
      <c r="P218" s="142" t="s">
        <v>1841</v>
      </c>
      <c r="Q218" s="142"/>
      <c r="R218" s="142" t="s">
        <v>1840</v>
      </c>
      <c r="S218" s="142" t="s">
        <v>1844</v>
      </c>
      <c r="T218" s="142" t="s">
        <v>1841</v>
      </c>
      <c r="U218" s="142" t="s">
        <v>2550</v>
      </c>
      <c r="V218" s="142">
        <v>22.724042000000001</v>
      </c>
      <c r="W218" s="142">
        <v>74.988129999999998</v>
      </c>
      <c r="X218" s="142">
        <v>416.6</v>
      </c>
      <c r="Y218" s="142">
        <v>100</v>
      </c>
      <c r="Z218" s="142" t="s">
        <v>1880</v>
      </c>
      <c r="AA218" s="142">
        <v>0</v>
      </c>
      <c r="AB218" s="142">
        <v>0</v>
      </c>
      <c r="AC218" s="142">
        <v>0</v>
      </c>
      <c r="AD218" s="142">
        <v>0</v>
      </c>
      <c r="AE218" s="142">
        <v>1</v>
      </c>
      <c r="AF218" s="142">
        <v>0</v>
      </c>
      <c r="AG218" s="186" t="s">
        <v>1844</v>
      </c>
      <c r="AH218" s="138" t="s">
        <v>2551</v>
      </c>
      <c r="AI218" s="187" t="s">
        <v>2552</v>
      </c>
    </row>
    <row r="219" spans="1:35" x14ac:dyDescent="0.3">
      <c r="A219" s="183">
        <v>218</v>
      </c>
      <c r="B219" s="184">
        <v>45451</v>
      </c>
      <c r="C219" s="142" t="s">
        <v>2459</v>
      </c>
      <c r="D219" s="185" t="s">
        <v>561</v>
      </c>
      <c r="E219" s="184">
        <v>44632</v>
      </c>
      <c r="F219" s="185" t="s">
        <v>1094</v>
      </c>
      <c r="G219" s="185" t="s">
        <v>1095</v>
      </c>
      <c r="H219" s="185" t="s">
        <v>1048</v>
      </c>
      <c r="I219" s="185" t="s">
        <v>1049</v>
      </c>
      <c r="J219" s="185" t="s">
        <v>1044</v>
      </c>
      <c r="K219" s="142">
        <v>3</v>
      </c>
      <c r="L219" s="142">
        <v>2</v>
      </c>
      <c r="M219" s="142">
        <f>Table1[[#This Row],[Number of adult in House]]+Table1[[#This Row],[Number of children]]</f>
        <v>5</v>
      </c>
      <c r="N219" s="142">
        <v>2</v>
      </c>
      <c r="O219" s="142" t="s">
        <v>1840</v>
      </c>
      <c r="P219" s="142" t="s">
        <v>1841</v>
      </c>
      <c r="Q219" s="142"/>
      <c r="R219" s="142" t="s">
        <v>1840</v>
      </c>
      <c r="S219" s="142" t="s">
        <v>1844</v>
      </c>
      <c r="T219" s="142" t="s">
        <v>1841</v>
      </c>
      <c r="U219" s="142" t="s">
        <v>2547</v>
      </c>
      <c r="V219" s="142">
        <v>22.724042000000001</v>
      </c>
      <c r="W219" s="142">
        <v>74.988129999999998</v>
      </c>
      <c r="X219" s="142">
        <v>416.6</v>
      </c>
      <c r="Y219" s="142">
        <v>7.9000000953674316</v>
      </c>
      <c r="Z219" s="142" t="s">
        <v>2331</v>
      </c>
      <c r="AA219" s="142">
        <v>0</v>
      </c>
      <c r="AB219" s="142">
        <v>0</v>
      </c>
      <c r="AC219" s="142">
        <v>0</v>
      </c>
      <c r="AD219" s="142">
        <v>1</v>
      </c>
      <c r="AE219" s="142">
        <v>0</v>
      </c>
      <c r="AF219" s="142">
        <v>0</v>
      </c>
      <c r="AG219" s="186" t="s">
        <v>1844</v>
      </c>
      <c r="AH219" s="138" t="s">
        <v>2548</v>
      </c>
      <c r="AI219" s="187" t="s">
        <v>2549</v>
      </c>
    </row>
    <row r="220" spans="1:35" x14ac:dyDescent="0.3">
      <c r="A220" s="183">
        <v>219</v>
      </c>
      <c r="B220" s="184">
        <v>45451</v>
      </c>
      <c r="C220" s="142" t="s">
        <v>2459</v>
      </c>
      <c r="D220" s="185" t="s">
        <v>571</v>
      </c>
      <c r="E220" s="184">
        <v>44634</v>
      </c>
      <c r="F220" s="185" t="s">
        <v>1096</v>
      </c>
      <c r="G220" s="185" t="s">
        <v>1070</v>
      </c>
      <c r="H220" s="185" t="s">
        <v>1048</v>
      </c>
      <c r="I220" s="185" t="s">
        <v>1049</v>
      </c>
      <c r="J220" s="185" t="s">
        <v>1044</v>
      </c>
      <c r="K220" s="142">
        <v>4</v>
      </c>
      <c r="L220" s="142">
        <v>1</v>
      </c>
      <c r="M220" s="142">
        <f>Table1[[#This Row],[Number of adult in House]]+Table1[[#This Row],[Number of children]]</f>
        <v>5</v>
      </c>
      <c r="N220" s="142">
        <v>2</v>
      </c>
      <c r="O220" s="142" t="s">
        <v>1840</v>
      </c>
      <c r="P220" s="142" t="s">
        <v>1841</v>
      </c>
      <c r="Q220" s="142"/>
      <c r="R220" s="142" t="s">
        <v>1840</v>
      </c>
      <c r="S220" s="142" t="s">
        <v>1844</v>
      </c>
      <c r="T220" s="142" t="s">
        <v>1841</v>
      </c>
      <c r="U220" s="142" t="s">
        <v>2550</v>
      </c>
      <c r="V220" s="142">
        <v>22.724042000000001</v>
      </c>
      <c r="W220" s="142">
        <v>74.988129999999998</v>
      </c>
      <c r="X220" s="142">
        <v>416.6</v>
      </c>
      <c r="Y220" s="142">
        <v>100</v>
      </c>
      <c r="Z220" s="142" t="s">
        <v>1880</v>
      </c>
      <c r="AA220" s="142">
        <v>0</v>
      </c>
      <c r="AB220" s="142">
        <v>0</v>
      </c>
      <c r="AC220" s="142">
        <v>0</v>
      </c>
      <c r="AD220" s="142">
        <v>0</v>
      </c>
      <c r="AE220" s="142">
        <v>1</v>
      </c>
      <c r="AF220" s="142">
        <v>0</v>
      </c>
      <c r="AG220" s="186" t="s">
        <v>1844</v>
      </c>
      <c r="AH220" s="138" t="s">
        <v>2551</v>
      </c>
      <c r="AI220" s="187" t="s">
        <v>2552</v>
      </c>
    </row>
    <row r="221" spans="1:35" x14ac:dyDescent="0.3">
      <c r="A221" s="183">
        <v>220</v>
      </c>
      <c r="B221" s="184">
        <v>45461.477951388886</v>
      </c>
      <c r="C221" s="142" t="s">
        <v>2553</v>
      </c>
      <c r="D221" s="142" t="s">
        <v>2554</v>
      </c>
      <c r="E221" s="184">
        <v>44662</v>
      </c>
      <c r="F221" s="142" t="s">
        <v>1176</v>
      </c>
      <c r="G221" s="142" t="s">
        <v>2555</v>
      </c>
      <c r="H221" s="142" t="s">
        <v>1178</v>
      </c>
      <c r="I221" s="142" t="s">
        <v>2556</v>
      </c>
      <c r="J221" s="142" t="s">
        <v>1101</v>
      </c>
      <c r="K221" s="142">
        <v>3</v>
      </c>
      <c r="L221" s="142">
        <v>1</v>
      </c>
      <c r="M221" s="142">
        <f>Table1[[#This Row],[Number of adult in House]]+Table1[[#This Row],[Number of children]]</f>
        <v>4</v>
      </c>
      <c r="N221" s="142">
        <v>2</v>
      </c>
      <c r="O221" s="142" t="s">
        <v>1840</v>
      </c>
      <c r="P221" s="142" t="s">
        <v>1841</v>
      </c>
      <c r="Q221" s="142"/>
      <c r="R221" s="142" t="s">
        <v>1840</v>
      </c>
      <c r="S221" s="142" t="s">
        <v>1841</v>
      </c>
      <c r="T221" s="142" t="s">
        <v>2557</v>
      </c>
      <c r="U221" s="142" t="s">
        <v>2558</v>
      </c>
      <c r="V221" s="142">
        <v>22.004229599999999</v>
      </c>
      <c r="W221" s="142">
        <v>78.595358700000006</v>
      </c>
      <c r="X221" s="142">
        <v>0</v>
      </c>
      <c r="Y221" s="142">
        <v>2700</v>
      </c>
      <c r="Z221" s="142" t="s">
        <v>1843</v>
      </c>
      <c r="AA221" s="142">
        <v>1</v>
      </c>
      <c r="AB221" s="142">
        <v>0</v>
      </c>
      <c r="AC221" s="142">
        <v>0</v>
      </c>
      <c r="AD221" s="142">
        <v>0</v>
      </c>
      <c r="AE221" s="142">
        <v>0</v>
      </c>
      <c r="AF221" s="142">
        <v>0</v>
      </c>
      <c r="AG221" s="186" t="s">
        <v>1844</v>
      </c>
      <c r="AH221" s="138" t="s">
        <v>2559</v>
      </c>
      <c r="AI221" s="187" t="s">
        <v>2560</v>
      </c>
    </row>
    <row r="222" spans="1:35" x14ac:dyDescent="0.3">
      <c r="A222" s="183">
        <v>221</v>
      </c>
      <c r="B222" s="184">
        <v>45465.591296296298</v>
      </c>
      <c r="C222" s="142" t="s">
        <v>2561</v>
      </c>
      <c r="D222" s="142" t="s">
        <v>378</v>
      </c>
      <c r="E222" s="184">
        <v>44665</v>
      </c>
      <c r="F222" s="142" t="s">
        <v>1130</v>
      </c>
      <c r="G222" s="142" t="s">
        <v>2562</v>
      </c>
      <c r="H222" s="142" t="s">
        <v>1132</v>
      </c>
      <c r="I222" s="142" t="s">
        <v>1100</v>
      </c>
      <c r="J222" s="142" t="s">
        <v>1101</v>
      </c>
      <c r="K222" s="142">
        <v>4</v>
      </c>
      <c r="L222" s="142">
        <v>1</v>
      </c>
      <c r="M222" s="142">
        <f>Table1[[#This Row],[Number of adult in House]]+Table1[[#This Row],[Number of children]]</f>
        <v>5</v>
      </c>
      <c r="N222" s="142">
        <v>2</v>
      </c>
      <c r="O222" s="142" t="s">
        <v>1840</v>
      </c>
      <c r="P222" s="142" t="s">
        <v>1841</v>
      </c>
      <c r="Q222" s="142"/>
      <c r="R222" s="142" t="s">
        <v>1840</v>
      </c>
      <c r="S222" s="142" t="s">
        <v>1841</v>
      </c>
      <c r="T222" s="142" t="s">
        <v>1841</v>
      </c>
      <c r="U222" s="142" t="s">
        <v>2563</v>
      </c>
      <c r="V222" s="142">
        <v>21.951549199999999</v>
      </c>
      <c r="W222" s="142">
        <v>78.727343399999995</v>
      </c>
      <c r="X222" s="142">
        <v>0</v>
      </c>
      <c r="Y222" s="142">
        <v>122.4</v>
      </c>
      <c r="Z222" s="142" t="s">
        <v>1843</v>
      </c>
      <c r="AA222" s="142">
        <v>1</v>
      </c>
      <c r="AB222" s="142">
        <v>0</v>
      </c>
      <c r="AC222" s="142">
        <v>0</v>
      </c>
      <c r="AD222" s="142">
        <v>0</v>
      </c>
      <c r="AE222" s="142">
        <v>0</v>
      </c>
      <c r="AF222" s="142">
        <v>0</v>
      </c>
      <c r="AG222" s="186" t="s">
        <v>1844</v>
      </c>
      <c r="AH222" s="138" t="s">
        <v>2564</v>
      </c>
      <c r="AI222" s="187" t="s">
        <v>2565</v>
      </c>
    </row>
    <row r="223" spans="1:35" x14ac:dyDescent="0.3">
      <c r="A223" s="183">
        <v>222</v>
      </c>
      <c r="B223" s="184">
        <v>45467.591365740744</v>
      </c>
      <c r="C223" s="142" t="s">
        <v>2561</v>
      </c>
      <c r="D223" s="142" t="s">
        <v>482</v>
      </c>
      <c r="E223" s="184">
        <v>44671</v>
      </c>
      <c r="F223" s="142" t="s">
        <v>2566</v>
      </c>
      <c r="G223" s="142" t="s">
        <v>2567</v>
      </c>
      <c r="H223" s="142" t="s">
        <v>1163</v>
      </c>
      <c r="I223" s="142" t="s">
        <v>1100</v>
      </c>
      <c r="J223" s="142" t="s">
        <v>1101</v>
      </c>
      <c r="K223" s="142">
        <v>2</v>
      </c>
      <c r="L223" s="142">
        <v>2</v>
      </c>
      <c r="M223" s="142">
        <f>Table1[[#This Row],[Number of adult in House]]+Table1[[#This Row],[Number of children]]</f>
        <v>4</v>
      </c>
      <c r="N223" s="142">
        <v>2</v>
      </c>
      <c r="O223" s="142" t="s">
        <v>1840</v>
      </c>
      <c r="P223" s="142" t="s">
        <v>1841</v>
      </c>
      <c r="Q223" s="142"/>
      <c r="R223" s="142" t="s">
        <v>1840</v>
      </c>
      <c r="S223" s="142" t="s">
        <v>1841</v>
      </c>
      <c r="T223" s="142" t="s">
        <v>1841</v>
      </c>
      <c r="U223" s="142" t="s">
        <v>2568</v>
      </c>
      <c r="V223" s="142">
        <v>21.957504400000001</v>
      </c>
      <c r="W223" s="142">
        <v>78.732858899999997</v>
      </c>
      <c r="X223" s="142">
        <v>689.6507188398391</v>
      </c>
      <c r="Y223" s="142">
        <v>4.9000000000000004</v>
      </c>
      <c r="Z223" s="142" t="s">
        <v>1843</v>
      </c>
      <c r="AA223" s="142">
        <v>1</v>
      </c>
      <c r="AB223" s="142">
        <v>0</v>
      </c>
      <c r="AC223" s="142">
        <v>0</v>
      </c>
      <c r="AD223" s="142">
        <v>0</v>
      </c>
      <c r="AE223" s="142">
        <v>0</v>
      </c>
      <c r="AF223" s="142">
        <v>0</v>
      </c>
      <c r="AG223" s="186" t="s">
        <v>1844</v>
      </c>
      <c r="AH223" s="138" t="s">
        <v>2569</v>
      </c>
      <c r="AI223" s="187" t="s">
        <v>2570</v>
      </c>
    </row>
    <row r="224" spans="1:35" x14ac:dyDescent="0.3">
      <c r="A224" s="183">
        <v>223</v>
      </c>
      <c r="B224" s="184">
        <v>45468.609861111108</v>
      </c>
      <c r="C224" s="142" t="s">
        <v>2571</v>
      </c>
      <c r="D224" s="142" t="s">
        <v>296</v>
      </c>
      <c r="E224" s="184">
        <v>44683</v>
      </c>
      <c r="F224" s="142" t="s">
        <v>2572</v>
      </c>
      <c r="G224" s="142" t="s">
        <v>2573</v>
      </c>
      <c r="H224" s="142" t="s">
        <v>2574</v>
      </c>
      <c r="I224" s="142" t="s">
        <v>2556</v>
      </c>
      <c r="J224" s="142" t="s">
        <v>1101</v>
      </c>
      <c r="K224" s="142">
        <v>4</v>
      </c>
      <c r="L224" s="142">
        <v>2</v>
      </c>
      <c r="M224" s="142">
        <f>Table1[[#This Row],[Number of adult in House]]+Table1[[#This Row],[Number of children]]</f>
        <v>6</v>
      </c>
      <c r="N224" s="142">
        <v>2</v>
      </c>
      <c r="O224" s="142" t="s">
        <v>1840</v>
      </c>
      <c r="P224" s="142" t="s">
        <v>1841</v>
      </c>
      <c r="Q224" s="142"/>
      <c r="R224" s="142" t="s">
        <v>1840</v>
      </c>
      <c r="S224" s="142" t="s">
        <v>1841</v>
      </c>
      <c r="T224" s="142" t="s">
        <v>1841</v>
      </c>
      <c r="U224" s="142" t="s">
        <v>2575</v>
      </c>
      <c r="V224" s="142">
        <v>21.9222912</v>
      </c>
      <c r="W224" s="142">
        <v>78.727181200000004</v>
      </c>
      <c r="X224" s="142">
        <v>635.20000000000005</v>
      </c>
      <c r="Y224" s="142">
        <v>4.7</v>
      </c>
      <c r="Z224" s="142" t="s">
        <v>1843</v>
      </c>
      <c r="AA224" s="142">
        <v>1</v>
      </c>
      <c r="AB224" s="142">
        <v>0</v>
      </c>
      <c r="AC224" s="142">
        <v>0</v>
      </c>
      <c r="AD224" s="142">
        <v>0</v>
      </c>
      <c r="AE224" s="142">
        <v>0</v>
      </c>
      <c r="AF224" s="142">
        <v>0</v>
      </c>
      <c r="AG224" s="186" t="s">
        <v>1844</v>
      </c>
      <c r="AH224" s="138" t="s">
        <v>2576</v>
      </c>
      <c r="AI224" s="187" t="s">
        <v>2577</v>
      </c>
    </row>
    <row r="225" spans="1:35" x14ac:dyDescent="0.3">
      <c r="A225" s="183">
        <v>224</v>
      </c>
      <c r="B225" s="184">
        <v>45468.611238425925</v>
      </c>
      <c r="C225" s="142" t="s">
        <v>2571</v>
      </c>
      <c r="D225" s="142" t="s">
        <v>410</v>
      </c>
      <c r="E225" s="184">
        <v>44680</v>
      </c>
      <c r="F225" s="142" t="s">
        <v>2578</v>
      </c>
      <c r="G225" s="142" t="s">
        <v>2579</v>
      </c>
      <c r="H225" s="142" t="s">
        <v>2580</v>
      </c>
      <c r="I225" s="142" t="s">
        <v>2556</v>
      </c>
      <c r="J225" s="142" t="s">
        <v>1101</v>
      </c>
      <c r="K225" s="142">
        <v>4</v>
      </c>
      <c r="L225" s="142">
        <v>1</v>
      </c>
      <c r="M225" s="142">
        <f>Table1[[#This Row],[Number of adult in House]]+Table1[[#This Row],[Number of children]]</f>
        <v>5</v>
      </c>
      <c r="N225" s="142">
        <v>2</v>
      </c>
      <c r="O225" s="142" t="s">
        <v>1840</v>
      </c>
      <c r="P225" s="142" t="s">
        <v>1841</v>
      </c>
      <c r="Q225" s="142"/>
      <c r="R225" s="142" t="s">
        <v>1840</v>
      </c>
      <c r="S225" s="142" t="s">
        <v>1841</v>
      </c>
      <c r="T225" s="142" t="s">
        <v>1841</v>
      </c>
      <c r="U225" s="142" t="s">
        <v>2581</v>
      </c>
      <c r="V225" s="142">
        <v>21.876196499999999</v>
      </c>
      <c r="W225" s="142">
        <v>78.722720499999994</v>
      </c>
      <c r="X225" s="142">
        <v>532.20000000000005</v>
      </c>
      <c r="Y225" s="142">
        <v>4.3499999999999996</v>
      </c>
      <c r="Z225" s="142" t="s">
        <v>2337</v>
      </c>
      <c r="AA225" s="142">
        <v>0</v>
      </c>
      <c r="AB225" s="142">
        <v>0</v>
      </c>
      <c r="AC225" s="142">
        <v>1</v>
      </c>
      <c r="AD225" s="142">
        <v>0</v>
      </c>
      <c r="AE225" s="142">
        <v>0</v>
      </c>
      <c r="AF225" s="142">
        <v>0</v>
      </c>
      <c r="AG225" s="186" t="s">
        <v>1844</v>
      </c>
      <c r="AH225" s="138" t="s">
        <v>2582</v>
      </c>
      <c r="AI225" s="187" t="s">
        <v>2583</v>
      </c>
    </row>
    <row r="226" spans="1:35" x14ac:dyDescent="0.3">
      <c r="A226" s="183">
        <v>225</v>
      </c>
      <c r="B226" s="184">
        <v>45468.609085648146</v>
      </c>
      <c r="C226" s="142" t="s">
        <v>2571</v>
      </c>
      <c r="D226" s="142" t="s">
        <v>285</v>
      </c>
      <c r="E226" s="184">
        <v>44685</v>
      </c>
      <c r="F226" s="142" t="s">
        <v>2584</v>
      </c>
      <c r="G226" s="142" t="s">
        <v>2585</v>
      </c>
      <c r="H226" s="142" t="s">
        <v>2586</v>
      </c>
      <c r="I226" s="142" t="s">
        <v>2556</v>
      </c>
      <c r="J226" s="142" t="s">
        <v>1101</v>
      </c>
      <c r="K226" s="142">
        <v>4</v>
      </c>
      <c r="L226" s="142">
        <v>1</v>
      </c>
      <c r="M226" s="142">
        <f>Table1[[#This Row],[Number of adult in House]]+Table1[[#This Row],[Number of children]]</f>
        <v>5</v>
      </c>
      <c r="N226" s="142">
        <v>2</v>
      </c>
      <c r="O226" s="142" t="s">
        <v>1840</v>
      </c>
      <c r="P226" s="142" t="s">
        <v>1841</v>
      </c>
      <c r="Q226" s="142"/>
      <c r="R226" s="142" t="s">
        <v>1840</v>
      </c>
      <c r="S226" s="142" t="s">
        <v>1841</v>
      </c>
      <c r="T226" s="142" t="s">
        <v>1841</v>
      </c>
      <c r="U226" s="142" t="s">
        <v>2587</v>
      </c>
      <c r="V226" s="142">
        <v>21.874870399999999</v>
      </c>
      <c r="W226" s="142">
        <v>78.776554599999997</v>
      </c>
      <c r="X226" s="142">
        <v>669.7</v>
      </c>
      <c r="Y226" s="142">
        <v>4.3</v>
      </c>
      <c r="Z226" s="142" t="s">
        <v>1843</v>
      </c>
      <c r="AA226" s="142">
        <v>1</v>
      </c>
      <c r="AB226" s="142">
        <v>0</v>
      </c>
      <c r="AC226" s="142">
        <v>0</v>
      </c>
      <c r="AD226" s="142">
        <v>0</v>
      </c>
      <c r="AE226" s="142">
        <v>0</v>
      </c>
      <c r="AF226" s="142">
        <v>0</v>
      </c>
      <c r="AG226" s="186" t="s">
        <v>1844</v>
      </c>
      <c r="AH226" s="138" t="s">
        <v>2588</v>
      </c>
      <c r="AI226" s="187" t="s">
        <v>2589</v>
      </c>
    </row>
    <row r="227" spans="1:35" x14ac:dyDescent="0.3">
      <c r="A227" s="183">
        <v>226</v>
      </c>
      <c r="B227" s="184">
        <v>45470.675543981481</v>
      </c>
      <c r="C227" s="142" t="s">
        <v>2590</v>
      </c>
      <c r="D227" s="142" t="s">
        <v>2591</v>
      </c>
      <c r="E227" s="184">
        <v>44665</v>
      </c>
      <c r="F227" s="142" t="s">
        <v>2592</v>
      </c>
      <c r="G227" s="142" t="s">
        <v>2593</v>
      </c>
      <c r="H227" s="142" t="s">
        <v>2594</v>
      </c>
      <c r="I227" s="142" t="s">
        <v>2556</v>
      </c>
      <c r="J227" s="142" t="s">
        <v>1101</v>
      </c>
      <c r="K227" s="142">
        <v>3</v>
      </c>
      <c r="L227" s="142">
        <v>2</v>
      </c>
      <c r="M227" s="142">
        <f>Table1[[#This Row],[Number of adult in House]]+Table1[[#This Row],[Number of children]]</f>
        <v>5</v>
      </c>
      <c r="N227" s="142">
        <v>2</v>
      </c>
      <c r="O227" s="142" t="s">
        <v>1840</v>
      </c>
      <c r="P227" s="142" t="s">
        <v>1841</v>
      </c>
      <c r="Q227" s="142"/>
      <c r="R227" s="142" t="s">
        <v>1840</v>
      </c>
      <c r="S227" s="142" t="s">
        <v>1841</v>
      </c>
      <c r="T227" s="142" t="s">
        <v>1841</v>
      </c>
      <c r="U227" s="142" t="s">
        <v>2595</v>
      </c>
      <c r="V227" s="142">
        <v>21.981328300000001</v>
      </c>
      <c r="W227" s="142">
        <v>78.6720167</v>
      </c>
      <c r="X227" s="142">
        <v>788.40000000000009</v>
      </c>
      <c r="Y227" s="142">
        <v>54.1</v>
      </c>
      <c r="Z227" s="142" t="s">
        <v>1843</v>
      </c>
      <c r="AA227" s="142">
        <v>1</v>
      </c>
      <c r="AB227" s="142">
        <v>0</v>
      </c>
      <c r="AC227" s="142">
        <v>0</v>
      </c>
      <c r="AD227" s="142">
        <v>0</v>
      </c>
      <c r="AE227" s="142">
        <v>0</v>
      </c>
      <c r="AF227" s="142">
        <v>0</v>
      </c>
      <c r="AG227" s="186" t="s">
        <v>1844</v>
      </c>
      <c r="AH227" s="138" t="s">
        <v>2596</v>
      </c>
      <c r="AI227" s="187" t="s">
        <v>2597</v>
      </c>
    </row>
    <row r="228" spans="1:35" x14ac:dyDescent="0.3">
      <c r="A228" s="183">
        <v>227</v>
      </c>
      <c r="B228" s="184">
        <v>45470.675659722219</v>
      </c>
      <c r="C228" s="142" t="s">
        <v>2590</v>
      </c>
      <c r="D228" s="142" t="s">
        <v>472</v>
      </c>
      <c r="E228" s="184">
        <v>44667</v>
      </c>
      <c r="F228" s="142" t="s">
        <v>2598</v>
      </c>
      <c r="G228" s="142" t="s">
        <v>2599</v>
      </c>
      <c r="H228" s="142" t="s">
        <v>2600</v>
      </c>
      <c r="I228" s="142" t="s">
        <v>2556</v>
      </c>
      <c r="J228" s="142" t="s">
        <v>1101</v>
      </c>
      <c r="K228" s="142">
        <v>4</v>
      </c>
      <c r="L228" s="142">
        <v>2</v>
      </c>
      <c r="M228" s="142">
        <f>Table1[[#This Row],[Number of adult in House]]+Table1[[#This Row],[Number of children]]</f>
        <v>6</v>
      </c>
      <c r="N228" s="142">
        <v>2</v>
      </c>
      <c r="O228" s="142" t="s">
        <v>1840</v>
      </c>
      <c r="P228" s="142" t="s">
        <v>1840</v>
      </c>
      <c r="Q228" s="142">
        <v>1</v>
      </c>
      <c r="R228" s="142" t="s">
        <v>1840</v>
      </c>
      <c r="S228" s="142" t="s">
        <v>1841</v>
      </c>
      <c r="T228" s="142" t="s">
        <v>2601</v>
      </c>
      <c r="U228" s="142" t="s">
        <v>2602</v>
      </c>
      <c r="V228" s="142">
        <v>21.998345700000002</v>
      </c>
      <c r="W228" s="142">
        <v>78.649608499999999</v>
      </c>
      <c r="X228" s="142">
        <v>490.2</v>
      </c>
      <c r="Y228" s="142">
        <v>121</v>
      </c>
      <c r="Z228" s="142" t="s">
        <v>1843</v>
      </c>
      <c r="AA228" s="142">
        <v>1</v>
      </c>
      <c r="AB228" s="142">
        <v>0</v>
      </c>
      <c r="AC228" s="142">
        <v>0</v>
      </c>
      <c r="AD228" s="142">
        <v>0</v>
      </c>
      <c r="AE228" s="142">
        <v>0</v>
      </c>
      <c r="AF228" s="142">
        <v>0</v>
      </c>
      <c r="AG228" s="186" t="s">
        <v>1844</v>
      </c>
      <c r="AH228" s="138" t="s">
        <v>2603</v>
      </c>
      <c r="AI228" s="187" t="s">
        <v>2604</v>
      </c>
    </row>
    <row r="229" spans="1:35" x14ac:dyDescent="0.3">
      <c r="A229" s="183">
        <v>228</v>
      </c>
      <c r="B229" s="184">
        <v>45470.675752314812</v>
      </c>
      <c r="C229" s="142" t="s">
        <v>2590</v>
      </c>
      <c r="D229" s="142" t="s">
        <v>452</v>
      </c>
      <c r="E229" s="184">
        <v>44664</v>
      </c>
      <c r="F229" s="142" t="s">
        <v>2605</v>
      </c>
      <c r="G229" s="142" t="s">
        <v>2606</v>
      </c>
      <c r="H229" s="142" t="s">
        <v>2607</v>
      </c>
      <c r="I229" s="142" t="s">
        <v>2556</v>
      </c>
      <c r="J229" s="142" t="s">
        <v>1101</v>
      </c>
      <c r="K229" s="142">
        <v>5</v>
      </c>
      <c r="L229" s="142">
        <v>1</v>
      </c>
      <c r="M229" s="142">
        <f>Table1[[#This Row],[Number of adult in House]]+Table1[[#This Row],[Number of children]]</f>
        <v>6</v>
      </c>
      <c r="N229" s="142">
        <v>2</v>
      </c>
      <c r="O229" s="142" t="s">
        <v>1840</v>
      </c>
      <c r="P229" s="142" t="s">
        <v>1840</v>
      </c>
      <c r="Q229" s="142">
        <v>1</v>
      </c>
      <c r="R229" s="142" t="s">
        <v>1840</v>
      </c>
      <c r="S229" s="142" t="s">
        <v>2608</v>
      </c>
      <c r="T229" s="142" t="s">
        <v>2609</v>
      </c>
      <c r="U229" s="142" t="s">
        <v>2610</v>
      </c>
      <c r="V229" s="142">
        <v>21.963324</v>
      </c>
      <c r="W229" s="142">
        <v>78.630405300000007</v>
      </c>
      <c r="X229" s="142">
        <v>497.99999999999989</v>
      </c>
      <c r="Y229" s="142">
        <v>4.5</v>
      </c>
      <c r="Z229" s="142" t="s">
        <v>1843</v>
      </c>
      <c r="AA229" s="142">
        <v>1</v>
      </c>
      <c r="AB229" s="142">
        <v>0</v>
      </c>
      <c r="AC229" s="142">
        <v>0</v>
      </c>
      <c r="AD229" s="142">
        <v>0</v>
      </c>
      <c r="AE229" s="142">
        <v>0</v>
      </c>
      <c r="AF229" s="142">
        <v>0</v>
      </c>
      <c r="AG229" s="186" t="s">
        <v>1844</v>
      </c>
      <c r="AH229" s="138" t="s">
        <v>2611</v>
      </c>
      <c r="AI229" s="187" t="s">
        <v>2612</v>
      </c>
    </row>
    <row r="230" spans="1:35" x14ac:dyDescent="0.3">
      <c r="A230" s="183">
        <v>229</v>
      </c>
      <c r="B230" s="184">
        <v>45463.563090277778</v>
      </c>
      <c r="C230" s="142" t="s">
        <v>2613</v>
      </c>
      <c r="D230" s="142" t="s">
        <v>399</v>
      </c>
      <c r="E230" s="184">
        <v>44665</v>
      </c>
      <c r="F230" s="142" t="s">
        <v>2614</v>
      </c>
      <c r="G230" s="142" t="s">
        <v>2615</v>
      </c>
      <c r="H230" s="142" t="s">
        <v>2594</v>
      </c>
      <c r="I230" s="142" t="s">
        <v>2556</v>
      </c>
      <c r="J230" s="142" t="s">
        <v>1101</v>
      </c>
      <c r="K230" s="142">
        <v>5</v>
      </c>
      <c r="L230" s="142">
        <v>1</v>
      </c>
      <c r="M230" s="142">
        <f>Table1[[#This Row],[Number of adult in House]]+Table1[[#This Row],[Number of children]]</f>
        <v>6</v>
      </c>
      <c r="N230" s="142">
        <v>2</v>
      </c>
      <c r="O230" s="142" t="s">
        <v>1840</v>
      </c>
      <c r="P230" s="142" t="s">
        <v>1840</v>
      </c>
      <c r="Q230" s="142">
        <v>2</v>
      </c>
      <c r="R230" s="142" t="s">
        <v>1840</v>
      </c>
      <c r="S230" s="142" t="s">
        <v>1841</v>
      </c>
      <c r="T230" s="142" t="s">
        <v>2616</v>
      </c>
      <c r="U230" s="142" t="s">
        <v>2617</v>
      </c>
      <c r="V230" s="142">
        <v>21.9789675</v>
      </c>
      <c r="W230" s="142">
        <v>78.670189300000004</v>
      </c>
      <c r="X230" s="142">
        <v>0</v>
      </c>
      <c r="Y230" s="142">
        <v>1000</v>
      </c>
      <c r="Z230" s="142" t="s">
        <v>1843</v>
      </c>
      <c r="AA230" s="142">
        <v>1</v>
      </c>
      <c r="AB230" s="142">
        <v>0</v>
      </c>
      <c r="AC230" s="142">
        <v>0</v>
      </c>
      <c r="AD230" s="142">
        <v>0</v>
      </c>
      <c r="AE230" s="142">
        <v>0</v>
      </c>
      <c r="AF230" s="142">
        <v>0</v>
      </c>
      <c r="AG230" s="186" t="s">
        <v>1844</v>
      </c>
      <c r="AH230" s="138" t="s">
        <v>2618</v>
      </c>
      <c r="AI230" s="187" t="s">
        <v>2619</v>
      </c>
    </row>
    <row r="231" spans="1:35" x14ac:dyDescent="0.3">
      <c r="A231" s="183">
        <v>230</v>
      </c>
      <c r="B231" s="184">
        <v>45470.675856481481</v>
      </c>
      <c r="C231" s="142" t="s">
        <v>2590</v>
      </c>
      <c r="D231" s="142" t="s">
        <v>512</v>
      </c>
      <c r="E231" s="184">
        <v>44660</v>
      </c>
      <c r="F231" s="142" t="s">
        <v>2620</v>
      </c>
      <c r="G231" s="142" t="s">
        <v>2621</v>
      </c>
      <c r="H231" s="142" t="s">
        <v>2600</v>
      </c>
      <c r="I231" s="142" t="s">
        <v>2556</v>
      </c>
      <c r="J231" s="142" t="s">
        <v>1101</v>
      </c>
      <c r="K231" s="142">
        <v>5</v>
      </c>
      <c r="L231" s="142">
        <v>1</v>
      </c>
      <c r="M231" s="142">
        <f>Table1[[#This Row],[Number of adult in House]]+Table1[[#This Row],[Number of children]]</f>
        <v>6</v>
      </c>
      <c r="N231" s="142">
        <v>2</v>
      </c>
      <c r="O231" s="142" t="s">
        <v>1840</v>
      </c>
      <c r="P231" s="142" t="s">
        <v>1840</v>
      </c>
      <c r="Q231" s="142">
        <v>2</v>
      </c>
      <c r="R231" s="142" t="s">
        <v>1840</v>
      </c>
      <c r="S231" s="142" t="s">
        <v>1841</v>
      </c>
      <c r="T231" s="142" t="s">
        <v>2622</v>
      </c>
      <c r="U231" s="142" t="s">
        <v>2623</v>
      </c>
      <c r="V231" s="142">
        <v>21.9720467</v>
      </c>
      <c r="W231" s="142">
        <v>78.607405</v>
      </c>
      <c r="X231" s="142">
        <v>496.9</v>
      </c>
      <c r="Y231" s="142">
        <v>3.9</v>
      </c>
      <c r="Z231" s="142" t="s">
        <v>1843</v>
      </c>
      <c r="AA231" s="142">
        <v>1</v>
      </c>
      <c r="AB231" s="142">
        <v>0</v>
      </c>
      <c r="AC231" s="142">
        <v>0</v>
      </c>
      <c r="AD231" s="142">
        <v>0</v>
      </c>
      <c r="AE231" s="142">
        <v>0</v>
      </c>
      <c r="AF231" s="142">
        <v>0</v>
      </c>
      <c r="AG231" s="186" t="s">
        <v>1844</v>
      </c>
      <c r="AH231" s="138" t="s">
        <v>2624</v>
      </c>
      <c r="AI231" s="187" t="s">
        <v>2625</v>
      </c>
    </row>
    <row r="232" spans="1:35" x14ac:dyDescent="0.3">
      <c r="A232" s="183">
        <v>231</v>
      </c>
      <c r="B232" s="184">
        <v>45469.565370370372</v>
      </c>
      <c r="C232" s="142" t="s">
        <v>2626</v>
      </c>
      <c r="D232" s="142" t="s">
        <v>572</v>
      </c>
      <c r="E232" s="184">
        <v>44693</v>
      </c>
      <c r="F232" s="142" t="s">
        <v>2627</v>
      </c>
      <c r="G232" s="142" t="s">
        <v>2628</v>
      </c>
      <c r="H232" s="142" t="s">
        <v>1181</v>
      </c>
      <c r="I232" s="142" t="s">
        <v>1100</v>
      </c>
      <c r="J232" s="142" t="s">
        <v>1101</v>
      </c>
      <c r="K232" s="142">
        <v>4</v>
      </c>
      <c r="L232" s="142">
        <v>1</v>
      </c>
      <c r="M232" s="142">
        <f>Table1[[#This Row],[Number of adult in House]]+Table1[[#This Row],[Number of children]]</f>
        <v>5</v>
      </c>
      <c r="N232" s="142">
        <v>2</v>
      </c>
      <c r="O232" s="142" t="s">
        <v>1840</v>
      </c>
      <c r="P232" s="142" t="s">
        <v>1841</v>
      </c>
      <c r="Q232" s="142"/>
      <c r="R232" s="142" t="s">
        <v>1840</v>
      </c>
      <c r="S232" s="142" t="s">
        <v>1841</v>
      </c>
      <c r="T232" s="142" t="s">
        <v>1841</v>
      </c>
      <c r="U232" s="142" t="s">
        <v>2629</v>
      </c>
      <c r="V232" s="142">
        <v>21.8761601</v>
      </c>
      <c r="W232" s="142">
        <v>78.663277399999998</v>
      </c>
      <c r="X232" s="142">
        <v>441.40796997305011</v>
      </c>
      <c r="Y232" s="142">
        <v>4.9000000000000004</v>
      </c>
      <c r="Z232" s="142" t="s">
        <v>2240</v>
      </c>
      <c r="AA232" s="142">
        <v>1</v>
      </c>
      <c r="AB232" s="142">
        <v>1</v>
      </c>
      <c r="AC232" s="142">
        <v>0</v>
      </c>
      <c r="AD232" s="142">
        <v>0</v>
      </c>
      <c r="AE232" s="142">
        <v>0</v>
      </c>
      <c r="AF232" s="142">
        <v>0</v>
      </c>
      <c r="AG232" s="186" t="s">
        <v>1844</v>
      </c>
      <c r="AH232" s="138" t="s">
        <v>2630</v>
      </c>
      <c r="AI232" s="187" t="s">
        <v>2631</v>
      </c>
    </row>
    <row r="233" spans="1:35" x14ac:dyDescent="0.3">
      <c r="A233" s="183">
        <v>232</v>
      </c>
      <c r="B233" s="184">
        <v>45469.565474537034</v>
      </c>
      <c r="C233" s="142" t="s">
        <v>2626</v>
      </c>
      <c r="D233" s="142" t="s">
        <v>492</v>
      </c>
      <c r="E233" s="184">
        <v>44694</v>
      </c>
      <c r="F233" s="142" t="s">
        <v>2632</v>
      </c>
      <c r="G233" s="142" t="s">
        <v>2633</v>
      </c>
      <c r="H233" s="142" t="s">
        <v>1181</v>
      </c>
      <c r="I233" s="142" t="s">
        <v>1100</v>
      </c>
      <c r="J233" s="142" t="s">
        <v>1101</v>
      </c>
      <c r="K233" s="142">
        <v>6</v>
      </c>
      <c r="L233" s="142">
        <v>1</v>
      </c>
      <c r="M233" s="142">
        <f>Table1[[#This Row],[Number of adult in House]]+Table1[[#This Row],[Number of children]]</f>
        <v>7</v>
      </c>
      <c r="N233" s="142">
        <v>2</v>
      </c>
      <c r="O233" s="142" t="s">
        <v>1840</v>
      </c>
      <c r="P233" s="142" t="s">
        <v>1841</v>
      </c>
      <c r="Q233" s="142"/>
      <c r="R233" s="142" t="s">
        <v>1840</v>
      </c>
      <c r="S233" s="142" t="s">
        <v>1841</v>
      </c>
      <c r="T233" s="142" t="s">
        <v>1841</v>
      </c>
      <c r="U233" s="142" t="s">
        <v>2634</v>
      </c>
      <c r="V233" s="142">
        <v>21.881230599999999</v>
      </c>
      <c r="W233" s="142">
        <v>78.668803400000002</v>
      </c>
      <c r="X233" s="142">
        <v>445.33524309005588</v>
      </c>
      <c r="Y233" s="142">
        <v>4.9000000000000004</v>
      </c>
      <c r="Z233" s="142" t="s">
        <v>1843</v>
      </c>
      <c r="AA233" s="142">
        <v>1</v>
      </c>
      <c r="AB233" s="142">
        <v>0</v>
      </c>
      <c r="AC233" s="142">
        <v>0</v>
      </c>
      <c r="AD233" s="142">
        <v>0</v>
      </c>
      <c r="AE233" s="142">
        <v>0</v>
      </c>
      <c r="AF233" s="142">
        <v>0</v>
      </c>
      <c r="AG233" s="186" t="s">
        <v>1844</v>
      </c>
      <c r="AH233" s="138" t="s">
        <v>2635</v>
      </c>
      <c r="AI233" s="187" t="s">
        <v>2636</v>
      </c>
    </row>
    <row r="234" spans="1:35" x14ac:dyDescent="0.3">
      <c r="A234" s="183">
        <v>233</v>
      </c>
      <c r="B234" s="184">
        <v>45469.565567129626</v>
      </c>
      <c r="C234" s="142" t="s">
        <v>2626</v>
      </c>
      <c r="D234" s="142" t="s">
        <v>552</v>
      </c>
      <c r="E234" s="184">
        <v>44693</v>
      </c>
      <c r="F234" s="142" t="s">
        <v>2637</v>
      </c>
      <c r="G234" s="142" t="s">
        <v>2638</v>
      </c>
      <c r="H234" s="142" t="s">
        <v>1181</v>
      </c>
      <c r="I234" s="142" t="s">
        <v>1100</v>
      </c>
      <c r="J234" s="142" t="s">
        <v>1101</v>
      </c>
      <c r="K234" s="142">
        <v>5</v>
      </c>
      <c r="L234" s="142">
        <v>1</v>
      </c>
      <c r="M234" s="142">
        <f>Table1[[#This Row],[Number of adult in House]]+Table1[[#This Row],[Number of children]]</f>
        <v>6</v>
      </c>
      <c r="N234" s="142">
        <v>2</v>
      </c>
      <c r="O234" s="142" t="s">
        <v>1840</v>
      </c>
      <c r="P234" s="142" t="s">
        <v>1841</v>
      </c>
      <c r="Q234" s="142"/>
      <c r="R234" s="142" t="s">
        <v>1840</v>
      </c>
      <c r="S234" s="142" t="s">
        <v>1841</v>
      </c>
      <c r="T234" s="142" t="s">
        <v>1841</v>
      </c>
      <c r="U234" s="142" t="s">
        <v>2639</v>
      </c>
      <c r="V234" s="142">
        <v>21.876539900000001</v>
      </c>
      <c r="W234" s="142">
        <v>78.660186100000004</v>
      </c>
      <c r="X234" s="142">
        <v>446.18845633603632</v>
      </c>
      <c r="Y234" s="142">
        <v>4.9000000000000004</v>
      </c>
      <c r="Z234" s="142" t="s">
        <v>2331</v>
      </c>
      <c r="AA234" s="142">
        <v>0</v>
      </c>
      <c r="AB234" s="142">
        <v>0</v>
      </c>
      <c r="AC234" s="142">
        <v>0</v>
      </c>
      <c r="AD234" s="142">
        <v>1</v>
      </c>
      <c r="AE234" s="142">
        <v>0</v>
      </c>
      <c r="AF234" s="142">
        <v>0</v>
      </c>
      <c r="AG234" s="186" t="s">
        <v>1844</v>
      </c>
      <c r="AH234" s="138" t="s">
        <v>2640</v>
      </c>
      <c r="AI234" s="187" t="s">
        <v>2641</v>
      </c>
    </row>
    <row r="235" spans="1:35" x14ac:dyDescent="0.3">
      <c r="A235" s="183">
        <v>234</v>
      </c>
      <c r="B235" s="184">
        <v>45469.463993055557</v>
      </c>
      <c r="C235" s="142" t="s">
        <v>2626</v>
      </c>
      <c r="D235" s="142" t="s">
        <v>306</v>
      </c>
      <c r="E235" s="184">
        <v>44690</v>
      </c>
      <c r="F235" s="142" t="s">
        <v>1108</v>
      </c>
      <c r="G235" s="142" t="s">
        <v>1109</v>
      </c>
      <c r="H235" s="142" t="s">
        <v>1110</v>
      </c>
      <c r="I235" s="142" t="s">
        <v>1100</v>
      </c>
      <c r="J235" s="142" t="s">
        <v>1101</v>
      </c>
      <c r="K235" s="142">
        <v>3</v>
      </c>
      <c r="L235" s="142">
        <v>1</v>
      </c>
      <c r="M235" s="142">
        <f>Table1[[#This Row],[Number of adult in House]]+Table1[[#This Row],[Number of children]]</f>
        <v>4</v>
      </c>
      <c r="N235" s="142">
        <v>2</v>
      </c>
      <c r="O235" s="142" t="s">
        <v>1840</v>
      </c>
      <c r="P235" s="142" t="s">
        <v>1841</v>
      </c>
      <c r="Q235" s="142"/>
      <c r="R235" s="142" t="s">
        <v>1840</v>
      </c>
      <c r="S235" s="142" t="s">
        <v>1841</v>
      </c>
      <c r="T235" s="142" t="s">
        <v>1841</v>
      </c>
      <c r="U235" s="142" t="s">
        <v>2642</v>
      </c>
      <c r="V235" s="142">
        <v>21.930291499999999</v>
      </c>
      <c r="W235" s="142">
        <v>78.535154800000001</v>
      </c>
      <c r="X235" s="142">
        <v>723.0608934648335</v>
      </c>
      <c r="Y235" s="142">
        <v>4.9000000000000004</v>
      </c>
      <c r="Z235" s="142" t="s">
        <v>1843</v>
      </c>
      <c r="AA235" s="142">
        <v>1</v>
      </c>
      <c r="AB235" s="142">
        <v>0</v>
      </c>
      <c r="AC235" s="142">
        <v>0</v>
      </c>
      <c r="AD235" s="142">
        <v>0</v>
      </c>
      <c r="AE235" s="142">
        <v>0</v>
      </c>
      <c r="AF235" s="142">
        <v>0</v>
      </c>
      <c r="AG235" s="186" t="s">
        <v>1844</v>
      </c>
      <c r="AH235" s="138" t="s">
        <v>2643</v>
      </c>
      <c r="AI235" s="187" t="s">
        <v>2644</v>
      </c>
    </row>
    <row r="236" spans="1:35" x14ac:dyDescent="0.3">
      <c r="A236" s="183">
        <v>235</v>
      </c>
      <c r="B236" s="184">
        <v>45469.464062500003</v>
      </c>
      <c r="C236" s="142" t="s">
        <v>2626</v>
      </c>
      <c r="D236" s="142" t="s">
        <v>532</v>
      </c>
      <c r="E236" s="184">
        <v>44690</v>
      </c>
      <c r="F236" s="142" t="s">
        <v>2645</v>
      </c>
      <c r="G236" s="142" t="s">
        <v>2646</v>
      </c>
      <c r="H236" s="142" t="s">
        <v>1110</v>
      </c>
      <c r="I236" s="142" t="s">
        <v>1100</v>
      </c>
      <c r="J236" s="142" t="s">
        <v>1101</v>
      </c>
      <c r="K236" s="142">
        <v>3</v>
      </c>
      <c r="L236" s="142">
        <v>1</v>
      </c>
      <c r="M236" s="142">
        <f>Table1[[#This Row],[Number of adult in House]]+Table1[[#This Row],[Number of children]]</f>
        <v>4</v>
      </c>
      <c r="N236" s="142">
        <v>2</v>
      </c>
      <c r="O236" s="142" t="s">
        <v>1840</v>
      </c>
      <c r="P236" s="142" t="s">
        <v>1841</v>
      </c>
      <c r="Q236" s="142"/>
      <c r="R236" s="142" t="s">
        <v>1840</v>
      </c>
      <c r="S236" s="142" t="s">
        <v>1841</v>
      </c>
      <c r="T236" s="142" t="s">
        <v>1841</v>
      </c>
      <c r="U236" s="142" t="s">
        <v>2647</v>
      </c>
      <c r="V236" s="142">
        <v>21.931115200000001</v>
      </c>
      <c r="W236" s="142">
        <v>78.536219799999998</v>
      </c>
      <c r="X236" s="142">
        <v>716.3638969855383</v>
      </c>
      <c r="Y236" s="142">
        <v>4.9000000000000004</v>
      </c>
      <c r="Z236" s="142" t="s">
        <v>1843</v>
      </c>
      <c r="AA236" s="142">
        <v>1</v>
      </c>
      <c r="AB236" s="142">
        <v>0</v>
      </c>
      <c r="AC236" s="142">
        <v>0</v>
      </c>
      <c r="AD236" s="142">
        <v>0</v>
      </c>
      <c r="AE236" s="142">
        <v>0</v>
      </c>
      <c r="AF236" s="142">
        <v>0</v>
      </c>
      <c r="AG236" s="186" t="s">
        <v>1844</v>
      </c>
      <c r="AH236" s="138" t="s">
        <v>2648</v>
      </c>
      <c r="AI236" s="187" t="s">
        <v>2649</v>
      </c>
    </row>
    <row r="237" spans="1:35" x14ac:dyDescent="0.3">
      <c r="A237" s="183">
        <v>236</v>
      </c>
      <c r="B237" s="184">
        <v>45469.464131944442</v>
      </c>
      <c r="C237" s="142" t="s">
        <v>2626</v>
      </c>
      <c r="D237" s="142" t="s">
        <v>317</v>
      </c>
      <c r="E237" s="184">
        <v>44691</v>
      </c>
      <c r="F237" s="142" t="s">
        <v>2650</v>
      </c>
      <c r="G237" s="142" t="s">
        <v>2651</v>
      </c>
      <c r="H237" s="142" t="s">
        <v>2652</v>
      </c>
      <c r="I237" s="142" t="s">
        <v>1100</v>
      </c>
      <c r="J237" s="142" t="s">
        <v>1101</v>
      </c>
      <c r="K237" s="142">
        <v>5</v>
      </c>
      <c r="L237" s="142">
        <v>1</v>
      </c>
      <c r="M237" s="142">
        <f>Table1[[#This Row],[Number of adult in House]]+Table1[[#This Row],[Number of children]]</f>
        <v>6</v>
      </c>
      <c r="N237" s="142">
        <v>2</v>
      </c>
      <c r="O237" s="142" t="s">
        <v>1840</v>
      </c>
      <c r="P237" s="142" t="s">
        <v>1841</v>
      </c>
      <c r="Q237" s="142"/>
      <c r="R237" s="142" t="s">
        <v>1840</v>
      </c>
      <c r="S237" s="142" t="s">
        <v>1841</v>
      </c>
      <c r="T237" s="142" t="s">
        <v>1841</v>
      </c>
      <c r="U237" s="142" t="s">
        <v>2653</v>
      </c>
      <c r="V237" s="142">
        <v>21.9299885</v>
      </c>
      <c r="W237" s="142">
        <v>78.563136299999996</v>
      </c>
      <c r="X237" s="142">
        <v>664.61703407485038</v>
      </c>
      <c r="Y237" s="142">
        <v>4.9000000000000004</v>
      </c>
      <c r="Z237" s="142" t="s">
        <v>1843</v>
      </c>
      <c r="AA237" s="142">
        <v>1</v>
      </c>
      <c r="AB237" s="142">
        <v>0</v>
      </c>
      <c r="AC237" s="142">
        <v>0</v>
      </c>
      <c r="AD237" s="142">
        <v>0</v>
      </c>
      <c r="AE237" s="142">
        <v>0</v>
      </c>
      <c r="AF237" s="142">
        <v>0</v>
      </c>
      <c r="AG237" s="186" t="s">
        <v>1844</v>
      </c>
      <c r="AH237" s="138" t="s">
        <v>2654</v>
      </c>
      <c r="AI237" s="187" t="s">
        <v>2655</v>
      </c>
    </row>
    <row r="238" spans="1:35" x14ac:dyDescent="0.3">
      <c r="A238" s="183">
        <v>237</v>
      </c>
      <c r="B238" s="184">
        <v>45469.464201388888</v>
      </c>
      <c r="C238" s="142" t="s">
        <v>2626</v>
      </c>
      <c r="D238" s="142" t="s">
        <v>502</v>
      </c>
      <c r="E238" s="184">
        <v>44691</v>
      </c>
      <c r="F238" s="142" t="s">
        <v>1168</v>
      </c>
      <c r="G238" s="142" t="s">
        <v>2656</v>
      </c>
      <c r="H238" s="142" t="s">
        <v>2652</v>
      </c>
      <c r="I238" s="142" t="s">
        <v>1100</v>
      </c>
      <c r="J238" s="142" t="s">
        <v>1101</v>
      </c>
      <c r="K238" s="142">
        <v>4</v>
      </c>
      <c r="L238" s="142">
        <v>1</v>
      </c>
      <c r="M238" s="142">
        <f>Table1[[#This Row],[Number of adult in House]]+Table1[[#This Row],[Number of children]]</f>
        <v>5</v>
      </c>
      <c r="N238" s="142">
        <v>2</v>
      </c>
      <c r="O238" s="142" t="s">
        <v>1840</v>
      </c>
      <c r="P238" s="142" t="s">
        <v>1841</v>
      </c>
      <c r="Q238" s="142"/>
      <c r="R238" s="142" t="s">
        <v>1840</v>
      </c>
      <c r="S238" s="142" t="s">
        <v>1841</v>
      </c>
      <c r="T238" s="142" t="s">
        <v>1841</v>
      </c>
      <c r="U238" s="142" t="s">
        <v>2657</v>
      </c>
      <c r="V238" s="142">
        <v>21.9300897</v>
      </c>
      <c r="W238" s="142">
        <v>78.567819600000007</v>
      </c>
      <c r="X238" s="142">
        <v>644.59414772689342</v>
      </c>
      <c r="Y238" s="142">
        <v>4.9000000000000004</v>
      </c>
      <c r="Z238" s="142" t="s">
        <v>1843</v>
      </c>
      <c r="AA238" s="142">
        <v>1</v>
      </c>
      <c r="AB238" s="142">
        <v>0</v>
      </c>
      <c r="AC238" s="142">
        <v>0</v>
      </c>
      <c r="AD238" s="142">
        <v>0</v>
      </c>
      <c r="AE238" s="142">
        <v>0</v>
      </c>
      <c r="AF238" s="142">
        <v>0</v>
      </c>
      <c r="AG238" s="186" t="s">
        <v>1844</v>
      </c>
      <c r="AH238" s="138" t="s">
        <v>2658</v>
      </c>
      <c r="AI238" s="187" t="s">
        <v>2659</v>
      </c>
    </row>
    <row r="239" spans="1:35" x14ac:dyDescent="0.3">
      <c r="A239" s="183">
        <v>238</v>
      </c>
      <c r="B239" s="184">
        <v>45466.464259259257</v>
      </c>
      <c r="C239" s="142" t="s">
        <v>2626</v>
      </c>
      <c r="D239" s="142" t="s">
        <v>2660</v>
      </c>
      <c r="E239" s="184">
        <v>44692</v>
      </c>
      <c r="F239" s="142" t="s">
        <v>2661</v>
      </c>
      <c r="G239" s="142" t="s">
        <v>2662</v>
      </c>
      <c r="H239" s="142" t="s">
        <v>1174</v>
      </c>
      <c r="I239" s="142" t="s">
        <v>1100</v>
      </c>
      <c r="J239" s="142" t="s">
        <v>1101</v>
      </c>
      <c r="K239" s="142">
        <v>5</v>
      </c>
      <c r="L239" s="142">
        <v>1</v>
      </c>
      <c r="M239" s="142">
        <f>Table1[[#This Row],[Number of adult in House]]+Table1[[#This Row],[Number of children]]</f>
        <v>6</v>
      </c>
      <c r="N239" s="142">
        <v>2</v>
      </c>
      <c r="O239" s="142" t="s">
        <v>1840</v>
      </c>
      <c r="P239" s="142" t="s">
        <v>1841</v>
      </c>
      <c r="Q239" s="142"/>
      <c r="R239" s="142" t="s">
        <v>1840</v>
      </c>
      <c r="S239" s="142" t="s">
        <v>1841</v>
      </c>
      <c r="T239" s="142" t="s">
        <v>1841</v>
      </c>
      <c r="U239" s="142" t="s">
        <v>2663</v>
      </c>
      <c r="V239" s="142">
        <v>21.9356528</v>
      </c>
      <c r="W239" s="142">
        <v>78.597671199999994</v>
      </c>
      <c r="X239" s="142">
        <v>567.52765599265695</v>
      </c>
      <c r="Y239" s="142">
        <v>4.9000000000000004</v>
      </c>
      <c r="Z239" s="142" t="s">
        <v>2362</v>
      </c>
      <c r="AA239" s="142">
        <v>0</v>
      </c>
      <c r="AB239" s="142">
        <v>0</v>
      </c>
      <c r="AC239" s="142">
        <v>0</v>
      </c>
      <c r="AD239" s="142">
        <v>0</v>
      </c>
      <c r="AE239" s="142">
        <v>0</v>
      </c>
      <c r="AF239" s="142">
        <v>1</v>
      </c>
      <c r="AG239" s="186" t="s">
        <v>1844</v>
      </c>
      <c r="AH239" s="138" t="s">
        <v>2664</v>
      </c>
      <c r="AI239" s="187" t="s">
        <v>2665</v>
      </c>
    </row>
    <row r="240" spans="1:35" x14ac:dyDescent="0.3">
      <c r="A240" s="183">
        <v>239</v>
      </c>
      <c r="B240" s="184">
        <v>45466.464328703703</v>
      </c>
      <c r="C240" s="142" t="s">
        <v>2626</v>
      </c>
      <c r="D240" s="142" t="s">
        <v>389</v>
      </c>
      <c r="E240" s="184">
        <v>44694</v>
      </c>
      <c r="F240" s="142" t="s">
        <v>2666</v>
      </c>
      <c r="G240" s="142" t="s">
        <v>2667</v>
      </c>
      <c r="H240" s="142" t="s">
        <v>1135</v>
      </c>
      <c r="I240" s="142" t="s">
        <v>1100</v>
      </c>
      <c r="J240" s="142" t="s">
        <v>1101</v>
      </c>
      <c r="K240" s="142">
        <v>3</v>
      </c>
      <c r="L240" s="142">
        <v>3</v>
      </c>
      <c r="M240" s="142">
        <f>Table1[[#This Row],[Number of adult in House]]+Table1[[#This Row],[Number of children]]</f>
        <v>6</v>
      </c>
      <c r="N240" s="142">
        <v>2</v>
      </c>
      <c r="O240" s="142" t="s">
        <v>1840</v>
      </c>
      <c r="P240" s="142" t="s">
        <v>1841</v>
      </c>
      <c r="Q240" s="142"/>
      <c r="R240" s="142" t="s">
        <v>1840</v>
      </c>
      <c r="S240" s="142" t="s">
        <v>1841</v>
      </c>
      <c r="T240" s="142" t="s">
        <v>1841</v>
      </c>
      <c r="U240" s="142" t="s">
        <v>2668</v>
      </c>
      <c r="V240" s="142">
        <v>21.965838000000002</v>
      </c>
      <c r="W240" s="142">
        <v>78.580565100000001</v>
      </c>
      <c r="X240" s="142">
        <v>557.71518583782017</v>
      </c>
      <c r="Y240" s="142">
        <v>4.9000000000000004</v>
      </c>
      <c r="Z240" s="142" t="s">
        <v>1843</v>
      </c>
      <c r="AA240" s="142">
        <v>1</v>
      </c>
      <c r="AB240" s="142">
        <v>0</v>
      </c>
      <c r="AC240" s="142">
        <v>0</v>
      </c>
      <c r="AD240" s="142">
        <v>0</v>
      </c>
      <c r="AE240" s="142">
        <v>0</v>
      </c>
      <c r="AF240" s="142">
        <v>0</v>
      </c>
      <c r="AG240" s="186" t="s">
        <v>1844</v>
      </c>
      <c r="AH240" s="138" t="s">
        <v>2669</v>
      </c>
      <c r="AI240" s="187" t="s">
        <v>2670</v>
      </c>
    </row>
    <row r="241" spans="1:35" x14ac:dyDescent="0.3">
      <c r="A241" s="183">
        <v>240</v>
      </c>
      <c r="B241" s="184">
        <v>45456.464398148149</v>
      </c>
      <c r="C241" s="142" t="s">
        <v>2626</v>
      </c>
      <c r="D241" s="142" t="s">
        <v>2671</v>
      </c>
      <c r="E241" s="184">
        <v>44694</v>
      </c>
      <c r="F241" s="142" t="s">
        <v>1182</v>
      </c>
      <c r="G241" s="142" t="s">
        <v>2672</v>
      </c>
      <c r="H241" s="142" t="s">
        <v>2673</v>
      </c>
      <c r="I241" s="142" t="s">
        <v>1100</v>
      </c>
      <c r="J241" s="142" t="s">
        <v>1101</v>
      </c>
      <c r="K241" s="142">
        <v>6</v>
      </c>
      <c r="L241" s="142">
        <v>1</v>
      </c>
      <c r="M241" s="142">
        <f>Table1[[#This Row],[Number of adult in House]]+Table1[[#This Row],[Number of children]]</f>
        <v>7</v>
      </c>
      <c r="N241" s="142">
        <v>2</v>
      </c>
      <c r="O241" s="142" t="s">
        <v>1840</v>
      </c>
      <c r="P241" s="142" t="s">
        <v>1841</v>
      </c>
      <c r="Q241" s="142"/>
      <c r="R241" s="142" t="s">
        <v>1840</v>
      </c>
      <c r="S241" s="142" t="s">
        <v>1841</v>
      </c>
      <c r="T241" s="142" t="s">
        <v>1841</v>
      </c>
      <c r="U241" s="142" t="s">
        <v>2674</v>
      </c>
      <c r="V241" s="142">
        <v>21.949373300000001</v>
      </c>
      <c r="W241" s="142">
        <v>78.566911200000007</v>
      </c>
      <c r="X241" s="142">
        <v>659.08669309131801</v>
      </c>
      <c r="Y241" s="142">
        <v>4.9649999999999999</v>
      </c>
      <c r="Z241" s="142" t="s">
        <v>1843</v>
      </c>
      <c r="AA241" s="142">
        <v>1</v>
      </c>
      <c r="AB241" s="142">
        <v>0</v>
      </c>
      <c r="AC241" s="142">
        <v>0</v>
      </c>
      <c r="AD241" s="142">
        <v>0</v>
      </c>
      <c r="AE241" s="142">
        <v>0</v>
      </c>
      <c r="AF241" s="142">
        <v>0</v>
      </c>
      <c r="AG241" s="186" t="s">
        <v>1844</v>
      </c>
      <c r="AH241" s="138" t="s">
        <v>2675</v>
      </c>
      <c r="AI241" s="187" t="s">
        <v>2676</v>
      </c>
    </row>
    <row r="242" spans="1:35" x14ac:dyDescent="0.3">
      <c r="A242" s="183">
        <v>241</v>
      </c>
      <c r="B242" s="184">
        <v>45464.562199074076</v>
      </c>
      <c r="C242" s="142" t="s">
        <v>2677</v>
      </c>
      <c r="D242" s="142" t="s">
        <v>367</v>
      </c>
      <c r="E242" s="184">
        <v>44672</v>
      </c>
      <c r="F242" s="142" t="s">
        <v>2678</v>
      </c>
      <c r="G242" s="142" t="s">
        <v>2679</v>
      </c>
      <c r="H242" s="142" t="s">
        <v>2680</v>
      </c>
      <c r="I242" s="142" t="s">
        <v>1118</v>
      </c>
      <c r="J242" s="142" t="s">
        <v>1101</v>
      </c>
      <c r="K242" s="142">
        <v>2</v>
      </c>
      <c r="L242" s="142">
        <v>3</v>
      </c>
      <c r="M242" s="142">
        <f>Table1[[#This Row],[Number of adult in House]]+Table1[[#This Row],[Number of children]]</f>
        <v>5</v>
      </c>
      <c r="N242" s="142">
        <v>2</v>
      </c>
      <c r="O242" s="142" t="s">
        <v>1840</v>
      </c>
      <c r="P242" s="142" t="s">
        <v>1841</v>
      </c>
      <c r="Q242" s="142"/>
      <c r="R242" s="142" t="s">
        <v>1840</v>
      </c>
      <c r="S242" s="142" t="s">
        <v>1844</v>
      </c>
      <c r="T242" s="142" t="s">
        <v>1841</v>
      </c>
      <c r="U242" s="142" t="s">
        <v>2681</v>
      </c>
      <c r="V242" s="142">
        <v>21.910154200000001</v>
      </c>
      <c r="W242" s="142">
        <v>78.554509699999997</v>
      </c>
      <c r="X242" s="142">
        <v>484.7</v>
      </c>
      <c r="Y242" s="142">
        <v>7.5330000000000004</v>
      </c>
      <c r="Z242" s="142" t="s">
        <v>2682</v>
      </c>
      <c r="AA242" s="142">
        <v>0</v>
      </c>
      <c r="AB242" s="142">
        <v>0</v>
      </c>
      <c r="AC242" s="142">
        <v>1</v>
      </c>
      <c r="AD242" s="142">
        <v>0</v>
      </c>
      <c r="AE242" s="142">
        <v>1</v>
      </c>
      <c r="AF242" s="142">
        <v>0</v>
      </c>
      <c r="AG242" s="186" t="s">
        <v>1844</v>
      </c>
      <c r="AH242" s="138" t="s">
        <v>2683</v>
      </c>
      <c r="AI242" s="187" t="s">
        <v>2684</v>
      </c>
    </row>
    <row r="243" spans="1:35" x14ac:dyDescent="0.3">
      <c r="A243" s="183">
        <v>242</v>
      </c>
      <c r="B243" s="184">
        <v>45466.652407407404</v>
      </c>
      <c r="C243" s="142" t="s">
        <v>2685</v>
      </c>
      <c r="D243" s="142" t="s">
        <v>275</v>
      </c>
      <c r="E243" s="184">
        <v>44673</v>
      </c>
      <c r="F243" s="142" t="s">
        <v>2686</v>
      </c>
      <c r="G243" s="142" t="s">
        <v>1098</v>
      </c>
      <c r="H243" s="142" t="s">
        <v>2687</v>
      </c>
      <c r="I243" s="142" t="s">
        <v>1118</v>
      </c>
      <c r="J243" s="142" t="s">
        <v>1101</v>
      </c>
      <c r="K243" s="142">
        <v>6</v>
      </c>
      <c r="L243" s="142">
        <v>1</v>
      </c>
      <c r="M243" s="142">
        <f>Table1[[#This Row],[Number of adult in House]]+Table1[[#This Row],[Number of children]]</f>
        <v>7</v>
      </c>
      <c r="N243" s="142">
        <v>2</v>
      </c>
      <c r="O243" s="142" t="s">
        <v>1840</v>
      </c>
      <c r="P243" s="142" t="s">
        <v>1840</v>
      </c>
      <c r="Q243" s="142">
        <v>1</v>
      </c>
      <c r="R243" s="142" t="s">
        <v>1840</v>
      </c>
      <c r="S243" s="142" t="s">
        <v>1844</v>
      </c>
      <c r="T243" s="142" t="s">
        <v>1841</v>
      </c>
      <c r="U243" s="142" t="s">
        <v>2688</v>
      </c>
      <c r="V243" s="142">
        <v>21.899121699999998</v>
      </c>
      <c r="W243" s="142">
        <v>78.5616895</v>
      </c>
      <c r="X243" s="142">
        <v>511</v>
      </c>
      <c r="Y243" s="142">
        <v>5</v>
      </c>
      <c r="Z243" s="142" t="s">
        <v>2689</v>
      </c>
      <c r="AA243" s="142">
        <v>1</v>
      </c>
      <c r="AB243" s="142">
        <v>0</v>
      </c>
      <c r="AC243" s="142">
        <v>1</v>
      </c>
      <c r="AD243" s="142">
        <v>0</v>
      </c>
      <c r="AE243" s="142">
        <v>0</v>
      </c>
      <c r="AF243" s="142">
        <v>0</v>
      </c>
      <c r="AG243" s="186" t="s">
        <v>1844</v>
      </c>
      <c r="AH243" s="138" t="s">
        <v>2690</v>
      </c>
      <c r="AI243" s="187" t="s">
        <v>2691</v>
      </c>
    </row>
    <row r="244" spans="1:35" x14ac:dyDescent="0.3">
      <c r="A244" s="183">
        <v>243</v>
      </c>
      <c r="B244" s="184">
        <v>45466.685196759259</v>
      </c>
      <c r="C244" s="142" t="s">
        <v>2553</v>
      </c>
      <c r="D244" s="142" t="s">
        <v>2692</v>
      </c>
      <c r="E244" s="184">
        <v>44664</v>
      </c>
      <c r="F244" s="142" t="s">
        <v>2693</v>
      </c>
      <c r="G244" s="142" t="s">
        <v>2694</v>
      </c>
      <c r="H244" s="142" t="s">
        <v>1147</v>
      </c>
      <c r="I244" s="142" t="s">
        <v>2556</v>
      </c>
      <c r="J244" s="142" t="s">
        <v>1101</v>
      </c>
      <c r="K244" s="142">
        <v>5</v>
      </c>
      <c r="L244" s="142">
        <v>2</v>
      </c>
      <c r="M244" s="142">
        <f>Table1[[#This Row],[Number of adult in House]]+Table1[[#This Row],[Number of children]]</f>
        <v>7</v>
      </c>
      <c r="N244" s="142">
        <v>2</v>
      </c>
      <c r="O244" s="142" t="s">
        <v>1840</v>
      </c>
      <c r="P244" s="142" t="s">
        <v>1841</v>
      </c>
      <c r="Q244" s="142"/>
      <c r="R244" s="142" t="s">
        <v>1840</v>
      </c>
      <c r="S244" s="142" t="s">
        <v>1841</v>
      </c>
      <c r="T244" s="142" t="s">
        <v>1841</v>
      </c>
      <c r="U244" s="142" t="s">
        <v>2695</v>
      </c>
      <c r="V244" s="142">
        <v>22.040997000000001</v>
      </c>
      <c r="W244" s="142">
        <v>78.669480300000004</v>
      </c>
      <c r="X244" s="142">
        <v>0</v>
      </c>
      <c r="Y244" s="142">
        <v>3700</v>
      </c>
      <c r="Z244" s="142" t="s">
        <v>1843</v>
      </c>
      <c r="AA244" s="142">
        <v>1</v>
      </c>
      <c r="AB244" s="142">
        <v>0</v>
      </c>
      <c r="AC244" s="142">
        <v>0</v>
      </c>
      <c r="AD244" s="142">
        <v>0</v>
      </c>
      <c r="AE244" s="142">
        <v>0</v>
      </c>
      <c r="AF244" s="142">
        <v>0</v>
      </c>
      <c r="AG244" s="186" t="s">
        <v>1844</v>
      </c>
      <c r="AH244" s="138" t="s">
        <v>2696</v>
      </c>
      <c r="AI244" s="187" t="s">
        <v>2697</v>
      </c>
    </row>
    <row r="245" spans="1:35" x14ac:dyDescent="0.3">
      <c r="A245" s="183">
        <v>244</v>
      </c>
      <c r="B245" s="184">
        <v>45455.539687500001</v>
      </c>
      <c r="C245" s="142" t="s">
        <v>2553</v>
      </c>
      <c r="D245" s="142" t="s">
        <v>2698</v>
      </c>
      <c r="E245" s="184">
        <v>44663</v>
      </c>
      <c r="F245" s="142" t="s">
        <v>2699</v>
      </c>
      <c r="G245" s="142" t="s">
        <v>2700</v>
      </c>
      <c r="H245" s="142" t="s">
        <v>2701</v>
      </c>
      <c r="I245" s="142" t="s">
        <v>2556</v>
      </c>
      <c r="J245" s="142" t="s">
        <v>1101</v>
      </c>
      <c r="K245" s="142">
        <v>3</v>
      </c>
      <c r="L245" s="142">
        <v>1</v>
      </c>
      <c r="M245" s="142">
        <f>Table1[[#This Row],[Number of adult in House]]+Table1[[#This Row],[Number of children]]</f>
        <v>4</v>
      </c>
      <c r="N245" s="142">
        <v>2</v>
      </c>
      <c r="O245" s="142" t="s">
        <v>1840</v>
      </c>
      <c r="P245" s="142" t="s">
        <v>1841</v>
      </c>
      <c r="Q245" s="142"/>
      <c r="R245" s="142" t="s">
        <v>1840</v>
      </c>
      <c r="S245" s="142" t="s">
        <v>1841</v>
      </c>
      <c r="T245" s="142" t="s">
        <v>1841</v>
      </c>
      <c r="U245" s="142" t="s">
        <v>2702</v>
      </c>
      <c r="V245" s="142">
        <v>22.047833300000001</v>
      </c>
      <c r="W245" s="142">
        <v>78.710741100000007</v>
      </c>
      <c r="X245" s="142">
        <v>0</v>
      </c>
      <c r="Y245" s="142">
        <v>800</v>
      </c>
      <c r="Z245" s="142" t="s">
        <v>1843</v>
      </c>
      <c r="AA245" s="142">
        <v>1</v>
      </c>
      <c r="AB245" s="142">
        <v>0</v>
      </c>
      <c r="AC245" s="142">
        <v>0</v>
      </c>
      <c r="AD245" s="142">
        <v>0</v>
      </c>
      <c r="AE245" s="142">
        <v>0</v>
      </c>
      <c r="AF245" s="142">
        <v>0</v>
      </c>
      <c r="AG245" s="186" t="s">
        <v>1844</v>
      </c>
      <c r="AH245" s="138" t="s">
        <v>2703</v>
      </c>
      <c r="AI245" s="187" t="s">
        <v>2704</v>
      </c>
    </row>
    <row r="246" spans="1:35" x14ac:dyDescent="0.3">
      <c r="A246" s="183">
        <v>245</v>
      </c>
      <c r="B246" s="184">
        <v>45466.527303240742</v>
      </c>
      <c r="C246" s="142" t="s">
        <v>2553</v>
      </c>
      <c r="D246" s="142" t="s">
        <v>2705</v>
      </c>
      <c r="E246" s="184">
        <v>44665</v>
      </c>
      <c r="F246" s="142" t="s">
        <v>2706</v>
      </c>
      <c r="G246" s="142" t="s">
        <v>2707</v>
      </c>
      <c r="H246" s="142" t="s">
        <v>1144</v>
      </c>
      <c r="I246" s="142" t="s">
        <v>2556</v>
      </c>
      <c r="J246" s="142" t="s">
        <v>1101</v>
      </c>
      <c r="K246" s="142">
        <v>4</v>
      </c>
      <c r="L246" s="142">
        <v>1</v>
      </c>
      <c r="M246" s="142">
        <f>Table1[[#This Row],[Number of adult in House]]+Table1[[#This Row],[Number of children]]</f>
        <v>5</v>
      </c>
      <c r="N246" s="142">
        <v>2</v>
      </c>
      <c r="O246" s="142" t="s">
        <v>1840</v>
      </c>
      <c r="P246" s="142" t="s">
        <v>1841</v>
      </c>
      <c r="Q246" s="142"/>
      <c r="R246" s="142" t="s">
        <v>1840</v>
      </c>
      <c r="S246" s="142" t="s">
        <v>1841</v>
      </c>
      <c r="T246" s="142" t="s">
        <v>1841</v>
      </c>
      <c r="U246" s="142" t="s">
        <v>2708</v>
      </c>
      <c r="V246" s="142">
        <v>22.0472623</v>
      </c>
      <c r="W246" s="142">
        <v>78.712013299999995</v>
      </c>
      <c r="X246" s="142">
        <v>0</v>
      </c>
      <c r="Y246" s="142">
        <v>2599.9989999999998</v>
      </c>
      <c r="Z246" s="142" t="s">
        <v>1843</v>
      </c>
      <c r="AA246" s="142">
        <v>1</v>
      </c>
      <c r="AB246" s="142">
        <v>0</v>
      </c>
      <c r="AC246" s="142">
        <v>0</v>
      </c>
      <c r="AD246" s="142">
        <v>0</v>
      </c>
      <c r="AE246" s="142">
        <v>0</v>
      </c>
      <c r="AF246" s="142">
        <v>0</v>
      </c>
      <c r="AG246" s="186" t="s">
        <v>1844</v>
      </c>
      <c r="AH246" s="138" t="s">
        <v>2709</v>
      </c>
      <c r="AI246" s="187" t="s">
        <v>2710</v>
      </c>
    </row>
    <row r="247" spans="1:35" x14ac:dyDescent="0.3">
      <c r="A247" s="183">
        <v>246</v>
      </c>
      <c r="B247" s="184">
        <v>45468.79583333333</v>
      </c>
      <c r="C247" s="142" t="s">
        <v>2711</v>
      </c>
      <c r="D247" s="142" t="s">
        <v>327</v>
      </c>
      <c r="E247" s="184">
        <v>44664</v>
      </c>
      <c r="F247" s="142" t="s">
        <v>2712</v>
      </c>
      <c r="G247" s="142" t="s">
        <v>2713</v>
      </c>
      <c r="H247" s="142" t="s">
        <v>2714</v>
      </c>
      <c r="I247" s="142" t="s">
        <v>2556</v>
      </c>
      <c r="J247" s="142" t="s">
        <v>1101</v>
      </c>
      <c r="K247" s="142">
        <v>6</v>
      </c>
      <c r="L247" s="142">
        <v>1</v>
      </c>
      <c r="M247" s="142">
        <f>Table1[[#This Row],[Number of adult in House]]+Table1[[#This Row],[Number of children]]</f>
        <v>7</v>
      </c>
      <c r="N247" s="142">
        <v>2</v>
      </c>
      <c r="O247" s="142" t="s">
        <v>1840</v>
      </c>
      <c r="P247" s="142" t="s">
        <v>1841</v>
      </c>
      <c r="Q247" s="142"/>
      <c r="R247" s="142" t="s">
        <v>1840</v>
      </c>
      <c r="S247" s="142" t="s">
        <v>1841</v>
      </c>
      <c r="T247" s="142" t="s">
        <v>1841</v>
      </c>
      <c r="U247" s="142" t="s">
        <v>2715</v>
      </c>
      <c r="V247" s="142">
        <v>21.967912599999998</v>
      </c>
      <c r="W247" s="142">
        <v>78.766679499999995</v>
      </c>
      <c r="X247" s="142">
        <v>694.10003662109375</v>
      </c>
      <c r="Y247" s="142">
        <v>4.9400000000000004</v>
      </c>
      <c r="Z247" s="142" t="s">
        <v>2716</v>
      </c>
      <c r="AA247" s="142">
        <v>1</v>
      </c>
      <c r="AB247" s="142">
        <v>0</v>
      </c>
      <c r="AC247" s="142">
        <v>1</v>
      </c>
      <c r="AD247" s="142">
        <v>1</v>
      </c>
      <c r="AE247" s="142">
        <v>0</v>
      </c>
      <c r="AF247" s="142">
        <v>0</v>
      </c>
      <c r="AG247" s="186" t="s">
        <v>1844</v>
      </c>
      <c r="AH247" s="138" t="s">
        <v>2717</v>
      </c>
      <c r="AI247" s="187" t="s">
        <v>2718</v>
      </c>
    </row>
    <row r="248" spans="1:35" x14ac:dyDescent="0.3">
      <c r="A248" s="183">
        <v>247</v>
      </c>
      <c r="B248" s="184">
        <v>45468.795902777776</v>
      </c>
      <c r="C248" s="142" t="s">
        <v>2711</v>
      </c>
      <c r="D248" s="142" t="s">
        <v>347</v>
      </c>
      <c r="E248" s="184">
        <v>44691</v>
      </c>
      <c r="F248" s="142" t="s">
        <v>2719</v>
      </c>
      <c r="G248" s="142" t="s">
        <v>2720</v>
      </c>
      <c r="H248" s="142" t="s">
        <v>2714</v>
      </c>
      <c r="I248" s="142" t="s">
        <v>2556</v>
      </c>
      <c r="J248" s="142" t="s">
        <v>1101</v>
      </c>
      <c r="K248" s="142">
        <v>4</v>
      </c>
      <c r="L248" s="142">
        <v>1</v>
      </c>
      <c r="M248" s="142">
        <f>Table1[[#This Row],[Number of adult in House]]+Table1[[#This Row],[Number of children]]</f>
        <v>5</v>
      </c>
      <c r="N248" s="142">
        <v>2</v>
      </c>
      <c r="O248" s="142" t="s">
        <v>1840</v>
      </c>
      <c r="P248" s="142" t="s">
        <v>1840</v>
      </c>
      <c r="Q248" s="142">
        <v>1</v>
      </c>
      <c r="R248" s="142" t="s">
        <v>1840</v>
      </c>
      <c r="S248" s="142" t="s">
        <v>1841</v>
      </c>
      <c r="T248" s="142" t="s">
        <v>1841</v>
      </c>
      <c r="U248" s="142" t="s">
        <v>2721</v>
      </c>
      <c r="V248" s="142">
        <v>21.966311699999999</v>
      </c>
      <c r="W248" s="142">
        <v>78.766970799999996</v>
      </c>
      <c r="X248" s="142">
        <v>694.9000244140625</v>
      </c>
      <c r="Y248" s="142">
        <v>4.4329999999999998</v>
      </c>
      <c r="Z248" s="142" t="s">
        <v>2337</v>
      </c>
      <c r="AA248" s="142">
        <v>0</v>
      </c>
      <c r="AB248" s="142">
        <v>0</v>
      </c>
      <c r="AC248" s="142">
        <v>1</v>
      </c>
      <c r="AD248" s="142">
        <v>0</v>
      </c>
      <c r="AE248" s="142">
        <v>0</v>
      </c>
      <c r="AF248" s="142">
        <v>0</v>
      </c>
      <c r="AG248" s="186" t="s">
        <v>1844</v>
      </c>
      <c r="AH248" s="138" t="s">
        <v>2722</v>
      </c>
      <c r="AI248" s="187" t="s">
        <v>2723</v>
      </c>
    </row>
    <row r="249" spans="1:35" x14ac:dyDescent="0.3">
      <c r="A249" s="183">
        <v>248</v>
      </c>
      <c r="B249" s="184">
        <v>45468.795960648145</v>
      </c>
      <c r="C249" s="142" t="s">
        <v>2711</v>
      </c>
      <c r="D249" s="142" t="s">
        <v>357</v>
      </c>
      <c r="E249" s="184">
        <v>44659</v>
      </c>
      <c r="F249" s="142" t="s">
        <v>2724</v>
      </c>
      <c r="G249" s="142" t="s">
        <v>2725</v>
      </c>
      <c r="H249" s="142" t="s">
        <v>2714</v>
      </c>
      <c r="I249" s="142" t="s">
        <v>2556</v>
      </c>
      <c r="J249" s="142" t="s">
        <v>1101</v>
      </c>
      <c r="K249" s="142">
        <v>3</v>
      </c>
      <c r="L249" s="142">
        <v>1</v>
      </c>
      <c r="M249" s="142">
        <f>Table1[[#This Row],[Number of adult in House]]+Table1[[#This Row],[Number of children]]</f>
        <v>4</v>
      </c>
      <c r="N249" s="142">
        <v>2</v>
      </c>
      <c r="O249" s="142" t="s">
        <v>1840</v>
      </c>
      <c r="P249" s="142" t="s">
        <v>1841</v>
      </c>
      <c r="Q249" s="142"/>
      <c r="R249" s="142" t="s">
        <v>1840</v>
      </c>
      <c r="S249" s="142" t="s">
        <v>1841</v>
      </c>
      <c r="T249" s="142" t="s">
        <v>1841</v>
      </c>
      <c r="U249" s="142" t="s">
        <v>2726</v>
      </c>
      <c r="V249" s="142">
        <v>21.967814400000002</v>
      </c>
      <c r="W249" s="142">
        <v>78.766550699999996</v>
      </c>
      <c r="X249" s="142">
        <v>694.10003662109375</v>
      </c>
      <c r="Y249" s="142">
        <v>4.8659999999999997</v>
      </c>
      <c r="Z249" s="142" t="s">
        <v>1843</v>
      </c>
      <c r="AA249" s="142">
        <v>1</v>
      </c>
      <c r="AB249" s="142">
        <v>0</v>
      </c>
      <c r="AC249" s="142">
        <v>0</v>
      </c>
      <c r="AD249" s="142">
        <v>0</v>
      </c>
      <c r="AE249" s="142">
        <v>0</v>
      </c>
      <c r="AF249" s="142">
        <v>0</v>
      </c>
      <c r="AG249" s="186" t="s">
        <v>1844</v>
      </c>
      <c r="AH249" s="138" t="s">
        <v>2727</v>
      </c>
      <c r="AI249" s="187" t="s">
        <v>2728</v>
      </c>
    </row>
    <row r="250" spans="1:35" x14ac:dyDescent="0.3">
      <c r="A250" s="183">
        <v>249</v>
      </c>
      <c r="B250" s="184">
        <v>45468.796018518522</v>
      </c>
      <c r="C250" s="142" t="s">
        <v>2711</v>
      </c>
      <c r="D250" s="142" t="s">
        <v>441</v>
      </c>
      <c r="E250" s="184">
        <v>44666</v>
      </c>
      <c r="F250" s="142" t="s">
        <v>2729</v>
      </c>
      <c r="G250" s="142" t="s">
        <v>2730</v>
      </c>
      <c r="H250" s="142" t="s">
        <v>2714</v>
      </c>
      <c r="I250" s="142" t="s">
        <v>2556</v>
      </c>
      <c r="J250" s="142" t="s">
        <v>1101</v>
      </c>
      <c r="K250" s="142">
        <v>4</v>
      </c>
      <c r="L250" s="142">
        <v>1</v>
      </c>
      <c r="M250" s="142">
        <f>Table1[[#This Row],[Number of adult in House]]+Table1[[#This Row],[Number of children]]</f>
        <v>5</v>
      </c>
      <c r="N250" s="142">
        <v>2</v>
      </c>
      <c r="O250" s="142" t="s">
        <v>1840</v>
      </c>
      <c r="P250" s="142" t="s">
        <v>1841</v>
      </c>
      <c r="Q250" s="142"/>
      <c r="R250" s="142" t="s">
        <v>1840</v>
      </c>
      <c r="S250" s="142" t="s">
        <v>1841</v>
      </c>
      <c r="T250" s="142" t="s">
        <v>1841</v>
      </c>
      <c r="U250" s="142" t="s">
        <v>2731</v>
      </c>
      <c r="V250" s="142">
        <v>21.967854200000001</v>
      </c>
      <c r="W250" s="142">
        <v>78.7660391</v>
      </c>
      <c r="X250" s="142">
        <v>694.10003662109375</v>
      </c>
      <c r="Y250" s="142">
        <v>4.38</v>
      </c>
      <c r="Z250" s="142" t="s">
        <v>1880</v>
      </c>
      <c r="AA250" s="142">
        <v>0</v>
      </c>
      <c r="AB250" s="142">
        <v>0</v>
      </c>
      <c r="AC250" s="142">
        <v>0</v>
      </c>
      <c r="AD250" s="142">
        <v>0</v>
      </c>
      <c r="AE250" s="142">
        <v>1</v>
      </c>
      <c r="AF250" s="142">
        <v>0</v>
      </c>
      <c r="AG250" s="186" t="s">
        <v>1844</v>
      </c>
      <c r="AH250" s="138" t="s">
        <v>2732</v>
      </c>
      <c r="AI250" s="187" t="s">
        <v>2733</v>
      </c>
    </row>
    <row r="251" spans="1:35" x14ac:dyDescent="0.3">
      <c r="A251" s="183">
        <v>250</v>
      </c>
      <c r="B251" s="184">
        <v>45445.506666666668</v>
      </c>
      <c r="C251" s="142" t="s">
        <v>2734</v>
      </c>
      <c r="D251" s="185" t="s">
        <v>277</v>
      </c>
      <c r="E251" s="184">
        <v>44638</v>
      </c>
      <c r="F251" s="185" t="s">
        <v>1283</v>
      </c>
      <c r="G251" s="185" t="s">
        <v>1284</v>
      </c>
      <c r="H251" s="185" t="s">
        <v>1285</v>
      </c>
      <c r="I251" s="185" t="s">
        <v>1286</v>
      </c>
      <c r="J251" s="185" t="s">
        <v>1291</v>
      </c>
      <c r="K251" s="142">
        <v>2</v>
      </c>
      <c r="L251" s="142">
        <v>1</v>
      </c>
      <c r="M251" s="142">
        <f>Table1[[#This Row],[Number of adult in House]]+Table1[[#This Row],[Number of children]]</f>
        <v>3</v>
      </c>
      <c r="N251" s="142">
        <v>2</v>
      </c>
      <c r="O251" s="142" t="s">
        <v>1840</v>
      </c>
      <c r="P251" s="142" t="s">
        <v>1841</v>
      </c>
      <c r="Q251" s="142"/>
      <c r="R251" s="142" t="s">
        <v>1840</v>
      </c>
      <c r="S251" s="142" t="s">
        <v>1841</v>
      </c>
      <c r="T251" s="142" t="s">
        <v>1841</v>
      </c>
      <c r="U251" s="142" t="s">
        <v>2735</v>
      </c>
      <c r="V251" s="142">
        <v>25.4653031</v>
      </c>
      <c r="W251" s="142">
        <v>78.875651099999999</v>
      </c>
      <c r="X251" s="142">
        <v>149.81988525390619</v>
      </c>
      <c r="Y251" s="142">
        <v>4.84</v>
      </c>
      <c r="Z251" s="142" t="s">
        <v>2337</v>
      </c>
      <c r="AA251" s="142">
        <v>0</v>
      </c>
      <c r="AB251" s="142">
        <v>0</v>
      </c>
      <c r="AC251" s="142">
        <v>1</v>
      </c>
      <c r="AD251" s="142">
        <v>0</v>
      </c>
      <c r="AE251" s="142">
        <v>0</v>
      </c>
      <c r="AF251" s="142">
        <v>0</v>
      </c>
      <c r="AG251" s="186" t="s">
        <v>1844</v>
      </c>
      <c r="AH251" s="138" t="s">
        <v>2736</v>
      </c>
      <c r="AI251" s="187" t="s">
        <v>2737</v>
      </c>
    </row>
    <row r="252" spans="1:35" x14ac:dyDescent="0.3">
      <c r="A252" s="183">
        <v>251</v>
      </c>
      <c r="B252" s="184">
        <v>45445.506666666668</v>
      </c>
      <c r="C252" s="142" t="s">
        <v>2734</v>
      </c>
      <c r="D252" s="185" t="s">
        <v>287</v>
      </c>
      <c r="E252" s="184">
        <v>44645</v>
      </c>
      <c r="F252" s="185" t="s">
        <v>1287</v>
      </c>
      <c r="G252" s="185" t="s">
        <v>1288</v>
      </c>
      <c r="H252" s="185" t="s">
        <v>1289</v>
      </c>
      <c r="I252" s="185" t="s">
        <v>1290</v>
      </c>
      <c r="J252" s="185" t="s">
        <v>1291</v>
      </c>
      <c r="K252" s="142">
        <v>3</v>
      </c>
      <c r="L252" s="142">
        <v>2</v>
      </c>
      <c r="M252" s="142">
        <f>Table1[[#This Row],[Number of adult in House]]+Table1[[#This Row],[Number of children]]</f>
        <v>5</v>
      </c>
      <c r="N252" s="142">
        <v>2</v>
      </c>
      <c r="O252" s="142" t="s">
        <v>1840</v>
      </c>
      <c r="P252" s="142" t="s">
        <v>1841</v>
      </c>
      <c r="Q252" s="142"/>
      <c r="R252" s="142" t="s">
        <v>1840</v>
      </c>
      <c r="S252" s="142" t="s">
        <v>1841</v>
      </c>
      <c r="T252" s="142" t="s">
        <v>1841</v>
      </c>
      <c r="U252" s="142" t="s">
        <v>2738</v>
      </c>
      <c r="V252" s="142">
        <v>25.465086599999999</v>
      </c>
      <c r="W252" s="142">
        <v>78.8756056</v>
      </c>
      <c r="X252" s="142">
        <v>168.7470703125</v>
      </c>
      <c r="Y252" s="142">
        <v>4.0350000000000001</v>
      </c>
      <c r="Z252" s="142" t="s">
        <v>2337</v>
      </c>
      <c r="AA252" s="142">
        <v>0</v>
      </c>
      <c r="AB252" s="142">
        <v>0</v>
      </c>
      <c r="AC252" s="142">
        <v>1</v>
      </c>
      <c r="AD252" s="142">
        <v>0</v>
      </c>
      <c r="AE252" s="142">
        <v>0</v>
      </c>
      <c r="AF252" s="142">
        <v>0</v>
      </c>
      <c r="AG252" s="186" t="s">
        <v>1844</v>
      </c>
      <c r="AH252" s="138" t="s">
        <v>2739</v>
      </c>
      <c r="AI252" s="187" t="s">
        <v>2740</v>
      </c>
    </row>
    <row r="253" spans="1:35" x14ac:dyDescent="0.3">
      <c r="A253" s="183">
        <v>252</v>
      </c>
      <c r="B253" s="184">
        <v>45445.506666666668</v>
      </c>
      <c r="C253" s="142" t="s">
        <v>2734</v>
      </c>
      <c r="D253" s="185" t="s">
        <v>298</v>
      </c>
      <c r="E253" s="184">
        <v>44643</v>
      </c>
      <c r="F253" s="185" t="s">
        <v>1292</v>
      </c>
      <c r="G253" s="185" t="s">
        <v>1293</v>
      </c>
      <c r="H253" s="185" t="s">
        <v>1294</v>
      </c>
      <c r="I253" s="185" t="s">
        <v>1295</v>
      </c>
      <c r="J253" s="185" t="s">
        <v>1296</v>
      </c>
      <c r="K253" s="142">
        <v>2</v>
      </c>
      <c r="L253" s="142">
        <v>1</v>
      </c>
      <c r="M253" s="142">
        <f>Table1[[#This Row],[Number of adult in House]]+Table1[[#This Row],[Number of children]]</f>
        <v>3</v>
      </c>
      <c r="N253" s="142">
        <v>2</v>
      </c>
      <c r="O253" s="142" t="s">
        <v>1840</v>
      </c>
      <c r="P253" s="142" t="s">
        <v>1841</v>
      </c>
      <c r="Q253" s="142"/>
      <c r="R253" s="142" t="s">
        <v>1840</v>
      </c>
      <c r="S253" s="142" t="s">
        <v>1841</v>
      </c>
      <c r="T253" s="142" t="s">
        <v>1841</v>
      </c>
      <c r="U253" s="142" t="s">
        <v>2741</v>
      </c>
      <c r="V253" s="142">
        <v>25.465090799999999</v>
      </c>
      <c r="W253" s="142">
        <v>78.875604699999997</v>
      </c>
      <c r="X253" s="142">
        <v>166.39697265625</v>
      </c>
      <c r="Y253" s="142">
        <v>4.8079999999999998</v>
      </c>
      <c r="Z253" s="142" t="s">
        <v>2337</v>
      </c>
      <c r="AA253" s="142">
        <v>0</v>
      </c>
      <c r="AB253" s="142">
        <v>0</v>
      </c>
      <c r="AC253" s="142">
        <v>1</v>
      </c>
      <c r="AD253" s="142">
        <v>0</v>
      </c>
      <c r="AE253" s="142">
        <v>0</v>
      </c>
      <c r="AF253" s="142">
        <v>0</v>
      </c>
      <c r="AG253" s="186" t="s">
        <v>1844</v>
      </c>
      <c r="AH253" s="138" t="s">
        <v>2742</v>
      </c>
      <c r="AI253" s="187" t="s">
        <v>2743</v>
      </c>
    </row>
    <row r="254" spans="1:35" x14ac:dyDescent="0.3">
      <c r="A254" s="183">
        <v>253</v>
      </c>
      <c r="B254" s="184">
        <v>45445.506666666668</v>
      </c>
      <c r="C254" s="142" t="s">
        <v>2744</v>
      </c>
      <c r="D254" s="185" t="s">
        <v>308</v>
      </c>
      <c r="E254" s="184">
        <v>44581</v>
      </c>
      <c r="F254" s="185" t="s">
        <v>1297</v>
      </c>
      <c r="G254" s="185" t="s">
        <v>1298</v>
      </c>
      <c r="H254" s="185" t="s">
        <v>1299</v>
      </c>
      <c r="I254" s="185" t="s">
        <v>1300</v>
      </c>
      <c r="J254" s="185" t="s">
        <v>1306</v>
      </c>
      <c r="K254" s="142">
        <v>4</v>
      </c>
      <c r="L254" s="142">
        <v>2</v>
      </c>
      <c r="M254" s="142">
        <f>Table1[[#This Row],[Number of adult in House]]+Table1[[#This Row],[Number of children]]</f>
        <v>6</v>
      </c>
      <c r="N254" s="142">
        <v>2</v>
      </c>
      <c r="O254" s="142" t="s">
        <v>1840</v>
      </c>
      <c r="P254" s="142" t="s">
        <v>1841</v>
      </c>
      <c r="Q254" s="142"/>
      <c r="R254" s="142" t="s">
        <v>1840</v>
      </c>
      <c r="S254" s="142" t="s">
        <v>1841</v>
      </c>
      <c r="T254" s="142" t="s">
        <v>2745</v>
      </c>
      <c r="U254" s="142" t="s">
        <v>2746</v>
      </c>
      <c r="V254" s="142">
        <v>25.3104674</v>
      </c>
      <c r="W254" s="142">
        <v>78.881609100000006</v>
      </c>
      <c r="X254" s="142">
        <v>253.9</v>
      </c>
      <c r="Y254" s="142">
        <v>1000</v>
      </c>
      <c r="Z254" s="142" t="s">
        <v>1843</v>
      </c>
      <c r="AA254" s="142">
        <v>1</v>
      </c>
      <c r="AB254" s="142">
        <v>0</v>
      </c>
      <c r="AC254" s="142">
        <v>0</v>
      </c>
      <c r="AD254" s="142">
        <v>0</v>
      </c>
      <c r="AE254" s="142">
        <v>0</v>
      </c>
      <c r="AF254" s="142">
        <v>0</v>
      </c>
      <c r="AG254" s="186" t="s">
        <v>1844</v>
      </c>
      <c r="AH254" s="138" t="s">
        <v>2747</v>
      </c>
      <c r="AI254" s="187" t="s">
        <v>2748</v>
      </c>
    </row>
    <row r="255" spans="1:35" x14ac:dyDescent="0.3">
      <c r="A255" s="183">
        <v>254</v>
      </c>
      <c r="B255" s="184">
        <v>45445.506666666668</v>
      </c>
      <c r="C255" s="142" t="s">
        <v>2749</v>
      </c>
      <c r="D255" s="185" t="s">
        <v>319</v>
      </c>
      <c r="E255" s="184">
        <v>44586</v>
      </c>
      <c r="F255" s="185" t="s">
        <v>1302</v>
      </c>
      <c r="G255" s="185" t="s">
        <v>1303</v>
      </c>
      <c r="H255" s="185" t="s">
        <v>1304</v>
      </c>
      <c r="I255" s="185" t="s">
        <v>1305</v>
      </c>
      <c r="J255" s="185" t="s">
        <v>1306</v>
      </c>
      <c r="K255" s="142">
        <v>5</v>
      </c>
      <c r="L255" s="142">
        <v>2</v>
      </c>
      <c r="M255" s="142">
        <f>Table1[[#This Row],[Number of adult in House]]+Table1[[#This Row],[Number of children]]</f>
        <v>7</v>
      </c>
      <c r="N255" s="142">
        <v>5</v>
      </c>
      <c r="O255" s="142" t="s">
        <v>1840</v>
      </c>
      <c r="P255" s="142" t="s">
        <v>1841</v>
      </c>
      <c r="Q255" s="142"/>
      <c r="R255" s="142" t="s">
        <v>1840</v>
      </c>
      <c r="S255" s="142" t="s">
        <v>1841</v>
      </c>
      <c r="T255" s="142" t="s">
        <v>2750</v>
      </c>
      <c r="U255" s="142" t="s">
        <v>2751</v>
      </c>
      <c r="V255" s="142">
        <v>25.350692599999999</v>
      </c>
      <c r="W255" s="142">
        <v>78.800565300000002</v>
      </c>
      <c r="X255" s="142">
        <v>0</v>
      </c>
      <c r="Y255" s="142">
        <v>1600</v>
      </c>
      <c r="Z255" s="142" t="s">
        <v>1843</v>
      </c>
      <c r="AA255" s="142">
        <v>1</v>
      </c>
      <c r="AB255" s="142">
        <v>0</v>
      </c>
      <c r="AC255" s="142">
        <v>0</v>
      </c>
      <c r="AD255" s="142">
        <v>0</v>
      </c>
      <c r="AE255" s="142">
        <v>0</v>
      </c>
      <c r="AF255" s="142">
        <v>0</v>
      </c>
      <c r="AG255" s="186" t="s">
        <v>1844</v>
      </c>
      <c r="AH255" s="138" t="s">
        <v>2752</v>
      </c>
      <c r="AI255" s="187" t="s">
        <v>2753</v>
      </c>
    </row>
    <row r="256" spans="1:35" x14ac:dyDescent="0.3">
      <c r="A256" s="183">
        <v>255</v>
      </c>
      <c r="B256" s="184">
        <v>45445.506666666668</v>
      </c>
      <c r="C256" s="142" t="s">
        <v>2749</v>
      </c>
      <c r="D256" s="185" t="s">
        <v>329</v>
      </c>
      <c r="E256" s="184">
        <v>44583</v>
      </c>
      <c r="F256" s="185" t="s">
        <v>1307</v>
      </c>
      <c r="G256" s="185" t="s">
        <v>1308</v>
      </c>
      <c r="H256" s="185" t="s">
        <v>1299</v>
      </c>
      <c r="I256" s="185" t="s">
        <v>1300</v>
      </c>
      <c r="J256" s="185" t="s">
        <v>1306</v>
      </c>
      <c r="K256" s="142">
        <v>3</v>
      </c>
      <c r="L256" s="142">
        <v>3</v>
      </c>
      <c r="M256" s="142">
        <f>Table1[[#This Row],[Number of adult in House]]+Table1[[#This Row],[Number of children]]</f>
        <v>6</v>
      </c>
      <c r="N256" s="142">
        <v>4</v>
      </c>
      <c r="O256" s="142" t="s">
        <v>1840</v>
      </c>
      <c r="P256" s="142" t="s">
        <v>1841</v>
      </c>
      <c r="Q256" s="142"/>
      <c r="R256" s="142" t="s">
        <v>1840</v>
      </c>
      <c r="S256" s="142" t="s">
        <v>1841</v>
      </c>
      <c r="T256" s="142" t="s">
        <v>2754</v>
      </c>
      <c r="U256" s="142" t="s">
        <v>2755</v>
      </c>
      <c r="V256" s="142">
        <v>25.351057999999998</v>
      </c>
      <c r="W256" s="142">
        <v>78.800565300000002</v>
      </c>
      <c r="X256" s="142">
        <v>0</v>
      </c>
      <c r="Y256" s="142">
        <v>1600</v>
      </c>
      <c r="Z256" s="142" t="s">
        <v>1843</v>
      </c>
      <c r="AA256" s="142">
        <v>1</v>
      </c>
      <c r="AB256" s="142">
        <v>0</v>
      </c>
      <c r="AC256" s="142">
        <v>0</v>
      </c>
      <c r="AD256" s="142">
        <v>0</v>
      </c>
      <c r="AE256" s="142">
        <v>0</v>
      </c>
      <c r="AF256" s="142">
        <v>0</v>
      </c>
      <c r="AG256" s="186" t="s">
        <v>1844</v>
      </c>
      <c r="AH256" s="138" t="s">
        <v>2756</v>
      </c>
      <c r="AI256" s="187" t="s">
        <v>2757</v>
      </c>
    </row>
    <row r="257" spans="1:35" x14ac:dyDescent="0.3">
      <c r="A257" s="183">
        <v>256</v>
      </c>
      <c r="B257" s="184">
        <v>45462</v>
      </c>
      <c r="C257" s="142" t="s">
        <v>2734</v>
      </c>
      <c r="D257" s="185" t="s">
        <v>339</v>
      </c>
      <c r="E257" s="184">
        <v>44580</v>
      </c>
      <c r="F257" s="185" t="s">
        <v>1309</v>
      </c>
      <c r="G257" s="185" t="s">
        <v>1310</v>
      </c>
      <c r="H257" s="185" t="s">
        <v>1311</v>
      </c>
      <c r="I257" s="185" t="s">
        <v>1312</v>
      </c>
      <c r="J257" s="185" t="s">
        <v>1291</v>
      </c>
      <c r="K257" s="142">
        <v>5</v>
      </c>
      <c r="L257" s="142">
        <v>1</v>
      </c>
      <c r="M257" s="142">
        <f>Table1[[#This Row],[Number of adult in House]]+Table1[[#This Row],[Number of children]]</f>
        <v>6</v>
      </c>
      <c r="N257" s="142">
        <v>2</v>
      </c>
      <c r="O257" s="142" t="s">
        <v>1840</v>
      </c>
      <c r="P257" s="142" t="s">
        <v>1841</v>
      </c>
      <c r="Q257" s="142"/>
      <c r="R257" s="142" t="s">
        <v>1840</v>
      </c>
      <c r="S257" s="142" t="s">
        <v>1844</v>
      </c>
      <c r="T257" s="142" t="s">
        <v>1841</v>
      </c>
      <c r="U257" s="142" t="s">
        <v>2758</v>
      </c>
      <c r="V257" s="142">
        <v>22.093579999999999</v>
      </c>
      <c r="W257" s="142">
        <v>79.084644999999995</v>
      </c>
      <c r="X257" s="142">
        <v>598.4</v>
      </c>
      <c r="Y257" s="142">
        <v>4.8</v>
      </c>
      <c r="Z257" s="142" t="s">
        <v>2362</v>
      </c>
      <c r="AA257" s="142">
        <v>0</v>
      </c>
      <c r="AB257" s="142">
        <v>0</v>
      </c>
      <c r="AC257" s="142">
        <v>0</v>
      </c>
      <c r="AD257" s="142">
        <v>0</v>
      </c>
      <c r="AE257" s="142">
        <v>0</v>
      </c>
      <c r="AF257" s="142">
        <v>1</v>
      </c>
      <c r="AG257" s="186" t="s">
        <v>1844</v>
      </c>
      <c r="AH257" s="138" t="s">
        <v>2759</v>
      </c>
      <c r="AI257" s="187" t="s">
        <v>2760</v>
      </c>
    </row>
    <row r="258" spans="1:35" x14ac:dyDescent="0.3">
      <c r="A258" s="183">
        <v>257</v>
      </c>
      <c r="B258" s="184">
        <v>45462</v>
      </c>
      <c r="C258" s="142" t="s">
        <v>2734</v>
      </c>
      <c r="D258" s="185" t="s">
        <v>349</v>
      </c>
      <c r="E258" s="184">
        <v>44577</v>
      </c>
      <c r="F258" s="185" t="s">
        <v>1313</v>
      </c>
      <c r="G258" s="185" t="s">
        <v>1314</v>
      </c>
      <c r="H258" s="185" t="s">
        <v>1315</v>
      </c>
      <c r="I258" s="185" t="s">
        <v>1296</v>
      </c>
      <c r="J258" s="185" t="s">
        <v>1296</v>
      </c>
      <c r="K258" s="142">
        <v>3</v>
      </c>
      <c r="L258" s="142">
        <v>1</v>
      </c>
      <c r="M258" s="142">
        <f>Table1[[#This Row],[Number of adult in House]]+Table1[[#This Row],[Number of children]]</f>
        <v>4</v>
      </c>
      <c r="N258" s="142">
        <v>2</v>
      </c>
      <c r="O258" s="142" t="s">
        <v>1840</v>
      </c>
      <c r="P258" s="142" t="s">
        <v>1841</v>
      </c>
      <c r="Q258" s="142"/>
      <c r="R258" s="142" t="s">
        <v>1840</v>
      </c>
      <c r="S258" s="142" t="s">
        <v>1844</v>
      </c>
      <c r="T258" s="142" t="s">
        <v>1841</v>
      </c>
      <c r="U258" s="142" t="s">
        <v>2761</v>
      </c>
      <c r="V258" s="142">
        <v>22.070581900000001</v>
      </c>
      <c r="W258" s="142">
        <v>79.101124999999996</v>
      </c>
      <c r="X258" s="142">
        <v>570.1</v>
      </c>
      <c r="Y258" s="142">
        <v>4.9420000000000002</v>
      </c>
      <c r="Z258" s="142" t="s">
        <v>2762</v>
      </c>
      <c r="AA258" s="142">
        <v>0</v>
      </c>
      <c r="AB258" s="142">
        <v>0</v>
      </c>
      <c r="AC258" s="142">
        <v>1</v>
      </c>
      <c r="AD258" s="142">
        <v>0</v>
      </c>
      <c r="AE258" s="142">
        <v>0</v>
      </c>
      <c r="AF258" s="142">
        <v>1</v>
      </c>
      <c r="AG258" s="186" t="s">
        <v>1844</v>
      </c>
      <c r="AH258" s="138" t="s">
        <v>2763</v>
      </c>
      <c r="AI258" s="187" t="s">
        <v>2764</v>
      </c>
    </row>
    <row r="259" spans="1:35" x14ac:dyDescent="0.3">
      <c r="A259" s="183">
        <v>258</v>
      </c>
      <c r="B259" s="184">
        <v>45462</v>
      </c>
      <c r="C259" s="142" t="s">
        <v>2734</v>
      </c>
      <c r="D259" s="185" t="s">
        <v>359</v>
      </c>
      <c r="E259" s="184">
        <v>44583</v>
      </c>
      <c r="F259" s="185" t="s">
        <v>1316</v>
      </c>
      <c r="G259" s="185" t="s">
        <v>1317</v>
      </c>
      <c r="H259" s="185" t="s">
        <v>1318</v>
      </c>
      <c r="I259" s="185" t="s">
        <v>1319</v>
      </c>
      <c r="J259" s="185" t="s">
        <v>1296</v>
      </c>
      <c r="K259" s="142">
        <v>6</v>
      </c>
      <c r="L259" s="142">
        <v>1</v>
      </c>
      <c r="M259" s="142">
        <f>Table1[[#This Row],[Number of adult in House]]+Table1[[#This Row],[Number of children]]</f>
        <v>7</v>
      </c>
      <c r="N259" s="142">
        <v>2</v>
      </c>
      <c r="O259" s="142" t="s">
        <v>1840</v>
      </c>
      <c r="P259" s="142" t="s">
        <v>1841</v>
      </c>
      <c r="Q259" s="142"/>
      <c r="R259" s="142" t="s">
        <v>1840</v>
      </c>
      <c r="S259" s="142" t="s">
        <v>1844</v>
      </c>
      <c r="T259" s="142" t="s">
        <v>1841</v>
      </c>
      <c r="U259" s="142" t="s">
        <v>2765</v>
      </c>
      <c r="V259" s="142">
        <v>22.045423899999999</v>
      </c>
      <c r="W259" s="142">
        <v>79.042386199999996</v>
      </c>
      <c r="X259" s="142">
        <v>630.69999999999993</v>
      </c>
      <c r="Y259" s="142">
        <v>4.58</v>
      </c>
      <c r="Z259" s="142" t="s">
        <v>2766</v>
      </c>
      <c r="AA259" s="142">
        <v>1</v>
      </c>
      <c r="AB259" s="142">
        <v>0</v>
      </c>
      <c r="AC259" s="142">
        <v>0</v>
      </c>
      <c r="AD259" s="142">
        <v>0</v>
      </c>
      <c r="AE259" s="142">
        <v>1</v>
      </c>
      <c r="AF259" s="142">
        <v>0</v>
      </c>
      <c r="AG259" s="186" t="s">
        <v>1844</v>
      </c>
      <c r="AH259" s="138" t="s">
        <v>2767</v>
      </c>
      <c r="AI259" s="187" t="s">
        <v>2768</v>
      </c>
    </row>
    <row r="260" spans="1:35" x14ac:dyDescent="0.3">
      <c r="A260" s="183">
        <v>259</v>
      </c>
      <c r="B260" s="184">
        <v>45462</v>
      </c>
      <c r="C260" s="142" t="s">
        <v>2734</v>
      </c>
      <c r="D260" s="185" t="s">
        <v>369</v>
      </c>
      <c r="E260" s="184">
        <v>44582</v>
      </c>
      <c r="F260" s="185" t="s">
        <v>1320</v>
      </c>
      <c r="G260" s="185" t="s">
        <v>1321</v>
      </c>
      <c r="H260" s="185" t="s">
        <v>1322</v>
      </c>
      <c r="I260" s="185" t="s">
        <v>1305</v>
      </c>
      <c r="J260" s="185" t="s">
        <v>1306</v>
      </c>
      <c r="K260" s="142">
        <v>2</v>
      </c>
      <c r="L260" s="142">
        <v>1</v>
      </c>
      <c r="M260" s="142">
        <f>Table1[[#This Row],[Number of adult in House]]+Table1[[#This Row],[Number of children]]</f>
        <v>3</v>
      </c>
      <c r="N260" s="142">
        <v>2</v>
      </c>
      <c r="O260" s="142" t="s">
        <v>1840</v>
      </c>
      <c r="P260" s="142" t="s">
        <v>1841</v>
      </c>
      <c r="Q260" s="142"/>
      <c r="R260" s="142" t="s">
        <v>1840</v>
      </c>
      <c r="S260" s="142" t="s">
        <v>1844</v>
      </c>
      <c r="T260" s="142" t="s">
        <v>1841</v>
      </c>
      <c r="U260" s="142" t="s">
        <v>2769</v>
      </c>
      <c r="V260" s="142">
        <v>22.045954699999999</v>
      </c>
      <c r="W260" s="142">
        <v>79.041371799999993</v>
      </c>
      <c r="X260" s="142">
        <v>635.5</v>
      </c>
      <c r="Y260" s="142">
        <v>4.5919999999999996</v>
      </c>
      <c r="Z260" s="142" t="s">
        <v>1843</v>
      </c>
      <c r="AA260" s="142">
        <v>1</v>
      </c>
      <c r="AB260" s="142">
        <v>0</v>
      </c>
      <c r="AC260" s="142">
        <v>0</v>
      </c>
      <c r="AD260" s="142">
        <v>0</v>
      </c>
      <c r="AE260" s="142">
        <v>0</v>
      </c>
      <c r="AF260" s="142">
        <v>0</v>
      </c>
      <c r="AG260" s="186" t="s">
        <v>1844</v>
      </c>
      <c r="AH260" s="138" t="s">
        <v>2770</v>
      </c>
      <c r="AI260" s="187" t="s">
        <v>2771</v>
      </c>
    </row>
    <row r="261" spans="1:35" x14ac:dyDescent="0.3">
      <c r="A261" s="183">
        <v>260</v>
      </c>
      <c r="B261" s="184">
        <v>45462</v>
      </c>
      <c r="C261" s="142" t="s">
        <v>2734</v>
      </c>
      <c r="D261" s="185" t="s">
        <v>380</v>
      </c>
      <c r="E261" s="184">
        <v>44590</v>
      </c>
      <c r="F261" s="185" t="s">
        <v>1323</v>
      </c>
      <c r="G261" s="185" t="s">
        <v>1324</v>
      </c>
      <c r="H261" s="185" t="s">
        <v>1325</v>
      </c>
      <c r="I261" s="185" t="s">
        <v>1326</v>
      </c>
      <c r="J261" s="185" t="s">
        <v>1296</v>
      </c>
      <c r="K261" s="142">
        <v>4</v>
      </c>
      <c r="L261" s="142">
        <v>1</v>
      </c>
      <c r="M261" s="142">
        <f>Table1[[#This Row],[Number of adult in House]]+Table1[[#This Row],[Number of children]]</f>
        <v>5</v>
      </c>
      <c r="N261" s="142">
        <v>2</v>
      </c>
      <c r="O261" s="142" t="s">
        <v>1840</v>
      </c>
      <c r="P261" s="142" t="s">
        <v>1841</v>
      </c>
      <c r="Q261" s="142"/>
      <c r="R261" s="142" t="s">
        <v>1840</v>
      </c>
      <c r="S261" s="142" t="s">
        <v>1844</v>
      </c>
      <c r="T261" s="142" t="s">
        <v>1841</v>
      </c>
      <c r="U261" s="142" t="s">
        <v>2772</v>
      </c>
      <c r="V261" s="142">
        <v>22.045827899999999</v>
      </c>
      <c r="W261" s="142">
        <v>79.039019100000004</v>
      </c>
      <c r="X261" s="142">
        <v>616.9</v>
      </c>
      <c r="Y261" s="142">
        <v>5</v>
      </c>
      <c r="Z261" s="142" t="s">
        <v>1843</v>
      </c>
      <c r="AA261" s="142">
        <v>1</v>
      </c>
      <c r="AB261" s="142">
        <v>0</v>
      </c>
      <c r="AC261" s="142">
        <v>0</v>
      </c>
      <c r="AD261" s="142">
        <v>0</v>
      </c>
      <c r="AE261" s="142">
        <v>0</v>
      </c>
      <c r="AF261" s="142">
        <v>0</v>
      </c>
      <c r="AG261" s="186" t="s">
        <v>1844</v>
      </c>
      <c r="AH261" s="138" t="s">
        <v>2773</v>
      </c>
      <c r="AI261" s="187" t="s">
        <v>2774</v>
      </c>
    </row>
    <row r="262" spans="1:35" x14ac:dyDescent="0.3">
      <c r="A262" s="183">
        <v>261</v>
      </c>
      <c r="B262" s="184">
        <v>45462</v>
      </c>
      <c r="C262" s="142" t="s">
        <v>2734</v>
      </c>
      <c r="D262" s="185" t="s">
        <v>391</v>
      </c>
      <c r="E262" s="184">
        <v>44587</v>
      </c>
      <c r="F262" s="185" t="s">
        <v>1327</v>
      </c>
      <c r="G262" s="185" t="s">
        <v>1328</v>
      </c>
      <c r="H262" s="185" t="s">
        <v>1329</v>
      </c>
      <c r="I262" s="185" t="s">
        <v>1326</v>
      </c>
      <c r="J262" s="185" t="s">
        <v>1291</v>
      </c>
      <c r="K262" s="142">
        <v>2</v>
      </c>
      <c r="L262" s="142">
        <v>1</v>
      </c>
      <c r="M262" s="142">
        <f>Table1[[#This Row],[Number of adult in House]]+Table1[[#This Row],[Number of children]]</f>
        <v>3</v>
      </c>
      <c r="N262" s="142">
        <v>2</v>
      </c>
      <c r="O262" s="142" t="s">
        <v>1840</v>
      </c>
      <c r="P262" s="142" t="s">
        <v>1841</v>
      </c>
      <c r="Q262" s="142"/>
      <c r="R262" s="142" t="s">
        <v>1840</v>
      </c>
      <c r="S262" s="142" t="s">
        <v>1844</v>
      </c>
      <c r="T262" s="142" t="s">
        <v>1841</v>
      </c>
      <c r="U262" s="142" t="s">
        <v>2775</v>
      </c>
      <c r="V262" s="142">
        <v>22.153234999999999</v>
      </c>
      <c r="W262" s="142">
        <v>78.985458300000005</v>
      </c>
      <c r="X262" s="142">
        <v>624</v>
      </c>
      <c r="Y262" s="142">
        <v>3.9</v>
      </c>
      <c r="Z262" s="142" t="s">
        <v>1843</v>
      </c>
      <c r="AA262" s="142">
        <v>1</v>
      </c>
      <c r="AB262" s="142">
        <v>0</v>
      </c>
      <c r="AC262" s="142">
        <v>0</v>
      </c>
      <c r="AD262" s="142">
        <v>0</v>
      </c>
      <c r="AE262" s="142">
        <v>0</v>
      </c>
      <c r="AF262" s="142">
        <v>0</v>
      </c>
      <c r="AG262" s="186" t="s">
        <v>1844</v>
      </c>
      <c r="AH262" s="138" t="s">
        <v>2776</v>
      </c>
      <c r="AI262" s="187" t="s">
        <v>2777</v>
      </c>
    </row>
    <row r="263" spans="1:35" x14ac:dyDescent="0.3">
      <c r="A263" s="183">
        <v>262</v>
      </c>
      <c r="B263" s="184">
        <v>45462</v>
      </c>
      <c r="C263" s="142" t="s">
        <v>2734</v>
      </c>
      <c r="D263" s="185" t="s">
        <v>401</v>
      </c>
      <c r="E263" s="184">
        <v>44615</v>
      </c>
      <c r="F263" s="185" t="s">
        <v>1330</v>
      </c>
      <c r="G263" s="185" t="s">
        <v>1331</v>
      </c>
      <c r="H263" s="185" t="s">
        <v>1332</v>
      </c>
      <c r="I263" s="185" t="s">
        <v>1333</v>
      </c>
      <c r="J263" s="185" t="s">
        <v>1306</v>
      </c>
      <c r="K263" s="142">
        <v>5</v>
      </c>
      <c r="L263" s="142">
        <v>1</v>
      </c>
      <c r="M263" s="142">
        <f>Table1[[#This Row],[Number of adult in House]]+Table1[[#This Row],[Number of children]]</f>
        <v>6</v>
      </c>
      <c r="N263" s="142">
        <v>2</v>
      </c>
      <c r="O263" s="142" t="s">
        <v>1840</v>
      </c>
      <c r="P263" s="142" t="s">
        <v>1841</v>
      </c>
      <c r="Q263" s="142"/>
      <c r="R263" s="142" t="s">
        <v>1840</v>
      </c>
      <c r="S263" s="142" t="s">
        <v>1844</v>
      </c>
      <c r="T263" s="142" t="s">
        <v>1841</v>
      </c>
      <c r="U263" s="142" t="s">
        <v>2778</v>
      </c>
      <c r="V263" s="142">
        <v>22.153430700000001</v>
      </c>
      <c r="W263" s="142">
        <v>78.9866885</v>
      </c>
      <c r="X263" s="142">
        <v>621.70000000000005</v>
      </c>
      <c r="Y263" s="142">
        <v>3.9</v>
      </c>
      <c r="Z263" s="142" t="s">
        <v>1843</v>
      </c>
      <c r="AA263" s="142">
        <v>1</v>
      </c>
      <c r="AB263" s="142">
        <v>0</v>
      </c>
      <c r="AC263" s="142">
        <v>0</v>
      </c>
      <c r="AD263" s="142">
        <v>0</v>
      </c>
      <c r="AE263" s="142">
        <v>0</v>
      </c>
      <c r="AF263" s="142">
        <v>0</v>
      </c>
      <c r="AG263" s="186" t="s">
        <v>1844</v>
      </c>
      <c r="AH263" s="138" t="s">
        <v>2779</v>
      </c>
      <c r="AI263" s="187" t="s">
        <v>2780</v>
      </c>
    </row>
    <row r="264" spans="1:35" x14ac:dyDescent="0.3">
      <c r="A264" s="183">
        <v>263</v>
      </c>
      <c r="B264" s="184">
        <v>45463</v>
      </c>
      <c r="C264" s="142" t="s">
        <v>2734</v>
      </c>
      <c r="D264" s="185" t="s">
        <v>412</v>
      </c>
      <c r="E264" s="184">
        <v>44614</v>
      </c>
      <c r="F264" s="185" t="s">
        <v>1334</v>
      </c>
      <c r="G264" s="185" t="s">
        <v>1335</v>
      </c>
      <c r="H264" s="185" t="s">
        <v>1336</v>
      </c>
      <c r="I264" s="185" t="s">
        <v>1291</v>
      </c>
      <c r="J264" s="185" t="s">
        <v>1291</v>
      </c>
      <c r="K264" s="142">
        <v>3</v>
      </c>
      <c r="L264" s="142">
        <v>1</v>
      </c>
      <c r="M264" s="142">
        <f>Table1[[#This Row],[Number of adult in House]]+Table1[[#This Row],[Number of children]]</f>
        <v>4</v>
      </c>
      <c r="N264" s="142">
        <v>2</v>
      </c>
      <c r="O264" s="142" t="s">
        <v>1840</v>
      </c>
      <c r="P264" s="142" t="s">
        <v>1841</v>
      </c>
      <c r="Q264" s="142"/>
      <c r="R264" s="142" t="s">
        <v>1840</v>
      </c>
      <c r="S264" s="142" t="s">
        <v>1844</v>
      </c>
      <c r="T264" s="142" t="s">
        <v>1841</v>
      </c>
      <c r="U264" s="142" t="s">
        <v>2781</v>
      </c>
      <c r="V264" s="142">
        <v>22.154114700000001</v>
      </c>
      <c r="W264" s="142">
        <v>78.988448199999993</v>
      </c>
      <c r="X264" s="142">
        <v>622.90000000000009</v>
      </c>
      <c r="Y264" s="142">
        <v>4.9000000000000004</v>
      </c>
      <c r="Z264" s="142" t="s">
        <v>1843</v>
      </c>
      <c r="AA264" s="142">
        <v>1</v>
      </c>
      <c r="AB264" s="142">
        <v>0</v>
      </c>
      <c r="AC264" s="142">
        <v>0</v>
      </c>
      <c r="AD264" s="142">
        <v>0</v>
      </c>
      <c r="AE264" s="142">
        <v>0</v>
      </c>
      <c r="AF264" s="142">
        <v>0</v>
      </c>
      <c r="AG264" s="186" t="s">
        <v>1844</v>
      </c>
      <c r="AH264" s="138" t="s">
        <v>2782</v>
      </c>
      <c r="AI264" s="187" t="s">
        <v>2783</v>
      </c>
    </row>
    <row r="265" spans="1:35" x14ac:dyDescent="0.3">
      <c r="A265" s="183">
        <v>264</v>
      </c>
      <c r="B265" s="184">
        <v>45463</v>
      </c>
      <c r="C265" s="142" t="s">
        <v>2749</v>
      </c>
      <c r="D265" s="185" t="s">
        <v>423</v>
      </c>
      <c r="E265" s="184">
        <v>44610</v>
      </c>
      <c r="F265" s="185" t="s">
        <v>1337</v>
      </c>
      <c r="G265" s="185" t="s">
        <v>1338</v>
      </c>
      <c r="H265" s="185" t="s">
        <v>1299</v>
      </c>
      <c r="I265" s="185" t="s">
        <v>1339</v>
      </c>
      <c r="J265" s="185" t="s">
        <v>1306</v>
      </c>
      <c r="K265" s="142">
        <v>4</v>
      </c>
      <c r="L265" s="142">
        <v>1</v>
      </c>
      <c r="M265" s="142">
        <f>Table1[[#This Row],[Number of adult in House]]+Table1[[#This Row],[Number of children]]</f>
        <v>5</v>
      </c>
      <c r="N265" s="142">
        <v>2</v>
      </c>
      <c r="O265" s="142" t="s">
        <v>1840</v>
      </c>
      <c r="P265" s="142" t="s">
        <v>1841</v>
      </c>
      <c r="Q265" s="142"/>
      <c r="R265" s="142" t="s">
        <v>1840</v>
      </c>
      <c r="S265" s="142" t="s">
        <v>1841</v>
      </c>
      <c r="T265" s="142" t="s">
        <v>2557</v>
      </c>
      <c r="U265" s="142" t="s">
        <v>2558</v>
      </c>
      <c r="V265" s="142">
        <v>22.004229599999999</v>
      </c>
      <c r="W265" s="142">
        <v>78.595358700000006</v>
      </c>
      <c r="X265" s="142">
        <v>0</v>
      </c>
      <c r="Y265" s="142">
        <v>2700</v>
      </c>
      <c r="Z265" s="142" t="s">
        <v>1843</v>
      </c>
      <c r="AA265" s="142">
        <v>1</v>
      </c>
      <c r="AB265" s="142">
        <v>0</v>
      </c>
      <c r="AC265" s="142">
        <v>0</v>
      </c>
      <c r="AD265" s="142">
        <v>0</v>
      </c>
      <c r="AE265" s="142">
        <v>0</v>
      </c>
      <c r="AF265" s="142">
        <v>0</v>
      </c>
      <c r="AG265" s="186" t="s">
        <v>1844</v>
      </c>
      <c r="AH265" s="138" t="s">
        <v>2559</v>
      </c>
      <c r="AI265" s="187" t="s">
        <v>2560</v>
      </c>
    </row>
    <row r="266" spans="1:35" x14ac:dyDescent="0.3">
      <c r="A266" s="183">
        <v>265</v>
      </c>
      <c r="B266" s="184">
        <v>45463</v>
      </c>
      <c r="C266" s="142" t="s">
        <v>2749</v>
      </c>
      <c r="D266" s="185" t="s">
        <v>433</v>
      </c>
      <c r="E266" s="184">
        <v>44611</v>
      </c>
      <c r="F266" s="185" t="s">
        <v>1340</v>
      </c>
      <c r="G266" s="185" t="s">
        <v>1341</v>
      </c>
      <c r="H266" s="185" t="s">
        <v>1342</v>
      </c>
      <c r="I266" s="185" t="s">
        <v>1312</v>
      </c>
      <c r="J266" s="185" t="s">
        <v>1291</v>
      </c>
      <c r="K266" s="142">
        <v>2</v>
      </c>
      <c r="L266" s="142">
        <v>1</v>
      </c>
      <c r="M266" s="142">
        <f>Table1[[#This Row],[Number of adult in House]]+Table1[[#This Row],[Number of children]]</f>
        <v>3</v>
      </c>
      <c r="N266" s="142">
        <v>2</v>
      </c>
      <c r="O266" s="142" t="s">
        <v>1840</v>
      </c>
      <c r="P266" s="142" t="s">
        <v>1841</v>
      </c>
      <c r="Q266" s="142"/>
      <c r="R266" s="142" t="s">
        <v>1840</v>
      </c>
      <c r="S266" s="142" t="s">
        <v>1841</v>
      </c>
      <c r="T266" s="142" t="s">
        <v>1841</v>
      </c>
      <c r="U266" s="142" t="s">
        <v>2563</v>
      </c>
      <c r="V266" s="142">
        <v>21.951549199999999</v>
      </c>
      <c r="W266" s="142">
        <v>78.727343399999995</v>
      </c>
      <c r="X266" s="142">
        <v>0</v>
      </c>
      <c r="Y266" s="142">
        <v>122.4</v>
      </c>
      <c r="Z266" s="142" t="s">
        <v>1843</v>
      </c>
      <c r="AA266" s="142">
        <v>1</v>
      </c>
      <c r="AB266" s="142">
        <v>0</v>
      </c>
      <c r="AC266" s="142">
        <v>0</v>
      </c>
      <c r="AD266" s="142">
        <v>0</v>
      </c>
      <c r="AE266" s="142">
        <v>0</v>
      </c>
      <c r="AF266" s="142">
        <v>0</v>
      </c>
      <c r="AG266" s="186" t="s">
        <v>1844</v>
      </c>
      <c r="AH266" s="138" t="s">
        <v>2564</v>
      </c>
      <c r="AI266" s="187" t="s">
        <v>2565</v>
      </c>
    </row>
    <row r="267" spans="1:35" x14ac:dyDescent="0.3">
      <c r="A267" s="183">
        <v>266</v>
      </c>
      <c r="B267" s="184">
        <v>45463</v>
      </c>
      <c r="C267" s="142" t="s">
        <v>2749</v>
      </c>
      <c r="D267" s="185" t="s">
        <v>443</v>
      </c>
      <c r="E267" s="184">
        <v>44597</v>
      </c>
      <c r="F267" s="185" t="s">
        <v>1343</v>
      </c>
      <c r="G267" s="185" t="s">
        <v>1344</v>
      </c>
      <c r="H267" s="185" t="s">
        <v>1345</v>
      </c>
      <c r="I267" s="185" t="s">
        <v>1346</v>
      </c>
      <c r="J267" s="185" t="s">
        <v>1291</v>
      </c>
      <c r="K267" s="142">
        <v>3</v>
      </c>
      <c r="L267" s="142">
        <v>1</v>
      </c>
      <c r="M267" s="142">
        <f>Table1[[#This Row],[Number of adult in House]]+Table1[[#This Row],[Number of children]]</f>
        <v>4</v>
      </c>
      <c r="N267" s="142">
        <v>2</v>
      </c>
      <c r="O267" s="142" t="s">
        <v>1840</v>
      </c>
      <c r="P267" s="142" t="s">
        <v>1841</v>
      </c>
      <c r="Q267" s="142"/>
      <c r="R267" s="142" t="s">
        <v>1840</v>
      </c>
      <c r="S267" s="142" t="s">
        <v>1841</v>
      </c>
      <c r="T267" s="142" t="s">
        <v>1841</v>
      </c>
      <c r="U267" s="142" t="s">
        <v>2568</v>
      </c>
      <c r="V267" s="142">
        <v>21.957504400000001</v>
      </c>
      <c r="W267" s="142">
        <v>78.732858899999997</v>
      </c>
      <c r="X267" s="142">
        <v>689.6507188398391</v>
      </c>
      <c r="Y267" s="142">
        <v>4.9000000000000004</v>
      </c>
      <c r="Z267" s="142" t="s">
        <v>1843</v>
      </c>
      <c r="AA267" s="142">
        <v>1</v>
      </c>
      <c r="AB267" s="142">
        <v>0</v>
      </c>
      <c r="AC267" s="142">
        <v>0</v>
      </c>
      <c r="AD267" s="142">
        <v>0</v>
      </c>
      <c r="AE267" s="142">
        <v>0</v>
      </c>
      <c r="AF267" s="142">
        <v>0</v>
      </c>
      <c r="AG267" s="186" t="s">
        <v>1844</v>
      </c>
      <c r="AH267" s="138" t="s">
        <v>2569</v>
      </c>
      <c r="AI267" s="187" t="s">
        <v>2570</v>
      </c>
    </row>
    <row r="268" spans="1:35" x14ac:dyDescent="0.3">
      <c r="A268" s="183">
        <v>267</v>
      </c>
      <c r="B268" s="184">
        <v>45463</v>
      </c>
      <c r="C268" s="142" t="s">
        <v>2749</v>
      </c>
      <c r="D268" s="185" t="s">
        <v>454</v>
      </c>
      <c r="E268" s="184">
        <v>44595</v>
      </c>
      <c r="F268" s="185" t="s">
        <v>1347</v>
      </c>
      <c r="G268" s="185" t="s">
        <v>1348</v>
      </c>
      <c r="H268" s="185" t="s">
        <v>1349</v>
      </c>
      <c r="I268" s="185" t="s">
        <v>1286</v>
      </c>
      <c r="J268" s="185" t="s">
        <v>1296</v>
      </c>
      <c r="K268" s="142">
        <v>6</v>
      </c>
      <c r="L268" s="142">
        <v>1</v>
      </c>
      <c r="M268" s="142">
        <f>Table1[[#This Row],[Number of adult in House]]+Table1[[#This Row],[Number of children]]</f>
        <v>7</v>
      </c>
      <c r="N268" s="142">
        <v>2</v>
      </c>
      <c r="O268" s="142" t="s">
        <v>1840</v>
      </c>
      <c r="P268" s="142" t="s">
        <v>1841</v>
      </c>
      <c r="Q268" s="142"/>
      <c r="R268" s="142" t="s">
        <v>1840</v>
      </c>
      <c r="S268" s="142" t="s">
        <v>1844</v>
      </c>
      <c r="T268" s="142" t="s">
        <v>1841</v>
      </c>
      <c r="U268" s="142" t="s">
        <v>2784</v>
      </c>
      <c r="V268" s="142">
        <v>22.0714702</v>
      </c>
      <c r="W268" s="142">
        <v>79.100856100000001</v>
      </c>
      <c r="X268" s="142">
        <v>556.4</v>
      </c>
      <c r="Y268" s="142">
        <v>4.2</v>
      </c>
      <c r="Z268" s="142" t="s">
        <v>2331</v>
      </c>
      <c r="AA268" s="142">
        <v>0</v>
      </c>
      <c r="AB268" s="142">
        <v>0</v>
      </c>
      <c r="AC268" s="142">
        <v>0</v>
      </c>
      <c r="AD268" s="142">
        <v>1</v>
      </c>
      <c r="AE268" s="142">
        <v>0</v>
      </c>
      <c r="AF268" s="142">
        <v>0</v>
      </c>
      <c r="AG268" s="186" t="s">
        <v>1844</v>
      </c>
      <c r="AH268" s="138" t="s">
        <v>2785</v>
      </c>
      <c r="AI268" s="187" t="s">
        <v>2786</v>
      </c>
    </row>
    <row r="269" spans="1:35" x14ac:dyDescent="0.3">
      <c r="A269" s="183">
        <v>268</v>
      </c>
      <c r="B269" s="184">
        <v>45463</v>
      </c>
      <c r="C269" s="142" t="s">
        <v>2749</v>
      </c>
      <c r="D269" s="185" t="s">
        <v>464</v>
      </c>
      <c r="E269" s="184">
        <v>44614</v>
      </c>
      <c r="F269" s="185" t="s">
        <v>1350</v>
      </c>
      <c r="G269" s="185" t="s">
        <v>1351</v>
      </c>
      <c r="H269" s="185" t="s">
        <v>1289</v>
      </c>
      <c r="I269" s="185" t="s">
        <v>1289</v>
      </c>
      <c r="J269" s="185" t="s">
        <v>1291</v>
      </c>
      <c r="K269" s="142">
        <v>5</v>
      </c>
      <c r="L269" s="142">
        <v>1</v>
      </c>
      <c r="M269" s="142">
        <f>Table1[[#This Row],[Number of adult in House]]+Table1[[#This Row],[Number of children]]</f>
        <v>6</v>
      </c>
      <c r="N269" s="142">
        <v>2</v>
      </c>
      <c r="O269" s="142" t="s">
        <v>1840</v>
      </c>
      <c r="P269" s="142" t="s">
        <v>1841</v>
      </c>
      <c r="Q269" s="142"/>
      <c r="R269" s="142" t="s">
        <v>1840</v>
      </c>
      <c r="S269" s="142" t="s">
        <v>1844</v>
      </c>
      <c r="T269" s="142" t="s">
        <v>1841</v>
      </c>
      <c r="U269" s="142" t="s">
        <v>2787</v>
      </c>
      <c r="V269" s="142">
        <v>22.006974799999998</v>
      </c>
      <c r="W269" s="142">
        <v>79.102884099999997</v>
      </c>
      <c r="X269" s="142">
        <v>554.90000000000009</v>
      </c>
      <c r="Y269" s="142">
        <v>4.7</v>
      </c>
      <c r="Z269" s="142" t="s">
        <v>1843</v>
      </c>
      <c r="AA269" s="142">
        <v>1</v>
      </c>
      <c r="AB269" s="142">
        <v>0</v>
      </c>
      <c r="AC269" s="142">
        <v>0</v>
      </c>
      <c r="AD269" s="142">
        <v>0</v>
      </c>
      <c r="AE269" s="142">
        <v>0</v>
      </c>
      <c r="AF269" s="142">
        <v>0</v>
      </c>
      <c r="AG269" s="186" t="s">
        <v>1844</v>
      </c>
      <c r="AH269" s="138" t="s">
        <v>2788</v>
      </c>
      <c r="AI269" s="187" t="s">
        <v>2789</v>
      </c>
    </row>
    <row r="270" spans="1:35" x14ac:dyDescent="0.3">
      <c r="A270" s="183">
        <v>269</v>
      </c>
      <c r="B270" s="184">
        <v>45464</v>
      </c>
      <c r="C270" s="142" t="s">
        <v>2734</v>
      </c>
      <c r="D270" s="185" t="s">
        <v>474</v>
      </c>
      <c r="E270" s="184">
        <v>44600</v>
      </c>
      <c r="F270" s="185" t="s">
        <v>1352</v>
      </c>
      <c r="G270" s="185" t="s">
        <v>1353</v>
      </c>
      <c r="H270" s="185" t="s">
        <v>1354</v>
      </c>
      <c r="I270" s="185" t="s">
        <v>1305</v>
      </c>
      <c r="J270" s="185" t="s">
        <v>1306</v>
      </c>
      <c r="K270" s="142">
        <v>4</v>
      </c>
      <c r="L270" s="142">
        <v>1</v>
      </c>
      <c r="M270" s="142">
        <f>Table1[[#This Row],[Number of adult in House]]+Table1[[#This Row],[Number of children]]</f>
        <v>5</v>
      </c>
      <c r="N270" s="142">
        <v>2</v>
      </c>
      <c r="O270" s="142" t="s">
        <v>1840</v>
      </c>
      <c r="P270" s="142" t="s">
        <v>1841</v>
      </c>
      <c r="Q270" s="142"/>
      <c r="R270" s="142" t="s">
        <v>1840</v>
      </c>
      <c r="S270" s="142" t="s">
        <v>1844</v>
      </c>
      <c r="T270" s="142" t="s">
        <v>1841</v>
      </c>
      <c r="U270" s="142" t="s">
        <v>2790</v>
      </c>
      <c r="V270" s="142">
        <v>22.070503299999999</v>
      </c>
      <c r="W270" s="142">
        <v>79.1013576</v>
      </c>
      <c r="X270" s="142">
        <v>583.5</v>
      </c>
      <c r="Y270" s="142">
        <v>4.76</v>
      </c>
      <c r="Z270" s="142" t="s">
        <v>2331</v>
      </c>
      <c r="AA270" s="142">
        <v>0</v>
      </c>
      <c r="AB270" s="142">
        <v>0</v>
      </c>
      <c r="AC270" s="142">
        <v>0</v>
      </c>
      <c r="AD270" s="142">
        <v>1</v>
      </c>
      <c r="AE270" s="142">
        <v>0</v>
      </c>
      <c r="AF270" s="142">
        <v>0</v>
      </c>
      <c r="AG270" s="186" t="s">
        <v>1844</v>
      </c>
      <c r="AH270" s="138" t="s">
        <v>2791</v>
      </c>
      <c r="AI270" s="187" t="s">
        <v>2792</v>
      </c>
    </row>
    <row r="271" spans="1:35" x14ac:dyDescent="0.3">
      <c r="A271" s="183">
        <v>270</v>
      </c>
      <c r="B271" s="184">
        <v>45464</v>
      </c>
      <c r="C271" s="142" t="s">
        <v>2734</v>
      </c>
      <c r="D271" s="185" t="s">
        <v>484</v>
      </c>
      <c r="E271" s="184">
        <v>44604</v>
      </c>
      <c r="F271" s="185" t="s">
        <v>1355</v>
      </c>
      <c r="G271" s="185" t="s">
        <v>1356</v>
      </c>
      <c r="H271" s="185" t="s">
        <v>1357</v>
      </c>
      <c r="I271" s="185" t="s">
        <v>1305</v>
      </c>
      <c r="J271" s="185" t="s">
        <v>1306</v>
      </c>
      <c r="K271" s="142">
        <v>4</v>
      </c>
      <c r="L271" s="142">
        <v>1</v>
      </c>
      <c r="M271" s="142">
        <f>Table1[[#This Row],[Number of adult in House]]+Table1[[#This Row],[Number of children]]</f>
        <v>5</v>
      </c>
      <c r="N271" s="142">
        <v>2</v>
      </c>
      <c r="O271" s="142" t="s">
        <v>1840</v>
      </c>
      <c r="P271" s="142" t="s">
        <v>1841</v>
      </c>
      <c r="Q271" s="142"/>
      <c r="R271" s="142" t="s">
        <v>1840</v>
      </c>
      <c r="S271" s="142" t="s">
        <v>1841</v>
      </c>
      <c r="T271" s="142" t="s">
        <v>1841</v>
      </c>
      <c r="U271" s="142" t="s">
        <v>2575</v>
      </c>
      <c r="V271" s="142">
        <v>21.9222912</v>
      </c>
      <c r="W271" s="142">
        <v>78.727181200000004</v>
      </c>
      <c r="X271" s="142">
        <v>635.20000000000005</v>
      </c>
      <c r="Y271" s="142">
        <v>4.7</v>
      </c>
      <c r="Z271" s="142" t="s">
        <v>1843</v>
      </c>
      <c r="AA271" s="142">
        <v>1</v>
      </c>
      <c r="AB271" s="142">
        <v>0</v>
      </c>
      <c r="AC271" s="142">
        <v>0</v>
      </c>
      <c r="AD271" s="142">
        <v>0</v>
      </c>
      <c r="AE271" s="142">
        <v>0</v>
      </c>
      <c r="AF271" s="142">
        <v>0</v>
      </c>
      <c r="AG271" s="186" t="s">
        <v>1844</v>
      </c>
      <c r="AH271" s="138" t="s">
        <v>2576</v>
      </c>
      <c r="AI271" s="187" t="s">
        <v>2577</v>
      </c>
    </row>
    <row r="272" spans="1:35" x14ac:dyDescent="0.3">
      <c r="A272" s="183">
        <v>271</v>
      </c>
      <c r="B272" s="184">
        <v>45464</v>
      </c>
      <c r="C272" s="142" t="s">
        <v>2734</v>
      </c>
      <c r="D272" s="185" t="s">
        <v>494</v>
      </c>
      <c r="E272" s="184">
        <v>44600</v>
      </c>
      <c r="F272" s="185" t="s">
        <v>1358</v>
      </c>
      <c r="G272" s="185" t="s">
        <v>1359</v>
      </c>
      <c r="H272" s="185" t="s">
        <v>1360</v>
      </c>
      <c r="I272" s="185" t="s">
        <v>1361</v>
      </c>
      <c r="J272" s="185" t="s">
        <v>1291</v>
      </c>
      <c r="K272" s="142">
        <v>2</v>
      </c>
      <c r="L272" s="142">
        <v>1</v>
      </c>
      <c r="M272" s="142">
        <f>Table1[[#This Row],[Number of adult in House]]+Table1[[#This Row],[Number of children]]</f>
        <v>3</v>
      </c>
      <c r="N272" s="142">
        <v>2</v>
      </c>
      <c r="O272" s="142" t="s">
        <v>1840</v>
      </c>
      <c r="P272" s="142" t="s">
        <v>1841</v>
      </c>
      <c r="Q272" s="142"/>
      <c r="R272" s="142" t="s">
        <v>1840</v>
      </c>
      <c r="S272" s="142" t="s">
        <v>1841</v>
      </c>
      <c r="T272" s="142" t="s">
        <v>1841</v>
      </c>
      <c r="U272" s="142" t="s">
        <v>2581</v>
      </c>
      <c r="V272" s="142">
        <v>21.876196499999999</v>
      </c>
      <c r="W272" s="142">
        <v>78.722720499999994</v>
      </c>
      <c r="X272" s="142">
        <v>532.20000000000005</v>
      </c>
      <c r="Y272" s="142">
        <v>4.3499999999999996</v>
      </c>
      <c r="Z272" s="142" t="s">
        <v>2337</v>
      </c>
      <c r="AA272" s="142">
        <v>0</v>
      </c>
      <c r="AB272" s="142">
        <v>0</v>
      </c>
      <c r="AC272" s="142">
        <v>1</v>
      </c>
      <c r="AD272" s="142">
        <v>0</v>
      </c>
      <c r="AE272" s="142">
        <v>0</v>
      </c>
      <c r="AF272" s="142">
        <v>0</v>
      </c>
      <c r="AG272" s="186" t="s">
        <v>1844</v>
      </c>
      <c r="AH272" s="138" t="s">
        <v>2582</v>
      </c>
      <c r="AI272" s="187" t="s">
        <v>2583</v>
      </c>
    </row>
    <row r="273" spans="1:35" x14ac:dyDescent="0.3">
      <c r="A273" s="183">
        <v>272</v>
      </c>
      <c r="B273" s="184">
        <v>45464</v>
      </c>
      <c r="C273" s="142" t="s">
        <v>2734</v>
      </c>
      <c r="D273" s="185" t="s">
        <v>504</v>
      </c>
      <c r="E273" s="184">
        <v>44587</v>
      </c>
      <c r="F273" s="185" t="s">
        <v>1362</v>
      </c>
      <c r="G273" s="185" t="s">
        <v>1363</v>
      </c>
      <c r="H273" s="185" t="s">
        <v>1364</v>
      </c>
      <c r="I273" s="185" t="s">
        <v>1365</v>
      </c>
      <c r="J273" s="185" t="s">
        <v>1291</v>
      </c>
      <c r="K273" s="142">
        <v>6</v>
      </c>
      <c r="L273" s="142">
        <v>1</v>
      </c>
      <c r="M273" s="142">
        <f>Table1[[#This Row],[Number of adult in House]]+Table1[[#This Row],[Number of children]]</f>
        <v>7</v>
      </c>
      <c r="N273" s="142">
        <v>2</v>
      </c>
      <c r="O273" s="142" t="s">
        <v>1840</v>
      </c>
      <c r="P273" s="142" t="s">
        <v>1841</v>
      </c>
      <c r="Q273" s="142"/>
      <c r="R273" s="142" t="s">
        <v>1840</v>
      </c>
      <c r="S273" s="142" t="s">
        <v>1841</v>
      </c>
      <c r="T273" s="142" t="s">
        <v>1841</v>
      </c>
      <c r="U273" s="142" t="s">
        <v>2587</v>
      </c>
      <c r="V273" s="142">
        <v>21.874870399999999</v>
      </c>
      <c r="W273" s="142">
        <v>78.776554599999997</v>
      </c>
      <c r="X273" s="142">
        <v>669.7</v>
      </c>
      <c r="Y273" s="142">
        <v>4.3</v>
      </c>
      <c r="Z273" s="142" t="s">
        <v>1843</v>
      </c>
      <c r="AA273" s="142">
        <v>1</v>
      </c>
      <c r="AB273" s="142">
        <v>0</v>
      </c>
      <c r="AC273" s="142">
        <v>0</v>
      </c>
      <c r="AD273" s="142">
        <v>0</v>
      </c>
      <c r="AE273" s="142">
        <v>0</v>
      </c>
      <c r="AF273" s="142">
        <v>0</v>
      </c>
      <c r="AG273" s="186" t="s">
        <v>1844</v>
      </c>
      <c r="AH273" s="138" t="s">
        <v>2588</v>
      </c>
      <c r="AI273" s="187" t="s">
        <v>2589</v>
      </c>
    </row>
    <row r="274" spans="1:35" x14ac:dyDescent="0.3">
      <c r="A274" s="183">
        <v>273</v>
      </c>
      <c r="B274" s="184">
        <v>45464</v>
      </c>
      <c r="C274" s="142" t="s">
        <v>2734</v>
      </c>
      <c r="D274" s="185" t="s">
        <v>514</v>
      </c>
      <c r="E274" s="184">
        <v>44603</v>
      </c>
      <c r="F274" s="185" t="s">
        <v>1366</v>
      </c>
      <c r="G274" s="185" t="s">
        <v>1367</v>
      </c>
      <c r="H274" s="185" t="s">
        <v>1368</v>
      </c>
      <c r="I274" s="185" t="s">
        <v>1305</v>
      </c>
      <c r="J274" s="185" t="s">
        <v>1306</v>
      </c>
      <c r="K274" s="142">
        <v>6</v>
      </c>
      <c r="L274" s="142">
        <v>1</v>
      </c>
      <c r="M274" s="142">
        <f>Table1[[#This Row],[Number of adult in House]]+Table1[[#This Row],[Number of children]]</f>
        <v>7</v>
      </c>
      <c r="N274" s="142">
        <v>2</v>
      </c>
      <c r="O274" s="142" t="s">
        <v>1840</v>
      </c>
      <c r="P274" s="142" t="s">
        <v>1841</v>
      </c>
      <c r="Q274" s="142"/>
      <c r="R274" s="142" t="s">
        <v>1840</v>
      </c>
      <c r="S274" s="142" t="s">
        <v>1844</v>
      </c>
      <c r="T274" s="142" t="s">
        <v>1841</v>
      </c>
      <c r="U274" s="142" t="s">
        <v>2793</v>
      </c>
      <c r="V274" s="142">
        <v>22.0893576</v>
      </c>
      <c r="W274" s="142">
        <v>79.114777200000006</v>
      </c>
      <c r="X274" s="142">
        <v>577.29999999999995</v>
      </c>
      <c r="Y274" s="142">
        <v>3.9</v>
      </c>
      <c r="Z274" s="142" t="s">
        <v>2337</v>
      </c>
      <c r="AA274" s="142">
        <v>0</v>
      </c>
      <c r="AB274" s="142">
        <v>0</v>
      </c>
      <c r="AC274" s="142">
        <v>1</v>
      </c>
      <c r="AD274" s="142">
        <v>0</v>
      </c>
      <c r="AE274" s="142">
        <v>0</v>
      </c>
      <c r="AF274" s="142">
        <v>0</v>
      </c>
      <c r="AG274" s="186" t="s">
        <v>1844</v>
      </c>
      <c r="AH274" s="138" t="s">
        <v>2794</v>
      </c>
      <c r="AI274" s="187" t="s">
        <v>2795</v>
      </c>
    </row>
    <row r="275" spans="1:35" x14ac:dyDescent="0.3">
      <c r="A275" s="183">
        <v>274</v>
      </c>
      <c r="B275" s="184">
        <v>45447</v>
      </c>
      <c r="C275" s="142" t="s">
        <v>2734</v>
      </c>
      <c r="D275" s="185" t="s">
        <v>524</v>
      </c>
      <c r="E275" s="184">
        <v>44608</v>
      </c>
      <c r="F275" s="185" t="s">
        <v>1369</v>
      </c>
      <c r="G275" s="185" t="s">
        <v>1370</v>
      </c>
      <c r="H275" s="185" t="s">
        <v>1305</v>
      </c>
      <c r="I275" s="185" t="s">
        <v>1305</v>
      </c>
      <c r="J275" s="185" t="s">
        <v>1306</v>
      </c>
      <c r="K275" s="142">
        <v>6</v>
      </c>
      <c r="L275" s="142">
        <v>1</v>
      </c>
      <c r="M275" s="142">
        <f>Table1[[#This Row],[Number of adult in House]]+Table1[[#This Row],[Number of children]]</f>
        <v>7</v>
      </c>
      <c r="N275" s="142">
        <v>2</v>
      </c>
      <c r="O275" s="142" t="s">
        <v>1840</v>
      </c>
      <c r="P275" s="142" t="s">
        <v>1841</v>
      </c>
      <c r="Q275" s="142"/>
      <c r="R275" s="142" t="s">
        <v>1840</v>
      </c>
      <c r="S275" s="142" t="s">
        <v>1844</v>
      </c>
      <c r="T275" s="142" t="s">
        <v>1841</v>
      </c>
      <c r="U275" s="142" t="s">
        <v>2796</v>
      </c>
      <c r="V275" s="142">
        <v>22.093458300000002</v>
      </c>
      <c r="W275" s="142">
        <v>79.084610799999993</v>
      </c>
      <c r="X275" s="142">
        <v>583.1</v>
      </c>
      <c r="Y275" s="142">
        <v>3.6160000000000001</v>
      </c>
      <c r="Z275" s="142" t="s">
        <v>1843</v>
      </c>
      <c r="AA275" s="142">
        <v>1</v>
      </c>
      <c r="AB275" s="142">
        <v>0</v>
      </c>
      <c r="AC275" s="142">
        <v>0</v>
      </c>
      <c r="AD275" s="142">
        <v>0</v>
      </c>
      <c r="AE275" s="142">
        <v>0</v>
      </c>
      <c r="AF275" s="142">
        <v>0</v>
      </c>
      <c r="AG275" s="186" t="s">
        <v>1844</v>
      </c>
      <c r="AH275" s="138" t="s">
        <v>2797</v>
      </c>
      <c r="AI275" s="187" t="s">
        <v>2798</v>
      </c>
    </row>
    <row r="276" spans="1:35" x14ac:dyDescent="0.3">
      <c r="A276" s="183">
        <v>275</v>
      </c>
      <c r="B276" s="184">
        <v>45447</v>
      </c>
      <c r="C276" s="142" t="s">
        <v>2734</v>
      </c>
      <c r="D276" s="185" t="s">
        <v>534</v>
      </c>
      <c r="E276" s="184">
        <v>44599</v>
      </c>
      <c r="F276" s="185" t="s">
        <v>1371</v>
      </c>
      <c r="G276" s="185" t="s">
        <v>1372</v>
      </c>
      <c r="H276" s="185" t="s">
        <v>1373</v>
      </c>
      <c r="I276" s="185" t="s">
        <v>1296</v>
      </c>
      <c r="J276" s="185" t="s">
        <v>1296</v>
      </c>
      <c r="K276" s="142">
        <v>4</v>
      </c>
      <c r="L276" s="142">
        <v>1</v>
      </c>
      <c r="M276" s="142">
        <f>Table1[[#This Row],[Number of adult in House]]+Table1[[#This Row],[Number of children]]</f>
        <v>5</v>
      </c>
      <c r="N276" s="142">
        <v>2</v>
      </c>
      <c r="O276" s="142" t="s">
        <v>1840</v>
      </c>
      <c r="P276" s="142" t="s">
        <v>1841</v>
      </c>
      <c r="Q276" s="142"/>
      <c r="R276" s="142" t="s">
        <v>1840</v>
      </c>
      <c r="S276" s="142" t="s">
        <v>1844</v>
      </c>
      <c r="T276" s="142" t="s">
        <v>1841</v>
      </c>
      <c r="U276" s="142" t="s">
        <v>2799</v>
      </c>
      <c r="V276" s="142">
        <v>22.095054699999999</v>
      </c>
      <c r="W276" s="142">
        <v>79.085667700000002</v>
      </c>
      <c r="X276" s="142">
        <v>584.1</v>
      </c>
      <c r="Y276" s="142">
        <v>3.9660000000000002</v>
      </c>
      <c r="Z276" s="142" t="s">
        <v>1843</v>
      </c>
      <c r="AA276" s="142">
        <v>1</v>
      </c>
      <c r="AB276" s="142">
        <v>0</v>
      </c>
      <c r="AC276" s="142">
        <v>0</v>
      </c>
      <c r="AD276" s="142">
        <v>0</v>
      </c>
      <c r="AE276" s="142">
        <v>0</v>
      </c>
      <c r="AF276" s="142">
        <v>0</v>
      </c>
      <c r="AG276" s="186" t="s">
        <v>1844</v>
      </c>
      <c r="AH276" s="138" t="s">
        <v>2800</v>
      </c>
      <c r="AI276" s="187" t="s">
        <v>2801</v>
      </c>
    </row>
    <row r="277" spans="1:35" x14ac:dyDescent="0.3">
      <c r="A277" s="183">
        <v>276</v>
      </c>
      <c r="B277" s="184">
        <v>45447</v>
      </c>
      <c r="C277" s="142" t="s">
        <v>2749</v>
      </c>
      <c r="D277" s="185" t="s">
        <v>544</v>
      </c>
      <c r="E277" s="184">
        <v>44596</v>
      </c>
      <c r="F277" s="185" t="s">
        <v>1374</v>
      </c>
      <c r="G277" s="185" t="s">
        <v>1375</v>
      </c>
      <c r="H277" s="185" t="s">
        <v>1342</v>
      </c>
      <c r="I277" s="185" t="s">
        <v>1312</v>
      </c>
      <c r="J277" s="185" t="s">
        <v>1291</v>
      </c>
      <c r="K277" s="142">
        <v>6</v>
      </c>
      <c r="L277" s="142">
        <v>1</v>
      </c>
      <c r="M277" s="142">
        <f>Table1[[#This Row],[Number of adult in House]]+Table1[[#This Row],[Number of children]]</f>
        <v>7</v>
      </c>
      <c r="N277" s="142">
        <v>2</v>
      </c>
      <c r="O277" s="142" t="s">
        <v>1840</v>
      </c>
      <c r="P277" s="142" t="s">
        <v>1841</v>
      </c>
      <c r="Q277" s="142"/>
      <c r="R277" s="142" t="s">
        <v>1840</v>
      </c>
      <c r="S277" s="142" t="s">
        <v>1841</v>
      </c>
      <c r="T277" s="142" t="s">
        <v>1841</v>
      </c>
      <c r="U277" s="142" t="s">
        <v>2595</v>
      </c>
      <c r="V277" s="142">
        <v>21.981328300000001</v>
      </c>
      <c r="W277" s="142">
        <v>78.6720167</v>
      </c>
      <c r="X277" s="142">
        <v>788.40000000000009</v>
      </c>
      <c r="Y277" s="142">
        <v>54.1</v>
      </c>
      <c r="Z277" s="142" t="s">
        <v>1843</v>
      </c>
      <c r="AA277" s="142">
        <v>1</v>
      </c>
      <c r="AB277" s="142">
        <v>0</v>
      </c>
      <c r="AC277" s="142">
        <v>0</v>
      </c>
      <c r="AD277" s="142">
        <v>0</v>
      </c>
      <c r="AE277" s="142">
        <v>0</v>
      </c>
      <c r="AF277" s="142">
        <v>0</v>
      </c>
      <c r="AG277" s="186" t="s">
        <v>1844</v>
      </c>
      <c r="AH277" s="138" t="s">
        <v>2596</v>
      </c>
      <c r="AI277" s="187" t="s">
        <v>2597</v>
      </c>
    </row>
    <row r="278" spans="1:35" x14ac:dyDescent="0.3">
      <c r="A278" s="183">
        <v>277</v>
      </c>
      <c r="B278" s="184">
        <v>45447</v>
      </c>
      <c r="C278" s="142" t="s">
        <v>2749</v>
      </c>
      <c r="D278" s="185" t="s">
        <v>554</v>
      </c>
      <c r="E278" s="184">
        <v>44589</v>
      </c>
      <c r="F278" s="185" t="s">
        <v>1376</v>
      </c>
      <c r="G278" s="185" t="s">
        <v>1377</v>
      </c>
      <c r="H278" s="185" t="s">
        <v>1322</v>
      </c>
      <c r="I278" s="185" t="s">
        <v>1305</v>
      </c>
      <c r="J278" s="185" t="s">
        <v>1306</v>
      </c>
      <c r="K278" s="142">
        <v>6</v>
      </c>
      <c r="L278" s="142">
        <v>1</v>
      </c>
      <c r="M278" s="142">
        <f>Table1[[#This Row],[Number of adult in House]]+Table1[[#This Row],[Number of children]]</f>
        <v>7</v>
      </c>
      <c r="N278" s="142">
        <v>2</v>
      </c>
      <c r="O278" s="142" t="s">
        <v>1840</v>
      </c>
      <c r="P278" s="142" t="s">
        <v>1840</v>
      </c>
      <c r="Q278" s="142">
        <v>2</v>
      </c>
      <c r="R278" s="142" t="s">
        <v>1840</v>
      </c>
      <c r="S278" s="142" t="s">
        <v>1841</v>
      </c>
      <c r="T278" s="142" t="s">
        <v>2601</v>
      </c>
      <c r="U278" s="142" t="s">
        <v>2602</v>
      </c>
      <c r="V278" s="142">
        <v>21.998345700000002</v>
      </c>
      <c r="W278" s="142">
        <v>78.649608499999999</v>
      </c>
      <c r="X278" s="142">
        <v>490.2</v>
      </c>
      <c r="Y278" s="142">
        <v>121</v>
      </c>
      <c r="Z278" s="142" t="s">
        <v>1843</v>
      </c>
      <c r="AA278" s="142">
        <v>1</v>
      </c>
      <c r="AB278" s="142">
        <v>0</v>
      </c>
      <c r="AC278" s="142">
        <v>0</v>
      </c>
      <c r="AD278" s="142">
        <v>0</v>
      </c>
      <c r="AE278" s="142">
        <v>0</v>
      </c>
      <c r="AF278" s="142">
        <v>0</v>
      </c>
      <c r="AG278" s="186" t="s">
        <v>1844</v>
      </c>
      <c r="AH278" s="138" t="s">
        <v>2603</v>
      </c>
      <c r="AI278" s="187" t="s">
        <v>2604</v>
      </c>
    </row>
    <row r="279" spans="1:35" x14ac:dyDescent="0.3">
      <c r="A279" s="183">
        <v>278</v>
      </c>
      <c r="B279" s="184">
        <v>45447</v>
      </c>
      <c r="C279" s="142" t="s">
        <v>2749</v>
      </c>
      <c r="D279" s="185" t="s">
        <v>564</v>
      </c>
      <c r="E279" s="184">
        <v>44576</v>
      </c>
      <c r="F279" s="185" t="s">
        <v>1378</v>
      </c>
      <c r="G279" s="185" t="s">
        <v>1379</v>
      </c>
      <c r="H279" s="185" t="s">
        <v>1380</v>
      </c>
      <c r="I279" s="185" t="s">
        <v>1286</v>
      </c>
      <c r="J279" s="185" t="s">
        <v>1296</v>
      </c>
      <c r="K279" s="142">
        <v>2</v>
      </c>
      <c r="L279" s="142">
        <v>1</v>
      </c>
      <c r="M279" s="142">
        <f>Table1[[#This Row],[Number of adult in House]]+Table1[[#This Row],[Number of children]]</f>
        <v>3</v>
      </c>
      <c r="N279" s="142">
        <v>2</v>
      </c>
      <c r="O279" s="142" t="s">
        <v>1840</v>
      </c>
      <c r="P279" s="142" t="s">
        <v>1840</v>
      </c>
      <c r="Q279" s="142">
        <v>1</v>
      </c>
      <c r="R279" s="142" t="s">
        <v>1840</v>
      </c>
      <c r="S279" s="142" t="s">
        <v>2608</v>
      </c>
      <c r="T279" s="142" t="s">
        <v>2609</v>
      </c>
      <c r="U279" s="142" t="s">
        <v>2610</v>
      </c>
      <c r="V279" s="142">
        <v>21.963324</v>
      </c>
      <c r="W279" s="142">
        <v>78.630405300000007</v>
      </c>
      <c r="X279" s="142">
        <v>497.99999999999989</v>
      </c>
      <c r="Y279" s="142">
        <v>4.5</v>
      </c>
      <c r="Z279" s="142" t="s">
        <v>1843</v>
      </c>
      <c r="AA279" s="142">
        <v>1</v>
      </c>
      <c r="AB279" s="142">
        <v>0</v>
      </c>
      <c r="AC279" s="142">
        <v>0</v>
      </c>
      <c r="AD279" s="142">
        <v>0</v>
      </c>
      <c r="AE279" s="142">
        <v>0</v>
      </c>
      <c r="AF279" s="142">
        <v>0</v>
      </c>
      <c r="AG279" s="186" t="s">
        <v>1844</v>
      </c>
      <c r="AH279" s="138" t="s">
        <v>2611</v>
      </c>
      <c r="AI279" s="187" t="s">
        <v>2612</v>
      </c>
    </row>
    <row r="280" spans="1:35" x14ac:dyDescent="0.3">
      <c r="A280" s="183">
        <v>279</v>
      </c>
      <c r="B280" s="184">
        <v>45465</v>
      </c>
      <c r="C280" s="142" t="s">
        <v>2749</v>
      </c>
      <c r="D280" s="185" t="s">
        <v>574</v>
      </c>
      <c r="E280" s="184">
        <v>44611</v>
      </c>
      <c r="F280" s="185" t="s">
        <v>1381</v>
      </c>
      <c r="G280" s="185" t="s">
        <v>1324</v>
      </c>
      <c r="H280" s="185" t="s">
        <v>1382</v>
      </c>
      <c r="I280" s="185" t="s">
        <v>1286</v>
      </c>
      <c r="J280" s="185" t="s">
        <v>1296</v>
      </c>
      <c r="K280" s="142">
        <v>2</v>
      </c>
      <c r="L280" s="142">
        <v>1</v>
      </c>
      <c r="M280" s="142">
        <f>Table1[[#This Row],[Number of adult in House]]+Table1[[#This Row],[Number of children]]</f>
        <v>3</v>
      </c>
      <c r="N280" s="142">
        <v>2</v>
      </c>
      <c r="O280" s="142" t="s">
        <v>1840</v>
      </c>
      <c r="P280" s="142" t="s">
        <v>1840</v>
      </c>
      <c r="Q280" s="142">
        <v>2</v>
      </c>
      <c r="R280" s="142" t="s">
        <v>1840</v>
      </c>
      <c r="S280" s="142" t="s">
        <v>1841</v>
      </c>
      <c r="T280" s="142" t="s">
        <v>2616</v>
      </c>
      <c r="U280" s="142" t="s">
        <v>2617</v>
      </c>
      <c r="V280" s="142">
        <v>21.9789675</v>
      </c>
      <c r="W280" s="142">
        <v>78.670189300000004</v>
      </c>
      <c r="X280" s="142">
        <v>0</v>
      </c>
      <c r="Y280" s="142">
        <v>1000</v>
      </c>
      <c r="Z280" s="142" t="s">
        <v>1843</v>
      </c>
      <c r="AA280" s="142">
        <v>1</v>
      </c>
      <c r="AB280" s="142">
        <v>0</v>
      </c>
      <c r="AC280" s="142">
        <v>0</v>
      </c>
      <c r="AD280" s="142">
        <v>0</v>
      </c>
      <c r="AE280" s="142">
        <v>0</v>
      </c>
      <c r="AF280" s="142">
        <v>0</v>
      </c>
      <c r="AG280" s="186" t="s">
        <v>1844</v>
      </c>
      <c r="AH280" s="138" t="s">
        <v>2618</v>
      </c>
      <c r="AI280" s="187" t="s">
        <v>2619</v>
      </c>
    </row>
    <row r="281" spans="1:35" x14ac:dyDescent="0.3">
      <c r="A281" s="183">
        <v>280</v>
      </c>
      <c r="B281" s="184">
        <v>45454.506666666668</v>
      </c>
      <c r="C281" s="142" t="s">
        <v>2802</v>
      </c>
      <c r="D281" s="142" t="s">
        <v>278</v>
      </c>
      <c r="E281" s="184">
        <v>44617</v>
      </c>
      <c r="F281" s="142" t="s">
        <v>1383</v>
      </c>
      <c r="G281" s="142" t="s">
        <v>1384</v>
      </c>
      <c r="H281" s="142" t="s">
        <v>1385</v>
      </c>
      <c r="I281" s="142" t="s">
        <v>1386</v>
      </c>
      <c r="J281" s="142" t="s">
        <v>1387</v>
      </c>
      <c r="K281" s="142">
        <v>3</v>
      </c>
      <c r="L281" s="142">
        <v>2</v>
      </c>
      <c r="M281" s="142">
        <f>Table1[[#This Row],[Number of adult in House]]+Table1[[#This Row],[Number of children]]</f>
        <v>5</v>
      </c>
      <c r="N281" s="142">
        <v>2</v>
      </c>
      <c r="O281" s="142" t="s">
        <v>1840</v>
      </c>
      <c r="P281" s="142" t="s">
        <v>1841</v>
      </c>
      <c r="Q281" s="142"/>
      <c r="R281" s="142" t="s">
        <v>1840</v>
      </c>
      <c r="S281" s="142" t="s">
        <v>1841</v>
      </c>
      <c r="T281" s="142" t="s">
        <v>1841</v>
      </c>
      <c r="U281" s="142" t="s">
        <v>2220</v>
      </c>
      <c r="V281" s="142">
        <v>22.0977067</v>
      </c>
      <c r="W281" s="142">
        <v>77.846183300000007</v>
      </c>
      <c r="X281" s="142">
        <v>515.6</v>
      </c>
      <c r="Y281" s="142">
        <v>4.2</v>
      </c>
      <c r="Z281" s="142" t="s">
        <v>2221</v>
      </c>
      <c r="AA281" s="142">
        <v>1</v>
      </c>
      <c r="AB281" s="142">
        <v>1</v>
      </c>
      <c r="AC281" s="142">
        <v>1</v>
      </c>
      <c r="AD281" s="142">
        <v>1</v>
      </c>
      <c r="AE281" s="142">
        <v>1</v>
      </c>
      <c r="AF281" s="142">
        <v>0</v>
      </c>
      <c r="AG281" s="186" t="s">
        <v>1844</v>
      </c>
      <c r="AH281" s="138" t="s">
        <v>2222</v>
      </c>
      <c r="AI281" s="187" t="s">
        <v>2223</v>
      </c>
    </row>
    <row r="282" spans="1:35" x14ac:dyDescent="0.3">
      <c r="A282" s="183">
        <v>281</v>
      </c>
      <c r="B282" s="184">
        <v>45455</v>
      </c>
      <c r="C282" s="142" t="s">
        <v>2802</v>
      </c>
      <c r="D282" s="142" t="s">
        <v>288</v>
      </c>
      <c r="E282" s="184">
        <v>44608</v>
      </c>
      <c r="F282" s="142" t="s">
        <v>1388</v>
      </c>
      <c r="G282" s="142" t="s">
        <v>1389</v>
      </c>
      <c r="H282" s="142" t="s">
        <v>1390</v>
      </c>
      <c r="I282" s="142" t="s">
        <v>1386</v>
      </c>
      <c r="J282" s="142" t="s">
        <v>1387</v>
      </c>
      <c r="K282" s="142">
        <v>3</v>
      </c>
      <c r="L282" s="142">
        <v>1</v>
      </c>
      <c r="M282" s="142">
        <f>Table1[[#This Row],[Number of adult in House]]+Table1[[#This Row],[Number of children]]</f>
        <v>4</v>
      </c>
      <c r="N282" s="142">
        <v>2</v>
      </c>
      <c r="O282" s="142" t="s">
        <v>1840</v>
      </c>
      <c r="P282" s="142" t="s">
        <v>1841</v>
      </c>
      <c r="Q282" s="142"/>
      <c r="R282" s="142" t="s">
        <v>1840</v>
      </c>
      <c r="S282" s="142" t="s">
        <v>1841</v>
      </c>
      <c r="T282" s="142" t="s">
        <v>2224</v>
      </c>
      <c r="U282" s="142" t="s">
        <v>2225</v>
      </c>
      <c r="V282" s="142">
        <v>22.096935299999998</v>
      </c>
      <c r="W282" s="142">
        <v>77.851292900000004</v>
      </c>
      <c r="X282" s="142">
        <v>498.1</v>
      </c>
      <c r="Y282" s="142">
        <v>4.1269999999999998</v>
      </c>
      <c r="Z282" s="142" t="s">
        <v>2226</v>
      </c>
      <c r="AA282" s="142">
        <v>1</v>
      </c>
      <c r="AB282" s="142">
        <v>1</v>
      </c>
      <c r="AC282" s="142">
        <v>1</v>
      </c>
      <c r="AD282" s="142">
        <v>1</v>
      </c>
      <c r="AE282" s="142">
        <v>1</v>
      </c>
      <c r="AF282" s="142">
        <v>1</v>
      </c>
      <c r="AG282" s="186" t="s">
        <v>1844</v>
      </c>
      <c r="AH282" s="138" t="s">
        <v>2227</v>
      </c>
      <c r="AI282" s="187" t="s">
        <v>2228</v>
      </c>
    </row>
    <row r="283" spans="1:35" x14ac:dyDescent="0.3">
      <c r="A283" s="183">
        <v>282</v>
      </c>
      <c r="B283" s="184">
        <v>45456</v>
      </c>
      <c r="C283" s="142" t="s">
        <v>2802</v>
      </c>
      <c r="D283" s="142" t="s">
        <v>299</v>
      </c>
      <c r="E283" s="184">
        <v>44610</v>
      </c>
      <c r="F283" s="142" t="s">
        <v>1391</v>
      </c>
      <c r="G283" s="142" t="s">
        <v>1392</v>
      </c>
      <c r="H283" s="142" t="s">
        <v>1393</v>
      </c>
      <c r="I283" s="142" t="s">
        <v>1386</v>
      </c>
      <c r="J283" s="142" t="s">
        <v>1387</v>
      </c>
      <c r="K283" s="142">
        <v>2</v>
      </c>
      <c r="L283" s="142">
        <v>1</v>
      </c>
      <c r="M283" s="142">
        <f>Table1[[#This Row],[Number of adult in House]]+Table1[[#This Row],[Number of children]]</f>
        <v>3</v>
      </c>
      <c r="N283" s="142">
        <v>2</v>
      </c>
      <c r="O283" s="142" t="s">
        <v>1840</v>
      </c>
      <c r="P283" s="142" t="s">
        <v>1841</v>
      </c>
      <c r="Q283" s="142"/>
      <c r="R283" s="142" t="s">
        <v>1840</v>
      </c>
      <c r="S283" s="142" t="s">
        <v>2229</v>
      </c>
      <c r="T283" s="142" t="s">
        <v>1841</v>
      </c>
      <c r="U283" s="142" t="s">
        <v>2230</v>
      </c>
      <c r="V283" s="142">
        <v>22.087495000000001</v>
      </c>
      <c r="W283" s="142">
        <v>77.860171699999995</v>
      </c>
      <c r="X283" s="142">
        <v>519.1</v>
      </c>
      <c r="Y283" s="142">
        <v>4.88</v>
      </c>
      <c r="Z283" s="142" t="s">
        <v>2231</v>
      </c>
      <c r="AA283" s="142">
        <v>0</v>
      </c>
      <c r="AB283" s="142">
        <v>0</v>
      </c>
      <c r="AC283" s="142">
        <v>1</v>
      </c>
      <c r="AD283" s="142">
        <v>1</v>
      </c>
      <c r="AE283" s="142">
        <v>0</v>
      </c>
      <c r="AF283" s="142">
        <v>0</v>
      </c>
      <c r="AG283" s="186" t="s">
        <v>1844</v>
      </c>
      <c r="AH283" s="138" t="s">
        <v>2232</v>
      </c>
      <c r="AI283" s="187" t="s">
        <v>2233</v>
      </c>
    </row>
    <row r="284" spans="1:35" x14ac:dyDescent="0.3">
      <c r="A284" s="183">
        <v>283</v>
      </c>
      <c r="B284" s="184">
        <v>45457</v>
      </c>
      <c r="C284" s="142" t="s">
        <v>2802</v>
      </c>
      <c r="D284" s="142" t="s">
        <v>309</v>
      </c>
      <c r="E284" s="184">
        <v>44614</v>
      </c>
      <c r="F284" s="142" t="s">
        <v>1394</v>
      </c>
      <c r="G284" s="142" t="s">
        <v>1395</v>
      </c>
      <c r="H284" s="142" t="s">
        <v>1396</v>
      </c>
      <c r="I284" s="142" t="s">
        <v>1386</v>
      </c>
      <c r="J284" s="142" t="s">
        <v>1387</v>
      </c>
      <c r="K284" s="142">
        <v>4</v>
      </c>
      <c r="L284" s="142">
        <v>1</v>
      </c>
      <c r="M284" s="142">
        <f>Table1[[#This Row],[Number of adult in House]]+Table1[[#This Row],[Number of children]]</f>
        <v>5</v>
      </c>
      <c r="N284" s="142">
        <v>2</v>
      </c>
      <c r="O284" s="142" t="s">
        <v>1840</v>
      </c>
      <c r="P284" s="142" t="s">
        <v>1841</v>
      </c>
      <c r="Q284" s="142"/>
      <c r="R284" s="142" t="s">
        <v>1840</v>
      </c>
      <c r="S284" s="142" t="s">
        <v>2234</v>
      </c>
      <c r="T284" s="142" t="s">
        <v>2235</v>
      </c>
      <c r="U284" s="142" t="s">
        <v>2236</v>
      </c>
      <c r="V284" s="142">
        <v>22.089525999999999</v>
      </c>
      <c r="W284" s="142">
        <v>77.856557800000004</v>
      </c>
      <c r="X284" s="142">
        <v>510.69999999999987</v>
      </c>
      <c r="Y284" s="142">
        <v>4.9820000000000002</v>
      </c>
      <c r="Z284" s="142" t="s">
        <v>2226</v>
      </c>
      <c r="AA284" s="142">
        <v>1</v>
      </c>
      <c r="AB284" s="142">
        <v>1</v>
      </c>
      <c r="AC284" s="142">
        <v>1</v>
      </c>
      <c r="AD284" s="142">
        <v>1</v>
      </c>
      <c r="AE284" s="142">
        <v>1</v>
      </c>
      <c r="AF284" s="142">
        <v>1</v>
      </c>
      <c r="AG284" s="186" t="s">
        <v>1844</v>
      </c>
      <c r="AH284" s="138" t="s">
        <v>2237</v>
      </c>
      <c r="AI284" s="187" t="s">
        <v>2238</v>
      </c>
    </row>
    <row r="285" spans="1:35" x14ac:dyDescent="0.3">
      <c r="A285" s="183">
        <v>284</v>
      </c>
      <c r="B285" s="184">
        <v>45458</v>
      </c>
      <c r="C285" s="142" t="s">
        <v>2802</v>
      </c>
      <c r="D285" s="142" t="s">
        <v>320</v>
      </c>
      <c r="E285" s="184">
        <v>44637</v>
      </c>
      <c r="F285" s="142" t="s">
        <v>1397</v>
      </c>
      <c r="G285" s="142" t="s">
        <v>1398</v>
      </c>
      <c r="H285" s="142" t="s">
        <v>1399</v>
      </c>
      <c r="I285" s="142" t="s">
        <v>1386</v>
      </c>
      <c r="J285" s="142" t="s">
        <v>1387</v>
      </c>
      <c r="K285" s="142">
        <v>5</v>
      </c>
      <c r="L285" s="142">
        <v>1</v>
      </c>
      <c r="M285" s="142">
        <f>Table1[[#This Row],[Number of adult in House]]+Table1[[#This Row],[Number of children]]</f>
        <v>6</v>
      </c>
      <c r="N285" s="142">
        <v>2</v>
      </c>
      <c r="O285" s="142" t="s">
        <v>1840</v>
      </c>
      <c r="P285" s="142" t="s">
        <v>1841</v>
      </c>
      <c r="Q285" s="142"/>
      <c r="R285" s="142" t="s">
        <v>1840</v>
      </c>
      <c r="S285" s="142" t="s">
        <v>1841</v>
      </c>
      <c r="T285" s="142" t="s">
        <v>1841</v>
      </c>
      <c r="U285" s="142" t="s">
        <v>2239</v>
      </c>
      <c r="V285" s="142">
        <v>22.089112700000001</v>
      </c>
      <c r="W285" s="142">
        <v>77.856816300000006</v>
      </c>
      <c r="X285" s="142">
        <v>518.69999999999993</v>
      </c>
      <c r="Y285" s="142">
        <v>4.45</v>
      </c>
      <c r="Z285" s="142" t="s">
        <v>2240</v>
      </c>
      <c r="AA285" s="142">
        <v>1</v>
      </c>
      <c r="AB285" s="142">
        <v>1</v>
      </c>
      <c r="AC285" s="142">
        <v>0</v>
      </c>
      <c r="AD285" s="142">
        <v>0</v>
      </c>
      <c r="AE285" s="142">
        <v>0</v>
      </c>
      <c r="AF285" s="142">
        <v>0</v>
      </c>
      <c r="AG285" s="186" t="s">
        <v>1844</v>
      </c>
      <c r="AH285" s="138" t="s">
        <v>2241</v>
      </c>
      <c r="AI285" s="187" t="s">
        <v>2242</v>
      </c>
    </row>
    <row r="286" spans="1:35" x14ac:dyDescent="0.3">
      <c r="A286" s="183">
        <v>285</v>
      </c>
      <c r="B286" s="184">
        <v>45459</v>
      </c>
      <c r="C286" s="142" t="s">
        <v>2802</v>
      </c>
      <c r="D286" s="142" t="s">
        <v>330</v>
      </c>
      <c r="E286" s="184">
        <v>44642</v>
      </c>
      <c r="F286" s="142" t="s">
        <v>1400</v>
      </c>
      <c r="G286" s="142" t="s">
        <v>1401</v>
      </c>
      <c r="H286" s="142" t="s">
        <v>1402</v>
      </c>
      <c r="I286" s="142" t="s">
        <v>1386</v>
      </c>
      <c r="J286" s="142" t="s">
        <v>1387</v>
      </c>
      <c r="K286" s="142">
        <v>3</v>
      </c>
      <c r="L286" s="142">
        <v>2</v>
      </c>
      <c r="M286" s="142">
        <f>Table1[[#This Row],[Number of adult in House]]+Table1[[#This Row],[Number of children]]</f>
        <v>5</v>
      </c>
      <c r="N286" s="142">
        <v>2</v>
      </c>
      <c r="O286" s="142" t="s">
        <v>1840</v>
      </c>
      <c r="P286" s="142" t="s">
        <v>1841</v>
      </c>
      <c r="Q286" s="142"/>
      <c r="R286" s="142" t="s">
        <v>1840</v>
      </c>
      <c r="S286" s="142" t="s">
        <v>1841</v>
      </c>
      <c r="T286" s="142" t="s">
        <v>2243</v>
      </c>
      <c r="U286" s="142" t="s">
        <v>2244</v>
      </c>
      <c r="V286" s="142">
        <v>22.089788200000001</v>
      </c>
      <c r="W286" s="142">
        <v>77.856703300000007</v>
      </c>
      <c r="X286" s="142">
        <v>514.9</v>
      </c>
      <c r="Y286" s="142">
        <v>4.5999999999999996</v>
      </c>
      <c r="Z286" s="142" t="s">
        <v>2245</v>
      </c>
      <c r="AA286" s="142">
        <v>1</v>
      </c>
      <c r="AB286" s="142">
        <v>1</v>
      </c>
      <c r="AC286" s="142">
        <v>1</v>
      </c>
      <c r="AD286" s="142">
        <v>1</v>
      </c>
      <c r="AE286" s="142">
        <v>0</v>
      </c>
      <c r="AF286" s="142">
        <v>1</v>
      </c>
      <c r="AG286" s="186" t="s">
        <v>1844</v>
      </c>
      <c r="AH286" s="138" t="s">
        <v>2246</v>
      </c>
      <c r="AI286" s="187" t="s">
        <v>2247</v>
      </c>
    </row>
    <row r="287" spans="1:35" x14ac:dyDescent="0.3">
      <c r="A287" s="183">
        <v>286</v>
      </c>
      <c r="B287" s="184">
        <v>45460</v>
      </c>
      <c r="C287" s="142" t="s">
        <v>2803</v>
      </c>
      <c r="D287" s="142" t="s">
        <v>340</v>
      </c>
      <c r="E287" s="184">
        <v>44650</v>
      </c>
      <c r="F287" s="142" t="s">
        <v>1403</v>
      </c>
      <c r="G287" s="142" t="s">
        <v>1404</v>
      </c>
      <c r="H287" s="142" t="s">
        <v>1405</v>
      </c>
      <c r="I287" s="142" t="s">
        <v>1386</v>
      </c>
      <c r="J287" s="142" t="s">
        <v>1387</v>
      </c>
      <c r="K287" s="142">
        <v>2</v>
      </c>
      <c r="L287" s="142">
        <v>1</v>
      </c>
      <c r="M287" s="142">
        <f>Table1[[#This Row],[Number of adult in House]]+Table1[[#This Row],[Number of children]]</f>
        <v>3</v>
      </c>
      <c r="N287" s="142">
        <v>2</v>
      </c>
      <c r="O287" s="142" t="s">
        <v>1840</v>
      </c>
      <c r="P287" s="142" t="s">
        <v>1841</v>
      </c>
      <c r="Q287" s="142"/>
      <c r="R287" s="142" t="s">
        <v>1840</v>
      </c>
      <c r="S287" s="142" t="s">
        <v>1841</v>
      </c>
      <c r="T287" s="142" t="s">
        <v>2243</v>
      </c>
      <c r="U287" s="142" t="s">
        <v>2249</v>
      </c>
      <c r="V287" s="142">
        <v>22.09742</v>
      </c>
      <c r="W287" s="142">
        <v>77.844125000000005</v>
      </c>
      <c r="X287" s="142">
        <v>503.6</v>
      </c>
      <c r="Y287" s="142">
        <v>4.9829999999999997</v>
      </c>
      <c r="Z287" s="142" t="s">
        <v>1910</v>
      </c>
      <c r="AA287" s="142">
        <v>0</v>
      </c>
      <c r="AB287" s="142">
        <v>1</v>
      </c>
      <c r="AC287" s="142">
        <v>0</v>
      </c>
      <c r="AD287" s="142">
        <v>0</v>
      </c>
      <c r="AE287" s="142">
        <v>0</v>
      </c>
      <c r="AF287" s="142">
        <v>0</v>
      </c>
      <c r="AG287" s="186" t="s">
        <v>1844</v>
      </c>
      <c r="AH287" s="138" t="s">
        <v>2250</v>
      </c>
      <c r="AI287" s="187" t="s">
        <v>2251</v>
      </c>
    </row>
    <row r="288" spans="1:35" x14ac:dyDescent="0.3">
      <c r="A288" s="183">
        <v>287</v>
      </c>
      <c r="B288" s="184">
        <v>45461</v>
      </c>
      <c r="C288" s="142" t="s">
        <v>2803</v>
      </c>
      <c r="D288" s="142" t="s">
        <v>350</v>
      </c>
      <c r="E288" s="184">
        <v>44634</v>
      </c>
      <c r="F288" s="142" t="s">
        <v>1406</v>
      </c>
      <c r="G288" s="142" t="s">
        <v>1407</v>
      </c>
      <c r="H288" s="142" t="s">
        <v>1396</v>
      </c>
      <c r="I288" s="142" t="s">
        <v>1386</v>
      </c>
      <c r="J288" s="142" t="s">
        <v>1387</v>
      </c>
      <c r="K288" s="142">
        <v>3</v>
      </c>
      <c r="L288" s="142">
        <v>1</v>
      </c>
      <c r="M288" s="142">
        <f>Table1[[#This Row],[Number of adult in House]]+Table1[[#This Row],[Number of children]]</f>
        <v>4</v>
      </c>
      <c r="N288" s="142">
        <v>2</v>
      </c>
      <c r="O288" s="142" t="s">
        <v>1840</v>
      </c>
      <c r="P288" s="142" t="s">
        <v>1841</v>
      </c>
      <c r="Q288" s="142"/>
      <c r="R288" s="142" t="s">
        <v>1840</v>
      </c>
      <c r="S288" s="142" t="s">
        <v>1841</v>
      </c>
      <c r="T288" s="142" t="s">
        <v>1841</v>
      </c>
      <c r="U288" s="142" t="s">
        <v>2252</v>
      </c>
      <c r="V288" s="142">
        <v>22.097376499999999</v>
      </c>
      <c r="W288" s="142">
        <v>77.843484900000007</v>
      </c>
      <c r="X288" s="142">
        <v>537.1</v>
      </c>
      <c r="Y288" s="142">
        <v>4.1500000000000004</v>
      </c>
      <c r="Z288" s="142" t="s">
        <v>2240</v>
      </c>
      <c r="AA288" s="142">
        <v>1</v>
      </c>
      <c r="AB288" s="142">
        <v>1</v>
      </c>
      <c r="AC288" s="142">
        <v>0</v>
      </c>
      <c r="AD288" s="142">
        <v>0</v>
      </c>
      <c r="AE288" s="142">
        <v>0</v>
      </c>
      <c r="AF288" s="142">
        <v>0</v>
      </c>
      <c r="AG288" s="186" t="s">
        <v>1844</v>
      </c>
      <c r="AH288" s="138" t="s">
        <v>2253</v>
      </c>
      <c r="AI288" s="187" t="s">
        <v>2254</v>
      </c>
    </row>
    <row r="289" spans="1:35" x14ac:dyDescent="0.3">
      <c r="A289" s="183">
        <v>288</v>
      </c>
      <c r="B289" s="184">
        <v>45462</v>
      </c>
      <c r="C289" s="142" t="s">
        <v>2803</v>
      </c>
      <c r="D289" s="142" t="s">
        <v>360</v>
      </c>
      <c r="E289" s="184">
        <v>44645</v>
      </c>
      <c r="F289" s="142" t="s">
        <v>1408</v>
      </c>
      <c r="G289" s="142" t="s">
        <v>1409</v>
      </c>
      <c r="H289" s="142" t="s">
        <v>1410</v>
      </c>
      <c r="I289" s="142" t="s">
        <v>1386</v>
      </c>
      <c r="J289" s="142" t="s">
        <v>1387</v>
      </c>
      <c r="K289" s="142">
        <v>5</v>
      </c>
      <c r="L289" s="142">
        <v>1</v>
      </c>
      <c r="M289" s="142">
        <f>Table1[[#This Row],[Number of adult in House]]+Table1[[#This Row],[Number of children]]</f>
        <v>6</v>
      </c>
      <c r="N289" s="142">
        <v>2</v>
      </c>
      <c r="O289" s="142" t="s">
        <v>1840</v>
      </c>
      <c r="P289" s="142" t="s">
        <v>1841</v>
      </c>
      <c r="Q289" s="142"/>
      <c r="R289" s="142" t="s">
        <v>1840</v>
      </c>
      <c r="S289" s="142" t="s">
        <v>1841</v>
      </c>
      <c r="T289" s="142" t="s">
        <v>2255</v>
      </c>
      <c r="U289" s="142" t="s">
        <v>2256</v>
      </c>
      <c r="V289" s="142">
        <v>22.0791617</v>
      </c>
      <c r="W289" s="142">
        <v>77.750584900000007</v>
      </c>
      <c r="X289" s="142">
        <v>514.79999999999995</v>
      </c>
      <c r="Y289" s="142">
        <v>4.78</v>
      </c>
      <c r="Z289" s="142" t="s">
        <v>2240</v>
      </c>
      <c r="AA289" s="142">
        <v>1</v>
      </c>
      <c r="AB289" s="142">
        <v>1</v>
      </c>
      <c r="AC289" s="142">
        <v>0</v>
      </c>
      <c r="AD289" s="142">
        <v>0</v>
      </c>
      <c r="AE289" s="142">
        <v>0</v>
      </c>
      <c r="AF289" s="142">
        <v>0</v>
      </c>
      <c r="AG289" s="186" t="s">
        <v>1844</v>
      </c>
      <c r="AH289" s="138" t="s">
        <v>2257</v>
      </c>
      <c r="AI289" s="187" t="s">
        <v>2258</v>
      </c>
    </row>
    <row r="290" spans="1:35" x14ac:dyDescent="0.3">
      <c r="A290" s="183">
        <v>289</v>
      </c>
      <c r="B290" s="184">
        <v>45463</v>
      </c>
      <c r="C290" s="142" t="s">
        <v>2803</v>
      </c>
      <c r="D290" s="142" t="s">
        <v>370</v>
      </c>
      <c r="E290" s="184">
        <v>44629</v>
      </c>
      <c r="F290" s="142" t="s">
        <v>1411</v>
      </c>
      <c r="G290" s="142" t="s">
        <v>1412</v>
      </c>
      <c r="H290" s="142" t="s">
        <v>1396</v>
      </c>
      <c r="I290" s="142" t="s">
        <v>1386</v>
      </c>
      <c r="J290" s="142" t="s">
        <v>1387</v>
      </c>
      <c r="K290" s="142">
        <v>2</v>
      </c>
      <c r="L290" s="142">
        <v>1</v>
      </c>
      <c r="M290" s="142">
        <f>Table1[[#This Row],[Number of adult in House]]+Table1[[#This Row],[Number of children]]</f>
        <v>3</v>
      </c>
      <c r="N290" s="142">
        <v>2</v>
      </c>
      <c r="O290" s="142" t="s">
        <v>1840</v>
      </c>
      <c r="P290" s="142" t="s">
        <v>1841</v>
      </c>
      <c r="Q290" s="142"/>
      <c r="R290" s="142" t="s">
        <v>1840</v>
      </c>
      <c r="S290" s="142" t="s">
        <v>1841</v>
      </c>
      <c r="T290" s="142" t="s">
        <v>1841</v>
      </c>
      <c r="U290" s="142" t="s">
        <v>2259</v>
      </c>
      <c r="V290" s="142">
        <v>22.0790896</v>
      </c>
      <c r="W290" s="142">
        <v>77.750448000000006</v>
      </c>
      <c r="X290" s="142">
        <v>506.6</v>
      </c>
      <c r="Y290" s="142">
        <v>4.1429999999999998</v>
      </c>
      <c r="Z290" s="142" t="s">
        <v>2240</v>
      </c>
      <c r="AA290" s="142">
        <v>1</v>
      </c>
      <c r="AB290" s="142">
        <v>1</v>
      </c>
      <c r="AC290" s="142">
        <v>0</v>
      </c>
      <c r="AD290" s="142">
        <v>0</v>
      </c>
      <c r="AE290" s="142">
        <v>0</v>
      </c>
      <c r="AF290" s="142">
        <v>0</v>
      </c>
      <c r="AG290" s="186" t="s">
        <v>1844</v>
      </c>
      <c r="AH290" s="138" t="s">
        <v>2260</v>
      </c>
      <c r="AI290" s="187" t="s">
        <v>2261</v>
      </c>
    </row>
    <row r="291" spans="1:35" x14ac:dyDescent="0.3">
      <c r="A291" s="183">
        <v>290</v>
      </c>
      <c r="B291" s="184">
        <v>45464</v>
      </c>
      <c r="C291" s="142" t="s">
        <v>2803</v>
      </c>
      <c r="D291" s="142" t="s">
        <v>381</v>
      </c>
      <c r="E291" s="184">
        <v>44637</v>
      </c>
      <c r="F291" s="142" t="s">
        <v>1413</v>
      </c>
      <c r="G291" s="142" t="s">
        <v>1414</v>
      </c>
      <c r="H291" s="142" t="s">
        <v>1415</v>
      </c>
      <c r="I291" s="142" t="s">
        <v>1386</v>
      </c>
      <c r="J291" s="142" t="s">
        <v>1387</v>
      </c>
      <c r="K291" s="142">
        <v>5</v>
      </c>
      <c r="L291" s="142">
        <v>1</v>
      </c>
      <c r="M291" s="142">
        <f>Table1[[#This Row],[Number of adult in House]]+Table1[[#This Row],[Number of children]]</f>
        <v>6</v>
      </c>
      <c r="N291" s="142">
        <v>2</v>
      </c>
      <c r="O291" s="142" t="s">
        <v>1840</v>
      </c>
      <c r="P291" s="142" t="s">
        <v>1841</v>
      </c>
      <c r="Q291" s="142"/>
      <c r="R291" s="142" t="s">
        <v>1840</v>
      </c>
      <c r="S291" s="142" t="s">
        <v>1841</v>
      </c>
      <c r="T291" s="142" t="s">
        <v>2262</v>
      </c>
      <c r="U291" s="142" t="s">
        <v>2263</v>
      </c>
      <c r="V291" s="142">
        <v>22.0790361</v>
      </c>
      <c r="W291" s="142">
        <v>77.750418800000006</v>
      </c>
      <c r="X291" s="142">
        <v>520.19999999999993</v>
      </c>
      <c r="Y291" s="142">
        <v>4.766</v>
      </c>
      <c r="Z291" s="142" t="s">
        <v>2264</v>
      </c>
      <c r="AA291" s="142">
        <v>1</v>
      </c>
      <c r="AB291" s="142">
        <v>1</v>
      </c>
      <c r="AC291" s="142">
        <v>1</v>
      </c>
      <c r="AD291" s="142">
        <v>0</v>
      </c>
      <c r="AE291" s="142">
        <v>0</v>
      </c>
      <c r="AF291" s="142">
        <v>0</v>
      </c>
      <c r="AG291" s="186" t="s">
        <v>1844</v>
      </c>
      <c r="AH291" s="138" t="s">
        <v>2265</v>
      </c>
      <c r="AI291" s="187" t="s">
        <v>2266</v>
      </c>
    </row>
    <row r="292" spans="1:35" x14ac:dyDescent="0.3">
      <c r="A292" s="183">
        <v>291</v>
      </c>
      <c r="B292" s="184">
        <v>45465</v>
      </c>
      <c r="C292" s="142" t="s">
        <v>2803</v>
      </c>
      <c r="D292" s="142" t="s">
        <v>392</v>
      </c>
      <c r="E292" s="184">
        <v>44642</v>
      </c>
      <c r="F292" s="142" t="s">
        <v>1416</v>
      </c>
      <c r="G292" s="142" t="s">
        <v>1417</v>
      </c>
      <c r="H292" s="142" t="s">
        <v>1418</v>
      </c>
      <c r="I292" s="142" t="s">
        <v>1419</v>
      </c>
      <c r="J292" s="142" t="s">
        <v>1420</v>
      </c>
      <c r="K292" s="142">
        <v>4</v>
      </c>
      <c r="L292" s="142">
        <v>2</v>
      </c>
      <c r="M292" s="142">
        <f>Table1[[#This Row],[Number of adult in House]]+Table1[[#This Row],[Number of children]]</f>
        <v>6</v>
      </c>
      <c r="N292" s="142">
        <v>2</v>
      </c>
      <c r="O292" s="142" t="s">
        <v>1840</v>
      </c>
      <c r="P292" s="142" t="s">
        <v>1841</v>
      </c>
      <c r="Q292" s="142"/>
      <c r="R292" s="142" t="s">
        <v>1840</v>
      </c>
      <c r="S292" s="142" t="s">
        <v>1841</v>
      </c>
      <c r="T292" s="142" t="s">
        <v>1841</v>
      </c>
      <c r="U292" s="142" t="s">
        <v>2267</v>
      </c>
      <c r="V292" s="142">
        <v>22.100117000000001</v>
      </c>
      <c r="W292" s="142">
        <v>77.874038499999997</v>
      </c>
      <c r="X292" s="142">
        <v>534.1</v>
      </c>
      <c r="Y292" s="142">
        <v>4.234</v>
      </c>
      <c r="Z292" s="142" t="s">
        <v>1843</v>
      </c>
      <c r="AA292" s="142">
        <v>1</v>
      </c>
      <c r="AB292" s="142">
        <v>0</v>
      </c>
      <c r="AC292" s="142">
        <v>0</v>
      </c>
      <c r="AD292" s="142">
        <v>0</v>
      </c>
      <c r="AE292" s="142">
        <v>0</v>
      </c>
      <c r="AF292" s="142">
        <v>0</v>
      </c>
      <c r="AG292" s="186" t="s">
        <v>1844</v>
      </c>
      <c r="AH292" s="138" t="s">
        <v>2268</v>
      </c>
      <c r="AI292" s="187" t="s">
        <v>2269</v>
      </c>
    </row>
    <row r="293" spans="1:35" x14ac:dyDescent="0.3">
      <c r="A293" s="183">
        <v>292</v>
      </c>
      <c r="B293" s="184">
        <v>45466</v>
      </c>
      <c r="C293" s="142" t="s">
        <v>2803</v>
      </c>
      <c r="D293" s="142" t="s">
        <v>402</v>
      </c>
      <c r="E293" s="184">
        <v>44624</v>
      </c>
      <c r="F293" s="142" t="s">
        <v>1421</v>
      </c>
      <c r="G293" s="142" t="s">
        <v>1422</v>
      </c>
      <c r="H293" s="142" t="s">
        <v>1423</v>
      </c>
      <c r="I293" s="142" t="s">
        <v>1419</v>
      </c>
      <c r="J293" s="142" t="s">
        <v>1420</v>
      </c>
      <c r="K293" s="142">
        <v>6</v>
      </c>
      <c r="L293" s="142">
        <v>1</v>
      </c>
      <c r="M293" s="142">
        <f>Table1[[#This Row],[Number of adult in House]]+Table1[[#This Row],[Number of children]]</f>
        <v>7</v>
      </c>
      <c r="N293" s="142">
        <v>2</v>
      </c>
      <c r="O293" s="142" t="s">
        <v>1840</v>
      </c>
      <c r="P293" s="142" t="s">
        <v>1841</v>
      </c>
      <c r="Q293" s="142"/>
      <c r="R293" s="142" t="s">
        <v>1840</v>
      </c>
      <c r="S293" s="142" t="s">
        <v>1841</v>
      </c>
      <c r="T293" s="142" t="s">
        <v>1841</v>
      </c>
      <c r="U293" s="142" t="s">
        <v>2270</v>
      </c>
      <c r="V293" s="142">
        <v>22.094449999999998</v>
      </c>
      <c r="W293" s="142">
        <v>77.877081700000005</v>
      </c>
      <c r="X293" s="142">
        <v>516.9</v>
      </c>
      <c r="Y293" s="142">
        <v>4.16</v>
      </c>
      <c r="Z293" s="142" t="s">
        <v>1843</v>
      </c>
      <c r="AA293" s="142">
        <v>1</v>
      </c>
      <c r="AB293" s="142">
        <v>0</v>
      </c>
      <c r="AC293" s="142">
        <v>0</v>
      </c>
      <c r="AD293" s="142">
        <v>0</v>
      </c>
      <c r="AE293" s="142">
        <v>0</v>
      </c>
      <c r="AF293" s="142">
        <v>0</v>
      </c>
      <c r="AG293" s="186" t="s">
        <v>1844</v>
      </c>
      <c r="AH293" s="138" t="s">
        <v>2271</v>
      </c>
      <c r="AI293" s="187" t="s">
        <v>2272</v>
      </c>
    </row>
    <row r="294" spans="1:35" x14ac:dyDescent="0.3">
      <c r="A294" s="183">
        <v>293</v>
      </c>
      <c r="B294" s="184">
        <v>45467</v>
      </c>
      <c r="C294" s="142" t="s">
        <v>2804</v>
      </c>
      <c r="D294" s="142" t="s">
        <v>413</v>
      </c>
      <c r="E294" s="184">
        <v>44621</v>
      </c>
      <c r="F294" s="142" t="s">
        <v>1424</v>
      </c>
      <c r="G294" s="142" t="s">
        <v>1425</v>
      </c>
      <c r="H294" s="142" t="s">
        <v>1405</v>
      </c>
      <c r="I294" s="142" t="s">
        <v>1386</v>
      </c>
      <c r="J294" s="142" t="s">
        <v>1387</v>
      </c>
      <c r="K294" s="142">
        <v>2</v>
      </c>
      <c r="L294" s="142">
        <v>1</v>
      </c>
      <c r="M294" s="142">
        <f>Table1[[#This Row],[Number of adult in House]]+Table1[[#This Row],[Number of children]]</f>
        <v>3</v>
      </c>
      <c r="N294" s="142">
        <v>2</v>
      </c>
      <c r="O294" s="142" t="s">
        <v>1840</v>
      </c>
      <c r="P294" s="142" t="s">
        <v>1841</v>
      </c>
      <c r="Q294" s="142"/>
      <c r="R294" s="142" t="s">
        <v>1840</v>
      </c>
      <c r="S294" s="142" t="s">
        <v>1841</v>
      </c>
      <c r="T294" s="142" t="s">
        <v>2243</v>
      </c>
      <c r="U294" s="142" t="s">
        <v>2274</v>
      </c>
      <c r="V294" s="142">
        <v>22.086606700000001</v>
      </c>
      <c r="W294" s="142">
        <v>77.860831700000006</v>
      </c>
      <c r="X294" s="142">
        <v>562.29999999999995</v>
      </c>
      <c r="Y294" s="142">
        <v>4.9000000000000004</v>
      </c>
      <c r="Z294" s="142" t="s">
        <v>2275</v>
      </c>
      <c r="AA294" s="142">
        <v>1</v>
      </c>
      <c r="AB294" s="142">
        <v>1</v>
      </c>
      <c r="AC294" s="142">
        <v>1</v>
      </c>
      <c r="AD294" s="142">
        <v>0</v>
      </c>
      <c r="AE294" s="142">
        <v>0</v>
      </c>
      <c r="AF294" s="142">
        <v>1</v>
      </c>
      <c r="AG294" s="186" t="s">
        <v>1844</v>
      </c>
      <c r="AH294" s="138" t="s">
        <v>2276</v>
      </c>
      <c r="AI294" s="187" t="s">
        <v>2277</v>
      </c>
    </row>
    <row r="295" spans="1:35" x14ac:dyDescent="0.3">
      <c r="A295" s="183">
        <v>294</v>
      </c>
      <c r="B295" s="184">
        <v>45468</v>
      </c>
      <c r="C295" s="142" t="s">
        <v>2804</v>
      </c>
      <c r="D295" s="142" t="s">
        <v>424</v>
      </c>
      <c r="E295" s="184">
        <v>44631</v>
      </c>
      <c r="F295" s="142" t="s">
        <v>1426</v>
      </c>
      <c r="G295" s="142" t="s">
        <v>1427</v>
      </c>
      <c r="H295" s="142" t="s">
        <v>1399</v>
      </c>
      <c r="I295" s="142" t="s">
        <v>1386</v>
      </c>
      <c r="J295" s="142" t="s">
        <v>1387</v>
      </c>
      <c r="K295" s="142">
        <v>7</v>
      </c>
      <c r="L295" s="142">
        <v>1</v>
      </c>
      <c r="M295" s="142">
        <f>Table1[[#This Row],[Number of adult in House]]+Table1[[#This Row],[Number of children]]</f>
        <v>8</v>
      </c>
      <c r="N295" s="142">
        <v>2</v>
      </c>
      <c r="O295" s="142" t="s">
        <v>1840</v>
      </c>
      <c r="P295" s="142" t="s">
        <v>1841</v>
      </c>
      <c r="Q295" s="142"/>
      <c r="R295" s="142" t="s">
        <v>1840</v>
      </c>
      <c r="S295" s="142" t="s">
        <v>1841</v>
      </c>
      <c r="T295" s="142" t="s">
        <v>1841</v>
      </c>
      <c r="U295" s="142" t="s">
        <v>2278</v>
      </c>
      <c r="V295" s="142">
        <v>22.045305599999999</v>
      </c>
      <c r="W295" s="142">
        <v>77.737347700000001</v>
      </c>
      <c r="X295" s="142">
        <v>523.59999999999991</v>
      </c>
      <c r="Y295" s="142">
        <v>4.4000000000000004</v>
      </c>
      <c r="Z295" s="142" t="s">
        <v>2240</v>
      </c>
      <c r="AA295" s="142">
        <v>1</v>
      </c>
      <c r="AB295" s="142">
        <v>1</v>
      </c>
      <c r="AC295" s="142">
        <v>0</v>
      </c>
      <c r="AD295" s="142">
        <v>0</v>
      </c>
      <c r="AE295" s="142">
        <v>0</v>
      </c>
      <c r="AF295" s="142">
        <v>0</v>
      </c>
      <c r="AG295" s="186" t="s">
        <v>1844</v>
      </c>
      <c r="AH295" s="138" t="s">
        <v>2279</v>
      </c>
      <c r="AI295" s="187" t="s">
        <v>2280</v>
      </c>
    </row>
    <row r="296" spans="1:35" x14ac:dyDescent="0.3">
      <c r="A296" s="183">
        <v>295</v>
      </c>
      <c r="B296" s="184">
        <v>45469</v>
      </c>
      <c r="C296" s="142" t="s">
        <v>2804</v>
      </c>
      <c r="D296" s="142" t="s">
        <v>434</v>
      </c>
      <c r="E296" s="184">
        <v>44622</v>
      </c>
      <c r="F296" s="142" t="s">
        <v>1428</v>
      </c>
      <c r="G296" s="142" t="s">
        <v>1429</v>
      </c>
      <c r="H296" s="142" t="s">
        <v>1386</v>
      </c>
      <c r="I296" s="142" t="s">
        <v>1387</v>
      </c>
      <c r="J296" s="142" t="s">
        <v>1387</v>
      </c>
      <c r="K296" s="142">
        <v>5</v>
      </c>
      <c r="L296" s="142">
        <v>1</v>
      </c>
      <c r="M296" s="142">
        <f>Table1[[#This Row],[Number of adult in House]]+Table1[[#This Row],[Number of children]]</f>
        <v>6</v>
      </c>
      <c r="N296" s="142">
        <v>2</v>
      </c>
      <c r="O296" s="142" t="s">
        <v>1840</v>
      </c>
      <c r="P296" s="142" t="s">
        <v>1841</v>
      </c>
      <c r="Q296" s="142"/>
      <c r="R296" s="142" t="s">
        <v>1840</v>
      </c>
      <c r="S296" s="142" t="s">
        <v>1841</v>
      </c>
      <c r="T296" s="142" t="s">
        <v>1841</v>
      </c>
      <c r="U296" s="142" t="s">
        <v>2281</v>
      </c>
      <c r="V296" s="142">
        <v>22.0452817</v>
      </c>
      <c r="W296" s="142">
        <v>77.737610500000002</v>
      </c>
      <c r="X296" s="142">
        <v>547.09999999999991</v>
      </c>
      <c r="Y296" s="142">
        <v>4.3479999999999999</v>
      </c>
      <c r="Z296" s="142" t="s">
        <v>2226</v>
      </c>
      <c r="AA296" s="142">
        <v>1</v>
      </c>
      <c r="AB296" s="142">
        <v>1</v>
      </c>
      <c r="AC296" s="142">
        <v>1</v>
      </c>
      <c r="AD296" s="142">
        <v>1</v>
      </c>
      <c r="AE296" s="142">
        <v>1</v>
      </c>
      <c r="AF296" s="142">
        <v>1</v>
      </c>
      <c r="AG296" s="186" t="s">
        <v>1844</v>
      </c>
      <c r="AH296" s="138" t="s">
        <v>2282</v>
      </c>
      <c r="AI296" s="187" t="s">
        <v>2283</v>
      </c>
    </row>
    <row r="297" spans="1:35" x14ac:dyDescent="0.3">
      <c r="A297" s="183">
        <v>296</v>
      </c>
      <c r="B297" s="184">
        <v>45447</v>
      </c>
      <c r="C297" s="142" t="s">
        <v>2804</v>
      </c>
      <c r="D297" s="142" t="s">
        <v>444</v>
      </c>
      <c r="E297" s="184">
        <v>44664</v>
      </c>
      <c r="F297" s="142" t="s">
        <v>1430</v>
      </c>
      <c r="G297" s="142" t="s">
        <v>1431</v>
      </c>
      <c r="H297" s="142" t="s">
        <v>1432</v>
      </c>
      <c r="I297" s="142" t="s">
        <v>1386</v>
      </c>
      <c r="J297" s="142" t="s">
        <v>1387</v>
      </c>
      <c r="K297" s="142">
        <v>4</v>
      </c>
      <c r="L297" s="142">
        <v>1</v>
      </c>
      <c r="M297" s="142">
        <f>Table1[[#This Row],[Number of adult in House]]+Table1[[#This Row],[Number of children]]</f>
        <v>5</v>
      </c>
      <c r="N297" s="142">
        <v>2</v>
      </c>
      <c r="O297" s="142" t="s">
        <v>1840</v>
      </c>
      <c r="P297" s="142" t="s">
        <v>1841</v>
      </c>
      <c r="Q297" s="142"/>
      <c r="R297" s="142" t="s">
        <v>1840</v>
      </c>
      <c r="S297" s="142" t="s">
        <v>1841</v>
      </c>
      <c r="T297" s="142" t="s">
        <v>1841</v>
      </c>
      <c r="U297" s="142" t="s">
        <v>2284</v>
      </c>
      <c r="V297" s="142">
        <v>22.045095</v>
      </c>
      <c r="W297" s="142">
        <v>77.7369317</v>
      </c>
      <c r="X297" s="142">
        <v>516.09999999999991</v>
      </c>
      <c r="Y297" s="142">
        <v>4.96</v>
      </c>
      <c r="Z297" s="142" t="s">
        <v>2264</v>
      </c>
      <c r="AA297" s="142">
        <v>1</v>
      </c>
      <c r="AB297" s="142">
        <v>1</v>
      </c>
      <c r="AC297" s="142">
        <v>1</v>
      </c>
      <c r="AD297" s="142">
        <v>0</v>
      </c>
      <c r="AE297" s="142">
        <v>0</v>
      </c>
      <c r="AF297" s="142">
        <v>0</v>
      </c>
      <c r="AG297" s="186" t="s">
        <v>1844</v>
      </c>
      <c r="AH297" s="138" t="s">
        <v>2285</v>
      </c>
      <c r="AI297" s="187" t="s">
        <v>2286</v>
      </c>
    </row>
    <row r="298" spans="1:35" x14ac:dyDescent="0.3">
      <c r="A298" s="183">
        <v>297</v>
      </c>
      <c r="B298" s="184">
        <v>45448</v>
      </c>
      <c r="C298" s="142" t="s">
        <v>2804</v>
      </c>
      <c r="D298" s="142" t="s">
        <v>455</v>
      </c>
      <c r="E298" s="184">
        <v>44625</v>
      </c>
      <c r="F298" s="142" t="s">
        <v>1433</v>
      </c>
      <c r="G298" s="142" t="s">
        <v>1434</v>
      </c>
      <c r="H298" s="142" t="s">
        <v>1435</v>
      </c>
      <c r="I298" s="142" t="s">
        <v>1419</v>
      </c>
      <c r="J298" s="142" t="s">
        <v>1420</v>
      </c>
      <c r="K298" s="142">
        <v>5</v>
      </c>
      <c r="L298" s="142">
        <v>1</v>
      </c>
      <c r="M298" s="142">
        <f>Table1[[#This Row],[Number of adult in House]]+Table1[[#This Row],[Number of children]]</f>
        <v>6</v>
      </c>
      <c r="N298" s="142">
        <v>2</v>
      </c>
      <c r="O298" s="142" t="s">
        <v>1840</v>
      </c>
      <c r="P298" s="142" t="s">
        <v>1841</v>
      </c>
      <c r="Q298" s="142"/>
      <c r="R298" s="142" t="s">
        <v>1840</v>
      </c>
      <c r="S298" s="142" t="s">
        <v>1841</v>
      </c>
      <c r="T298" s="142" t="s">
        <v>1841</v>
      </c>
      <c r="U298" s="142" t="s">
        <v>2287</v>
      </c>
      <c r="V298" s="142">
        <v>22.0453683</v>
      </c>
      <c r="W298" s="142">
        <v>77.737391700000003</v>
      </c>
      <c r="X298" s="142">
        <v>488.1</v>
      </c>
      <c r="Y298" s="142">
        <v>4.16</v>
      </c>
      <c r="Z298" s="142" t="s">
        <v>1843</v>
      </c>
      <c r="AA298" s="142">
        <v>1</v>
      </c>
      <c r="AB298" s="142">
        <v>0</v>
      </c>
      <c r="AC298" s="142">
        <v>0</v>
      </c>
      <c r="AD298" s="142">
        <v>0</v>
      </c>
      <c r="AE298" s="142">
        <v>0</v>
      </c>
      <c r="AF298" s="142">
        <v>0</v>
      </c>
      <c r="AG298" s="186" t="s">
        <v>1844</v>
      </c>
      <c r="AH298" s="138" t="s">
        <v>2288</v>
      </c>
      <c r="AI298" s="187" t="s">
        <v>2289</v>
      </c>
    </row>
    <row r="299" spans="1:35" x14ac:dyDescent="0.3">
      <c r="A299" s="183">
        <v>298</v>
      </c>
      <c r="B299" s="184">
        <v>45449</v>
      </c>
      <c r="C299" s="142" t="s">
        <v>2804</v>
      </c>
      <c r="D299" s="142" t="s">
        <v>465</v>
      </c>
      <c r="E299" s="184">
        <v>44656</v>
      </c>
      <c r="F299" s="142" t="s">
        <v>1436</v>
      </c>
      <c r="G299" s="142" t="s">
        <v>1437</v>
      </c>
      <c r="H299" s="142" t="s">
        <v>1438</v>
      </c>
      <c r="I299" s="142" t="s">
        <v>1419</v>
      </c>
      <c r="J299" s="142" t="s">
        <v>1420</v>
      </c>
      <c r="K299" s="142">
        <v>6</v>
      </c>
      <c r="L299" s="142">
        <v>1</v>
      </c>
      <c r="M299" s="142">
        <f>Table1[[#This Row],[Number of adult in House]]+Table1[[#This Row],[Number of children]]</f>
        <v>7</v>
      </c>
      <c r="N299" s="142">
        <v>2</v>
      </c>
      <c r="O299" s="142" t="s">
        <v>1840</v>
      </c>
      <c r="P299" s="142" t="s">
        <v>1841</v>
      </c>
      <c r="Q299" s="142"/>
      <c r="R299" s="142" t="s">
        <v>1840</v>
      </c>
      <c r="S299" s="142" t="s">
        <v>1841</v>
      </c>
      <c r="T299" s="142" t="s">
        <v>2290</v>
      </c>
      <c r="U299" s="142" t="s">
        <v>2291</v>
      </c>
      <c r="V299" s="142">
        <v>22.048641700000001</v>
      </c>
      <c r="W299" s="142">
        <v>77.7040334</v>
      </c>
      <c r="X299" s="142">
        <v>526.19999999999993</v>
      </c>
      <c r="Y299" s="142">
        <v>4.58</v>
      </c>
      <c r="Z299" s="142" t="s">
        <v>2292</v>
      </c>
      <c r="AA299" s="142">
        <v>1</v>
      </c>
      <c r="AB299" s="142">
        <v>1</v>
      </c>
      <c r="AC299" s="142">
        <v>1</v>
      </c>
      <c r="AD299" s="142">
        <v>1</v>
      </c>
      <c r="AE299" s="142">
        <v>0</v>
      </c>
      <c r="AF299" s="142">
        <v>0</v>
      </c>
      <c r="AG299" s="186" t="s">
        <v>1844</v>
      </c>
      <c r="AH299" s="138" t="s">
        <v>2293</v>
      </c>
      <c r="AI299" s="187" t="s">
        <v>2294</v>
      </c>
    </row>
    <row r="300" spans="1:35" x14ac:dyDescent="0.3">
      <c r="A300" s="183">
        <v>299</v>
      </c>
      <c r="B300" s="184">
        <v>45450</v>
      </c>
      <c r="C300" s="142" t="s">
        <v>2802</v>
      </c>
      <c r="D300" s="142" t="s">
        <v>475</v>
      </c>
      <c r="E300" s="184">
        <v>44608</v>
      </c>
      <c r="F300" s="142" t="s">
        <v>1439</v>
      </c>
      <c r="G300" s="142" t="s">
        <v>1440</v>
      </c>
      <c r="H300" s="142" t="s">
        <v>1405</v>
      </c>
      <c r="I300" s="142" t="s">
        <v>1386</v>
      </c>
      <c r="J300" s="142" t="s">
        <v>1387</v>
      </c>
      <c r="K300" s="142">
        <v>1</v>
      </c>
      <c r="L300" s="142">
        <v>2</v>
      </c>
      <c r="M300" s="142">
        <f>Table1[[#This Row],[Number of adult in House]]+Table1[[#This Row],[Number of children]]</f>
        <v>3</v>
      </c>
      <c r="N300" s="142">
        <v>2</v>
      </c>
      <c r="O300" s="142" t="s">
        <v>1840</v>
      </c>
      <c r="P300" s="142" t="s">
        <v>1841</v>
      </c>
      <c r="Q300" s="142"/>
      <c r="R300" s="142" t="s">
        <v>1840</v>
      </c>
      <c r="S300" s="142" t="s">
        <v>1841</v>
      </c>
      <c r="T300" s="142" t="s">
        <v>1841</v>
      </c>
      <c r="U300" s="142" t="s">
        <v>2295</v>
      </c>
      <c r="V300" s="142">
        <v>22.049008300000001</v>
      </c>
      <c r="W300" s="142">
        <v>77.703406799999996</v>
      </c>
      <c r="X300" s="142">
        <v>548.29999999999995</v>
      </c>
      <c r="Y300" s="142">
        <v>3.9</v>
      </c>
      <c r="Z300" s="142" t="s">
        <v>2240</v>
      </c>
      <c r="AA300" s="142">
        <v>1</v>
      </c>
      <c r="AB300" s="142">
        <v>1</v>
      </c>
      <c r="AC300" s="142">
        <v>0</v>
      </c>
      <c r="AD300" s="142">
        <v>0</v>
      </c>
      <c r="AE300" s="142">
        <v>0</v>
      </c>
      <c r="AF300" s="142">
        <v>0</v>
      </c>
      <c r="AG300" s="186" t="s">
        <v>1844</v>
      </c>
      <c r="AH300" s="138" t="s">
        <v>2296</v>
      </c>
      <c r="AI300" s="187" t="s">
        <v>2297</v>
      </c>
    </row>
    <row r="301" spans="1:35" x14ac:dyDescent="0.3">
      <c r="A301" s="183">
        <v>300</v>
      </c>
      <c r="B301" s="184">
        <v>45451</v>
      </c>
      <c r="C301" s="142" t="s">
        <v>2802</v>
      </c>
      <c r="D301" s="142" t="s">
        <v>485</v>
      </c>
      <c r="E301" s="184">
        <v>44658</v>
      </c>
      <c r="F301" s="142" t="s">
        <v>1441</v>
      </c>
      <c r="G301" s="142" t="s">
        <v>1442</v>
      </c>
      <c r="H301" s="142" t="s">
        <v>1443</v>
      </c>
      <c r="I301" s="142" t="s">
        <v>1386</v>
      </c>
      <c r="J301" s="142" t="s">
        <v>1387</v>
      </c>
      <c r="K301" s="142">
        <v>2</v>
      </c>
      <c r="L301" s="142">
        <v>1</v>
      </c>
      <c r="M301" s="142">
        <f>Table1[[#This Row],[Number of adult in House]]+Table1[[#This Row],[Number of children]]</f>
        <v>3</v>
      </c>
      <c r="N301" s="142">
        <v>1</v>
      </c>
      <c r="O301" s="142" t="s">
        <v>1840</v>
      </c>
      <c r="P301" s="142" t="s">
        <v>1841</v>
      </c>
      <c r="Q301" s="142"/>
      <c r="R301" s="142" t="s">
        <v>1840</v>
      </c>
      <c r="S301" s="142" t="s">
        <v>1841</v>
      </c>
      <c r="T301" s="142" t="s">
        <v>2298</v>
      </c>
      <c r="U301" s="142" t="s">
        <v>2299</v>
      </c>
      <c r="V301" s="142">
        <v>22.047881400000001</v>
      </c>
      <c r="W301" s="142">
        <v>77.704098299999998</v>
      </c>
      <c r="X301" s="142">
        <v>556.19999999999993</v>
      </c>
      <c r="Y301" s="142">
        <v>4.1989999999999998</v>
      </c>
      <c r="Z301" s="142" t="s">
        <v>1843</v>
      </c>
      <c r="AA301" s="142">
        <v>1</v>
      </c>
      <c r="AB301" s="142">
        <v>0</v>
      </c>
      <c r="AC301" s="142">
        <v>0</v>
      </c>
      <c r="AD301" s="142">
        <v>0</v>
      </c>
      <c r="AE301" s="142">
        <v>0</v>
      </c>
      <c r="AF301" s="142">
        <v>0</v>
      </c>
      <c r="AG301" s="186" t="s">
        <v>1844</v>
      </c>
      <c r="AH301" s="138" t="s">
        <v>2300</v>
      </c>
      <c r="AI301" s="187" t="s">
        <v>2301</v>
      </c>
    </row>
    <row r="302" spans="1:35" x14ac:dyDescent="0.3">
      <c r="A302" s="183">
        <v>301</v>
      </c>
      <c r="B302" s="184">
        <v>45452</v>
      </c>
      <c r="C302" s="142" t="s">
        <v>2802</v>
      </c>
      <c r="D302" s="142" t="s">
        <v>495</v>
      </c>
      <c r="E302" s="184">
        <v>44629</v>
      </c>
      <c r="F302" s="142" t="s">
        <v>1444</v>
      </c>
      <c r="G302" s="142" t="s">
        <v>1445</v>
      </c>
      <c r="H302" s="142" t="s">
        <v>1446</v>
      </c>
      <c r="I302" s="142" t="s">
        <v>1386</v>
      </c>
      <c r="J302" s="142" t="s">
        <v>1387</v>
      </c>
      <c r="K302" s="142">
        <v>7</v>
      </c>
      <c r="L302" s="142">
        <v>1</v>
      </c>
      <c r="M302" s="142">
        <f>Table1[[#This Row],[Number of adult in House]]+Table1[[#This Row],[Number of children]]</f>
        <v>8</v>
      </c>
      <c r="N302" s="142">
        <v>2</v>
      </c>
      <c r="O302" s="142" t="s">
        <v>1840</v>
      </c>
      <c r="P302" s="142" t="s">
        <v>1841</v>
      </c>
      <c r="Q302" s="142"/>
      <c r="R302" s="142" t="s">
        <v>1840</v>
      </c>
      <c r="S302" s="142" t="s">
        <v>1841</v>
      </c>
      <c r="T302" s="142" t="s">
        <v>2243</v>
      </c>
      <c r="U302" s="142" t="s">
        <v>2302</v>
      </c>
      <c r="V302" s="142">
        <v>22.088053299999999</v>
      </c>
      <c r="W302" s="142">
        <v>77.718351699999999</v>
      </c>
      <c r="X302" s="142">
        <v>599.1</v>
      </c>
      <c r="Y302" s="142">
        <v>4.4580000000000002</v>
      </c>
      <c r="Z302" s="142" t="s">
        <v>2303</v>
      </c>
      <c r="AA302" s="142">
        <v>1</v>
      </c>
      <c r="AB302" s="142">
        <v>1</v>
      </c>
      <c r="AC302" s="142">
        <v>0</v>
      </c>
      <c r="AD302" s="142">
        <v>0</v>
      </c>
      <c r="AE302" s="142">
        <v>1</v>
      </c>
      <c r="AF302" s="142">
        <v>0</v>
      </c>
      <c r="AG302" s="186" t="s">
        <v>1844</v>
      </c>
      <c r="AH302" s="138" t="s">
        <v>2304</v>
      </c>
      <c r="AI302" s="187" t="s">
        <v>2305</v>
      </c>
    </row>
    <row r="303" spans="1:35" x14ac:dyDescent="0.3">
      <c r="A303" s="183">
        <v>302</v>
      </c>
      <c r="B303" s="184">
        <v>45453</v>
      </c>
      <c r="C303" s="142" t="s">
        <v>2802</v>
      </c>
      <c r="D303" s="142" t="s">
        <v>505</v>
      </c>
      <c r="E303" s="184">
        <v>44616</v>
      </c>
      <c r="F303" s="142" t="s">
        <v>1447</v>
      </c>
      <c r="G303" s="142" t="s">
        <v>1448</v>
      </c>
      <c r="H303" s="142" t="s">
        <v>1449</v>
      </c>
      <c r="I303" s="142" t="s">
        <v>1386</v>
      </c>
      <c r="J303" s="142" t="s">
        <v>1387</v>
      </c>
      <c r="K303" s="142">
        <v>6</v>
      </c>
      <c r="L303" s="142">
        <v>1</v>
      </c>
      <c r="M303" s="142">
        <f>Table1[[#This Row],[Number of adult in House]]+Table1[[#This Row],[Number of children]]</f>
        <v>7</v>
      </c>
      <c r="N303" s="142">
        <v>2</v>
      </c>
      <c r="O303" s="142" t="s">
        <v>1840</v>
      </c>
      <c r="P303" s="142" t="s">
        <v>1841</v>
      </c>
      <c r="Q303" s="142"/>
      <c r="R303" s="142" t="s">
        <v>1840</v>
      </c>
      <c r="S303" s="142" t="s">
        <v>1841</v>
      </c>
      <c r="T303" s="142" t="s">
        <v>1841</v>
      </c>
      <c r="U303" s="142" t="s">
        <v>2306</v>
      </c>
      <c r="V303" s="142">
        <v>22.0958717</v>
      </c>
      <c r="W303" s="142">
        <v>77.730093299999993</v>
      </c>
      <c r="X303" s="142">
        <v>520.69999999999993</v>
      </c>
      <c r="Y303" s="142">
        <v>4.9329999999999998</v>
      </c>
      <c r="Z303" s="142" t="s">
        <v>2303</v>
      </c>
      <c r="AA303" s="142">
        <v>1</v>
      </c>
      <c r="AB303" s="142">
        <v>1</v>
      </c>
      <c r="AC303" s="142">
        <v>0</v>
      </c>
      <c r="AD303" s="142">
        <v>0</v>
      </c>
      <c r="AE303" s="142">
        <v>1</v>
      </c>
      <c r="AF303" s="142">
        <v>0</v>
      </c>
      <c r="AG303" s="186" t="s">
        <v>1844</v>
      </c>
      <c r="AH303" s="138" t="s">
        <v>2307</v>
      </c>
      <c r="AI303" s="187" t="s">
        <v>2308</v>
      </c>
    </row>
    <row r="304" spans="1:35" x14ac:dyDescent="0.3">
      <c r="A304" s="183">
        <v>303</v>
      </c>
      <c r="B304" s="184">
        <v>45454</v>
      </c>
      <c r="C304" s="142" t="s">
        <v>2802</v>
      </c>
      <c r="D304" s="142" t="s">
        <v>515</v>
      </c>
      <c r="E304" s="184">
        <v>44637</v>
      </c>
      <c r="F304" s="142" t="s">
        <v>1450</v>
      </c>
      <c r="G304" s="142" t="s">
        <v>1451</v>
      </c>
      <c r="H304" s="142" t="s">
        <v>1452</v>
      </c>
      <c r="I304" s="142" t="s">
        <v>1386</v>
      </c>
      <c r="J304" s="142" t="s">
        <v>1387</v>
      </c>
      <c r="K304" s="142">
        <v>3</v>
      </c>
      <c r="L304" s="142">
        <v>2</v>
      </c>
      <c r="M304" s="142">
        <f>Table1[[#This Row],[Number of adult in House]]+Table1[[#This Row],[Number of children]]</f>
        <v>5</v>
      </c>
      <c r="N304" s="142">
        <v>2</v>
      </c>
      <c r="O304" s="142" t="s">
        <v>1840</v>
      </c>
      <c r="P304" s="142" t="s">
        <v>1841</v>
      </c>
      <c r="Q304" s="142"/>
      <c r="R304" s="142" t="s">
        <v>1840</v>
      </c>
      <c r="S304" s="142" t="s">
        <v>1844</v>
      </c>
      <c r="T304" s="142" t="s">
        <v>1841</v>
      </c>
      <c r="U304" s="142" t="s">
        <v>2309</v>
      </c>
      <c r="V304" s="142">
        <v>22.030707</v>
      </c>
      <c r="W304" s="142">
        <v>77.701029700000007</v>
      </c>
      <c r="X304" s="142">
        <v>0</v>
      </c>
      <c r="Y304" s="142">
        <v>400</v>
      </c>
      <c r="Z304" s="142" t="s">
        <v>2221</v>
      </c>
      <c r="AA304" s="142">
        <v>1</v>
      </c>
      <c r="AB304" s="142">
        <v>1</v>
      </c>
      <c r="AC304" s="142">
        <v>1</v>
      </c>
      <c r="AD304" s="142">
        <v>1</v>
      </c>
      <c r="AE304" s="142">
        <v>1</v>
      </c>
      <c r="AF304" s="142">
        <v>0</v>
      </c>
      <c r="AG304" s="186" t="s">
        <v>1844</v>
      </c>
      <c r="AH304" s="138" t="s">
        <v>2310</v>
      </c>
      <c r="AI304" s="187" t="s">
        <v>2311</v>
      </c>
    </row>
    <row r="305" spans="1:35" x14ac:dyDescent="0.3">
      <c r="A305" s="183">
        <v>304</v>
      </c>
      <c r="B305" s="184">
        <v>45455</v>
      </c>
      <c r="C305" s="142" t="s">
        <v>2802</v>
      </c>
      <c r="D305" s="142" t="s">
        <v>525</v>
      </c>
      <c r="E305" s="184">
        <v>44653</v>
      </c>
      <c r="F305" s="142" t="s">
        <v>1453</v>
      </c>
      <c r="G305" s="142" t="s">
        <v>1454</v>
      </c>
      <c r="H305" s="142" t="s">
        <v>1455</v>
      </c>
      <c r="I305" s="142" t="s">
        <v>1386</v>
      </c>
      <c r="J305" s="142" t="s">
        <v>1387</v>
      </c>
      <c r="K305" s="142">
        <v>5</v>
      </c>
      <c r="L305" s="142">
        <v>1</v>
      </c>
      <c r="M305" s="142">
        <f>Table1[[#This Row],[Number of adult in House]]+Table1[[#This Row],[Number of children]]</f>
        <v>6</v>
      </c>
      <c r="N305" s="142">
        <v>2</v>
      </c>
      <c r="O305" s="142" t="s">
        <v>1840</v>
      </c>
      <c r="P305" s="142" t="s">
        <v>1841</v>
      </c>
      <c r="Q305" s="142"/>
      <c r="R305" s="142" t="s">
        <v>1840</v>
      </c>
      <c r="S305" s="142" t="s">
        <v>1844</v>
      </c>
      <c r="T305" s="142" t="s">
        <v>1841</v>
      </c>
      <c r="U305" s="142" t="s">
        <v>2313</v>
      </c>
      <c r="V305" s="142">
        <v>22.031154799999999</v>
      </c>
      <c r="W305" s="142">
        <v>77.702103100000002</v>
      </c>
      <c r="X305" s="142">
        <v>0</v>
      </c>
      <c r="Y305" s="142">
        <v>2200</v>
      </c>
      <c r="Z305" s="142" t="s">
        <v>2314</v>
      </c>
      <c r="AA305" s="142">
        <v>0</v>
      </c>
      <c r="AB305" s="142">
        <v>1</v>
      </c>
      <c r="AC305" s="142">
        <v>1</v>
      </c>
      <c r="AD305" s="142">
        <v>1</v>
      </c>
      <c r="AE305" s="142">
        <v>1</v>
      </c>
      <c r="AF305" s="142">
        <v>0</v>
      </c>
      <c r="AG305" s="186" t="s">
        <v>1844</v>
      </c>
      <c r="AH305" s="138" t="s">
        <v>2315</v>
      </c>
      <c r="AI305" s="187" t="s">
        <v>2316</v>
      </c>
    </row>
    <row r="306" spans="1:35" x14ac:dyDescent="0.3">
      <c r="A306" s="183">
        <v>305</v>
      </c>
      <c r="B306" s="184">
        <v>45456</v>
      </c>
      <c r="C306" s="142" t="s">
        <v>2803</v>
      </c>
      <c r="D306" s="142" t="s">
        <v>535</v>
      </c>
      <c r="E306" s="184">
        <v>44646</v>
      </c>
      <c r="F306" s="142" t="s">
        <v>1456</v>
      </c>
      <c r="G306" s="142" t="s">
        <v>1457</v>
      </c>
      <c r="H306" s="142" t="s">
        <v>1458</v>
      </c>
      <c r="I306" s="142" t="s">
        <v>1386</v>
      </c>
      <c r="J306" s="142" t="s">
        <v>1387</v>
      </c>
      <c r="K306" s="142">
        <v>2</v>
      </c>
      <c r="L306" s="142">
        <v>1</v>
      </c>
      <c r="M306" s="142">
        <f>Table1[[#This Row],[Number of adult in House]]+Table1[[#This Row],[Number of children]]</f>
        <v>3</v>
      </c>
      <c r="N306" s="142">
        <v>2</v>
      </c>
      <c r="O306" s="142" t="s">
        <v>1840</v>
      </c>
      <c r="P306" s="142" t="s">
        <v>1841</v>
      </c>
      <c r="Q306" s="142"/>
      <c r="R306" s="142" t="s">
        <v>1840</v>
      </c>
      <c r="S306" s="142" t="s">
        <v>1844</v>
      </c>
      <c r="T306" s="142" t="s">
        <v>1841</v>
      </c>
      <c r="U306" s="142" t="s">
        <v>2313</v>
      </c>
      <c r="V306" s="142">
        <v>22.031154799999999</v>
      </c>
      <c r="W306" s="142">
        <v>77.702103100000002</v>
      </c>
      <c r="X306" s="142">
        <v>0</v>
      </c>
      <c r="Y306" s="142">
        <v>2200</v>
      </c>
      <c r="Z306" s="142" t="s">
        <v>2292</v>
      </c>
      <c r="AA306" s="142">
        <v>1</v>
      </c>
      <c r="AB306" s="142">
        <v>1</v>
      </c>
      <c r="AC306" s="142">
        <v>1</v>
      </c>
      <c r="AD306" s="142">
        <v>1</v>
      </c>
      <c r="AE306" s="142">
        <v>0</v>
      </c>
      <c r="AF306" s="142">
        <v>0</v>
      </c>
      <c r="AG306" s="186" t="s">
        <v>1844</v>
      </c>
      <c r="AH306" s="138" t="s">
        <v>2317</v>
      </c>
      <c r="AI306" s="187" t="s">
        <v>2318</v>
      </c>
    </row>
    <row r="307" spans="1:35" x14ac:dyDescent="0.3">
      <c r="A307" s="183">
        <v>306</v>
      </c>
      <c r="B307" s="184">
        <v>45457</v>
      </c>
      <c r="C307" s="142" t="s">
        <v>2803</v>
      </c>
      <c r="D307" s="142" t="s">
        <v>545</v>
      </c>
      <c r="E307" s="184">
        <v>44641</v>
      </c>
      <c r="F307" s="142" t="s">
        <v>1424</v>
      </c>
      <c r="G307" s="142" t="s">
        <v>1459</v>
      </c>
      <c r="H307" s="142" t="s">
        <v>1460</v>
      </c>
      <c r="I307" s="142" t="s">
        <v>1386</v>
      </c>
      <c r="J307" s="142" t="s">
        <v>1387</v>
      </c>
      <c r="K307" s="142">
        <v>5</v>
      </c>
      <c r="L307" s="142">
        <v>1</v>
      </c>
      <c r="M307" s="142">
        <f>Table1[[#This Row],[Number of adult in House]]+Table1[[#This Row],[Number of children]]</f>
        <v>6</v>
      </c>
      <c r="N307" s="142">
        <v>2</v>
      </c>
      <c r="O307" s="142" t="s">
        <v>1840</v>
      </c>
      <c r="P307" s="142" t="s">
        <v>1841</v>
      </c>
      <c r="Q307" s="142"/>
      <c r="R307" s="142" t="s">
        <v>1840</v>
      </c>
      <c r="S307" s="142" t="s">
        <v>1844</v>
      </c>
      <c r="T307" s="142" t="s">
        <v>1841</v>
      </c>
      <c r="U307" s="142" t="s">
        <v>2313</v>
      </c>
      <c r="V307" s="142">
        <v>22.031154799999999</v>
      </c>
      <c r="W307" s="142">
        <v>77.702103100000002</v>
      </c>
      <c r="X307" s="142">
        <v>0</v>
      </c>
      <c r="Y307" s="142">
        <v>2200</v>
      </c>
      <c r="Z307" s="142" t="s">
        <v>2221</v>
      </c>
      <c r="AA307" s="142">
        <v>1</v>
      </c>
      <c r="AB307" s="142">
        <v>1</v>
      </c>
      <c r="AC307" s="142">
        <v>1</v>
      </c>
      <c r="AD307" s="142">
        <v>1</v>
      </c>
      <c r="AE307" s="142">
        <v>1</v>
      </c>
      <c r="AF307" s="142">
        <v>0</v>
      </c>
      <c r="AG307" s="186" t="s">
        <v>1844</v>
      </c>
      <c r="AH307" s="138" t="s">
        <v>2319</v>
      </c>
      <c r="AI307" s="187" t="s">
        <v>2320</v>
      </c>
    </row>
    <row r="308" spans="1:35" x14ac:dyDescent="0.3">
      <c r="A308" s="183">
        <v>307</v>
      </c>
      <c r="B308" s="184">
        <v>45458</v>
      </c>
      <c r="C308" s="142" t="s">
        <v>2803</v>
      </c>
      <c r="D308" s="142" t="s">
        <v>555</v>
      </c>
      <c r="E308" s="184">
        <v>44633</v>
      </c>
      <c r="F308" s="142" t="s">
        <v>1461</v>
      </c>
      <c r="G308" s="142" t="s">
        <v>893</v>
      </c>
      <c r="H308" s="142" t="s">
        <v>1462</v>
      </c>
      <c r="I308" s="142" t="s">
        <v>1386</v>
      </c>
      <c r="J308" s="142" t="s">
        <v>1387</v>
      </c>
      <c r="K308" s="142">
        <v>7</v>
      </c>
      <c r="L308" s="142">
        <v>1</v>
      </c>
      <c r="M308" s="142">
        <f>Table1[[#This Row],[Number of adult in House]]+Table1[[#This Row],[Number of children]]</f>
        <v>8</v>
      </c>
      <c r="N308" s="142">
        <v>2</v>
      </c>
      <c r="O308" s="142" t="s">
        <v>1840</v>
      </c>
      <c r="P308" s="142" t="s">
        <v>1841</v>
      </c>
      <c r="Q308" s="142"/>
      <c r="R308" s="142" t="s">
        <v>1840</v>
      </c>
      <c r="S308" s="142" t="s">
        <v>1844</v>
      </c>
      <c r="T308" s="142" t="s">
        <v>1841</v>
      </c>
      <c r="U308" s="142" t="s">
        <v>2321</v>
      </c>
      <c r="V308" s="142">
        <v>22.022887300000001</v>
      </c>
      <c r="W308" s="142">
        <v>77.723568200000003</v>
      </c>
      <c r="X308" s="142">
        <v>0</v>
      </c>
      <c r="Y308" s="142">
        <v>2799.9989999999998</v>
      </c>
      <c r="Z308" s="142" t="s">
        <v>2322</v>
      </c>
      <c r="AA308" s="142">
        <v>0</v>
      </c>
      <c r="AB308" s="142">
        <v>1</v>
      </c>
      <c r="AC308" s="142">
        <v>1</v>
      </c>
      <c r="AD308" s="142">
        <v>0</v>
      </c>
      <c r="AE308" s="142">
        <v>1</v>
      </c>
      <c r="AF308" s="142">
        <v>0</v>
      </c>
      <c r="AG308" s="186" t="s">
        <v>1844</v>
      </c>
      <c r="AH308" s="138" t="s">
        <v>2323</v>
      </c>
      <c r="AI308" s="187" t="s">
        <v>2324</v>
      </c>
    </row>
    <row r="309" spans="1:35" x14ac:dyDescent="0.3">
      <c r="A309" s="183">
        <v>308</v>
      </c>
      <c r="B309" s="184">
        <v>45459</v>
      </c>
      <c r="C309" s="142" t="s">
        <v>2803</v>
      </c>
      <c r="D309" s="142" t="s">
        <v>565</v>
      </c>
      <c r="E309" s="184">
        <v>44647</v>
      </c>
      <c r="F309" s="142" t="s">
        <v>915</v>
      </c>
      <c r="G309" s="142" t="s">
        <v>1463</v>
      </c>
      <c r="H309" s="142" t="s">
        <v>1419</v>
      </c>
      <c r="I309" s="142" t="s">
        <v>1420</v>
      </c>
      <c r="J309" s="142" t="s">
        <v>1420</v>
      </c>
      <c r="K309" s="142">
        <v>2</v>
      </c>
      <c r="L309" s="142">
        <v>1</v>
      </c>
      <c r="M309" s="142">
        <f>Table1[[#This Row],[Number of adult in House]]+Table1[[#This Row],[Number of children]]</f>
        <v>3</v>
      </c>
      <c r="N309" s="142">
        <v>2</v>
      </c>
      <c r="O309" s="142" t="s">
        <v>1840</v>
      </c>
      <c r="P309" s="142" t="s">
        <v>1841</v>
      </c>
      <c r="Q309" s="142"/>
      <c r="R309" s="142" t="s">
        <v>1840</v>
      </c>
      <c r="S309" s="142" t="s">
        <v>1844</v>
      </c>
      <c r="T309" s="142" t="s">
        <v>1841</v>
      </c>
      <c r="U309" s="142" t="s">
        <v>2321</v>
      </c>
      <c r="V309" s="142">
        <v>22.022887300000001</v>
      </c>
      <c r="W309" s="142">
        <v>77.723568200000003</v>
      </c>
      <c r="X309" s="142">
        <v>0</v>
      </c>
      <c r="Y309" s="142">
        <v>2799.9989999999998</v>
      </c>
      <c r="Z309" s="142" t="s">
        <v>2325</v>
      </c>
      <c r="AA309" s="142">
        <v>1</v>
      </c>
      <c r="AB309" s="142">
        <v>1</v>
      </c>
      <c r="AC309" s="142">
        <v>1</v>
      </c>
      <c r="AD309" s="142">
        <v>1</v>
      </c>
      <c r="AE309" s="142">
        <v>0</v>
      </c>
      <c r="AF309" s="142">
        <v>0</v>
      </c>
      <c r="AG309" s="186" t="s">
        <v>1844</v>
      </c>
      <c r="AH309" s="138" t="s">
        <v>2326</v>
      </c>
      <c r="AI309" s="187" t="s">
        <v>2327</v>
      </c>
    </row>
    <row r="310" spans="1:35" x14ac:dyDescent="0.3">
      <c r="A310" s="183">
        <v>309</v>
      </c>
      <c r="B310" s="184">
        <v>45460</v>
      </c>
      <c r="C310" s="142" t="s">
        <v>2803</v>
      </c>
      <c r="D310" s="142" t="s">
        <v>575</v>
      </c>
      <c r="E310" s="184">
        <v>44622</v>
      </c>
      <c r="F310" s="142" t="s">
        <v>1464</v>
      </c>
      <c r="G310" s="142" t="s">
        <v>849</v>
      </c>
      <c r="H310" s="142" t="s">
        <v>1465</v>
      </c>
      <c r="I310" s="142" t="s">
        <v>1386</v>
      </c>
      <c r="J310" s="142" t="s">
        <v>1387</v>
      </c>
      <c r="K310" s="142">
        <v>3</v>
      </c>
      <c r="L310" s="142">
        <v>1</v>
      </c>
      <c r="M310" s="142">
        <f>Table1[[#This Row],[Number of adult in House]]+Table1[[#This Row],[Number of children]]</f>
        <v>4</v>
      </c>
      <c r="N310" s="142">
        <v>2</v>
      </c>
      <c r="O310" s="142" t="s">
        <v>1840</v>
      </c>
      <c r="P310" s="142" t="s">
        <v>1841</v>
      </c>
      <c r="Q310" s="142"/>
      <c r="R310" s="142" t="s">
        <v>1840</v>
      </c>
      <c r="S310" s="142" t="s">
        <v>2328</v>
      </c>
      <c r="T310" s="142" t="s">
        <v>2329</v>
      </c>
      <c r="U310" s="142" t="s">
        <v>2330</v>
      </c>
      <c r="V310" s="142">
        <v>22.059217700000001</v>
      </c>
      <c r="W310" s="142">
        <v>77.616682999999995</v>
      </c>
      <c r="X310" s="142">
        <v>622</v>
      </c>
      <c r="Y310" s="142">
        <v>5.633</v>
      </c>
      <c r="Z310" s="142" t="s">
        <v>2331</v>
      </c>
      <c r="AA310" s="142">
        <v>0</v>
      </c>
      <c r="AB310" s="142">
        <v>0</v>
      </c>
      <c r="AC310" s="142">
        <v>0</v>
      </c>
      <c r="AD310" s="142">
        <v>1</v>
      </c>
      <c r="AE310" s="142">
        <v>0</v>
      </c>
      <c r="AF310" s="142">
        <v>0</v>
      </c>
      <c r="AG310" s="186" t="s">
        <v>1844</v>
      </c>
      <c r="AH310" s="138" t="s">
        <v>2332</v>
      </c>
      <c r="AI310" s="187" t="s">
        <v>2333</v>
      </c>
    </row>
    <row r="311" spans="1:35" x14ac:dyDescent="0.3">
      <c r="A311" s="183">
        <v>310</v>
      </c>
      <c r="B311" s="184">
        <v>45446.314513888887</v>
      </c>
      <c r="C311" s="142" t="s">
        <v>699</v>
      </c>
      <c r="D311" s="142" t="s">
        <v>270</v>
      </c>
      <c r="E311" s="184">
        <v>44617</v>
      </c>
      <c r="F311" s="142" t="s">
        <v>689</v>
      </c>
      <c r="G311" s="142" t="s">
        <v>690</v>
      </c>
      <c r="H311" s="142" t="s">
        <v>691</v>
      </c>
      <c r="I311" s="142" t="s">
        <v>692</v>
      </c>
      <c r="J311" s="142" t="s">
        <v>1489</v>
      </c>
      <c r="K311" s="142">
        <v>2</v>
      </c>
      <c r="L311" s="142">
        <v>1</v>
      </c>
      <c r="M311" s="142">
        <f>Table1[[#This Row],[Number of adult in House]]+Table1[[#This Row],[Number of children]]</f>
        <v>3</v>
      </c>
      <c r="N311" s="142">
        <v>2</v>
      </c>
      <c r="O311" s="142" t="s">
        <v>1840</v>
      </c>
      <c r="P311" s="142" t="s">
        <v>1841</v>
      </c>
      <c r="Q311" s="142"/>
      <c r="R311" s="142" t="s">
        <v>1840</v>
      </c>
      <c r="S311" s="142" t="s">
        <v>1841</v>
      </c>
      <c r="T311" s="142" t="s">
        <v>1841</v>
      </c>
      <c r="U311" s="142" t="s">
        <v>2220</v>
      </c>
      <c r="V311" s="142">
        <v>22.0977067</v>
      </c>
      <c r="W311" s="142">
        <v>77.846183300000007</v>
      </c>
      <c r="X311" s="142">
        <v>515.6</v>
      </c>
      <c r="Y311" s="142">
        <v>4.2</v>
      </c>
      <c r="Z311" s="142" t="s">
        <v>2221</v>
      </c>
      <c r="AA311" s="142">
        <v>1</v>
      </c>
      <c r="AB311" s="142">
        <v>1</v>
      </c>
      <c r="AC311" s="142">
        <v>1</v>
      </c>
      <c r="AD311" s="142">
        <v>1</v>
      </c>
      <c r="AE311" s="142">
        <v>1</v>
      </c>
      <c r="AF311" s="142">
        <v>0</v>
      </c>
      <c r="AG311" s="186" t="s">
        <v>1844</v>
      </c>
      <c r="AH311" s="138" t="s">
        <v>2222</v>
      </c>
      <c r="AI311" s="187" t="s">
        <v>2223</v>
      </c>
    </row>
    <row r="312" spans="1:35" x14ac:dyDescent="0.3">
      <c r="A312" s="183">
        <v>311</v>
      </c>
      <c r="B312" s="184">
        <v>45446.314513888887</v>
      </c>
      <c r="C312" s="142" t="s">
        <v>2805</v>
      </c>
      <c r="D312" s="142" t="s">
        <v>280</v>
      </c>
      <c r="E312" s="184">
        <v>44604</v>
      </c>
      <c r="F312" s="142" t="s">
        <v>695</v>
      </c>
      <c r="G312" s="142" t="s">
        <v>696</v>
      </c>
      <c r="H312" s="142" t="s">
        <v>691</v>
      </c>
      <c r="I312" s="142" t="s">
        <v>697</v>
      </c>
      <c r="J312" s="142" t="s">
        <v>1489</v>
      </c>
      <c r="K312" s="142">
        <v>7</v>
      </c>
      <c r="L312" s="142">
        <v>1</v>
      </c>
      <c r="M312" s="142">
        <f>Table1[[#This Row],[Number of adult in House]]+Table1[[#This Row],[Number of children]]</f>
        <v>8</v>
      </c>
      <c r="N312" s="142">
        <v>2</v>
      </c>
      <c r="O312" s="142" t="s">
        <v>1840</v>
      </c>
      <c r="P312" s="142" t="s">
        <v>1841</v>
      </c>
      <c r="Q312" s="142"/>
      <c r="R312" s="142" t="s">
        <v>1840</v>
      </c>
      <c r="S312" s="142" t="s">
        <v>1841</v>
      </c>
      <c r="T312" s="142" t="s">
        <v>2224</v>
      </c>
      <c r="U312" s="142" t="s">
        <v>2225</v>
      </c>
      <c r="V312" s="142">
        <v>22.096935299999998</v>
      </c>
      <c r="W312" s="142">
        <v>77.851292900000004</v>
      </c>
      <c r="X312" s="142">
        <v>498.1</v>
      </c>
      <c r="Y312" s="142">
        <v>4.1269999999999998</v>
      </c>
      <c r="Z312" s="142" t="s">
        <v>2226</v>
      </c>
      <c r="AA312" s="142">
        <v>1</v>
      </c>
      <c r="AB312" s="142">
        <v>1</v>
      </c>
      <c r="AC312" s="142">
        <v>1</v>
      </c>
      <c r="AD312" s="142">
        <v>1</v>
      </c>
      <c r="AE312" s="142">
        <v>1</v>
      </c>
      <c r="AF312" s="142">
        <v>1</v>
      </c>
      <c r="AG312" s="186" t="s">
        <v>1844</v>
      </c>
      <c r="AH312" s="138" t="s">
        <v>2227</v>
      </c>
      <c r="AI312" s="187" t="s">
        <v>2228</v>
      </c>
    </row>
    <row r="313" spans="1:35" x14ac:dyDescent="0.3">
      <c r="A313" s="183">
        <v>312</v>
      </c>
      <c r="B313" s="184">
        <v>45446.314513888887</v>
      </c>
      <c r="C313" s="142" t="s">
        <v>699</v>
      </c>
      <c r="D313" s="142" t="s">
        <v>291</v>
      </c>
      <c r="E313" s="184">
        <v>44596</v>
      </c>
      <c r="F313" s="142" t="s">
        <v>698</v>
      </c>
      <c r="G313" s="142" t="s">
        <v>699</v>
      </c>
      <c r="H313" s="142" t="s">
        <v>700</v>
      </c>
      <c r="I313" s="142" t="s">
        <v>692</v>
      </c>
      <c r="J313" s="142" t="s">
        <v>1489</v>
      </c>
      <c r="K313" s="142">
        <v>5</v>
      </c>
      <c r="L313" s="142">
        <v>1</v>
      </c>
      <c r="M313" s="142">
        <f>Table1[[#This Row],[Number of adult in House]]+Table1[[#This Row],[Number of children]]</f>
        <v>6</v>
      </c>
      <c r="N313" s="142">
        <v>2</v>
      </c>
      <c r="O313" s="142" t="s">
        <v>1840</v>
      </c>
      <c r="P313" s="142" t="s">
        <v>1841</v>
      </c>
      <c r="Q313" s="142"/>
      <c r="R313" s="142" t="s">
        <v>1840</v>
      </c>
      <c r="S313" s="142" t="s">
        <v>2229</v>
      </c>
      <c r="T313" s="142" t="s">
        <v>1841</v>
      </c>
      <c r="U313" s="142" t="s">
        <v>2230</v>
      </c>
      <c r="V313" s="142">
        <v>22.087495000000001</v>
      </c>
      <c r="W313" s="142">
        <v>77.860171699999995</v>
      </c>
      <c r="X313" s="142">
        <v>519.1</v>
      </c>
      <c r="Y313" s="142">
        <v>4.88</v>
      </c>
      <c r="Z313" s="142" t="s">
        <v>2231</v>
      </c>
      <c r="AA313" s="142">
        <v>0</v>
      </c>
      <c r="AB313" s="142">
        <v>0</v>
      </c>
      <c r="AC313" s="142">
        <v>1</v>
      </c>
      <c r="AD313" s="142">
        <v>1</v>
      </c>
      <c r="AE313" s="142">
        <v>0</v>
      </c>
      <c r="AF313" s="142">
        <v>0</v>
      </c>
      <c r="AG313" s="186" t="s">
        <v>1844</v>
      </c>
      <c r="AH313" s="138" t="s">
        <v>2232</v>
      </c>
      <c r="AI313" s="187" t="s">
        <v>2233</v>
      </c>
    </row>
    <row r="314" spans="1:35" x14ac:dyDescent="0.3">
      <c r="A314" s="183">
        <v>313</v>
      </c>
      <c r="B314" s="184">
        <v>45448.314513888887</v>
      </c>
      <c r="C314" s="142" t="s">
        <v>699</v>
      </c>
      <c r="D314" s="142" t="s">
        <v>301</v>
      </c>
      <c r="E314" s="184">
        <v>44601</v>
      </c>
      <c r="F314" s="142" t="s">
        <v>701</v>
      </c>
      <c r="G314" s="142" t="s">
        <v>702</v>
      </c>
      <c r="H314" s="142" t="s">
        <v>700</v>
      </c>
      <c r="I314" s="142" t="s">
        <v>692</v>
      </c>
      <c r="J314" s="142" t="s">
        <v>1489</v>
      </c>
      <c r="K314" s="142">
        <v>4</v>
      </c>
      <c r="L314" s="142">
        <v>1</v>
      </c>
      <c r="M314" s="142">
        <f>Table1[[#This Row],[Number of adult in House]]+Table1[[#This Row],[Number of children]]</f>
        <v>5</v>
      </c>
      <c r="N314" s="142">
        <v>2</v>
      </c>
      <c r="O314" s="142" t="s">
        <v>1840</v>
      </c>
      <c r="P314" s="142" t="s">
        <v>1841</v>
      </c>
      <c r="Q314" s="142"/>
      <c r="R314" s="142" t="s">
        <v>1840</v>
      </c>
      <c r="S314" s="142" t="s">
        <v>2234</v>
      </c>
      <c r="T314" s="142" t="s">
        <v>2235</v>
      </c>
      <c r="U314" s="142" t="s">
        <v>2236</v>
      </c>
      <c r="V314" s="142">
        <v>22.089525999999999</v>
      </c>
      <c r="W314" s="142">
        <v>77.856557800000004</v>
      </c>
      <c r="X314" s="142">
        <v>510.69999999999987</v>
      </c>
      <c r="Y314" s="142">
        <v>4.9820000000000002</v>
      </c>
      <c r="Z314" s="142" t="s">
        <v>2226</v>
      </c>
      <c r="AA314" s="142">
        <v>1</v>
      </c>
      <c r="AB314" s="142">
        <v>1</v>
      </c>
      <c r="AC314" s="142">
        <v>1</v>
      </c>
      <c r="AD314" s="142">
        <v>1</v>
      </c>
      <c r="AE314" s="142">
        <v>1</v>
      </c>
      <c r="AF314" s="142">
        <v>1</v>
      </c>
      <c r="AG314" s="186" t="s">
        <v>1844</v>
      </c>
      <c r="AH314" s="138" t="s">
        <v>2237</v>
      </c>
      <c r="AI314" s="187" t="s">
        <v>2238</v>
      </c>
    </row>
    <row r="315" spans="1:35" x14ac:dyDescent="0.3">
      <c r="A315" s="183">
        <v>314</v>
      </c>
      <c r="B315" s="184">
        <v>45446.314513888887</v>
      </c>
      <c r="C315" s="142" t="s">
        <v>699</v>
      </c>
      <c r="D315" s="142" t="s">
        <v>312</v>
      </c>
      <c r="E315" s="184">
        <v>44601</v>
      </c>
      <c r="F315" s="142" t="s">
        <v>703</v>
      </c>
      <c r="G315" s="142" t="s">
        <v>704</v>
      </c>
      <c r="H315" s="142" t="s">
        <v>700</v>
      </c>
      <c r="I315" s="142" t="s">
        <v>692</v>
      </c>
      <c r="J315" s="142" t="s">
        <v>1489</v>
      </c>
      <c r="K315" s="142">
        <v>4</v>
      </c>
      <c r="L315" s="142">
        <v>1</v>
      </c>
      <c r="M315" s="142">
        <f>Table1[[#This Row],[Number of adult in House]]+Table1[[#This Row],[Number of children]]</f>
        <v>5</v>
      </c>
      <c r="N315" s="142">
        <v>2</v>
      </c>
      <c r="O315" s="142" t="s">
        <v>1840</v>
      </c>
      <c r="P315" s="142" t="s">
        <v>1841</v>
      </c>
      <c r="Q315" s="142"/>
      <c r="R315" s="142" t="s">
        <v>1840</v>
      </c>
      <c r="S315" s="142" t="s">
        <v>1841</v>
      </c>
      <c r="T315" s="142" t="s">
        <v>1841</v>
      </c>
      <c r="U315" s="142" t="s">
        <v>2239</v>
      </c>
      <c r="V315" s="142">
        <v>22.089112700000001</v>
      </c>
      <c r="W315" s="142">
        <v>77.856816300000006</v>
      </c>
      <c r="X315" s="142">
        <v>518.69999999999993</v>
      </c>
      <c r="Y315" s="142">
        <v>4.45</v>
      </c>
      <c r="Z315" s="142" t="s">
        <v>2240</v>
      </c>
      <c r="AA315" s="142">
        <v>1</v>
      </c>
      <c r="AB315" s="142">
        <v>1</v>
      </c>
      <c r="AC315" s="142">
        <v>0</v>
      </c>
      <c r="AD315" s="142">
        <v>0</v>
      </c>
      <c r="AE315" s="142">
        <v>0</v>
      </c>
      <c r="AF315" s="142">
        <v>0</v>
      </c>
      <c r="AG315" s="186" t="s">
        <v>1844</v>
      </c>
      <c r="AH315" s="138" t="s">
        <v>2241</v>
      </c>
      <c r="AI315" s="187" t="s">
        <v>2242</v>
      </c>
    </row>
    <row r="316" spans="1:35" x14ac:dyDescent="0.3">
      <c r="A316" s="183">
        <v>315</v>
      </c>
      <c r="B316" s="184">
        <v>45449.314513888887</v>
      </c>
      <c r="C316" s="142" t="s">
        <v>699</v>
      </c>
      <c r="D316" s="142" t="s">
        <v>322</v>
      </c>
      <c r="E316" s="184">
        <v>44601</v>
      </c>
      <c r="F316" s="142" t="s">
        <v>705</v>
      </c>
      <c r="G316" s="142" t="s">
        <v>706</v>
      </c>
      <c r="H316" s="142" t="s">
        <v>700</v>
      </c>
      <c r="I316" s="142" t="s">
        <v>707</v>
      </c>
      <c r="J316" s="142" t="s">
        <v>1489</v>
      </c>
      <c r="K316" s="142">
        <v>5</v>
      </c>
      <c r="L316" s="142">
        <v>1</v>
      </c>
      <c r="M316" s="142">
        <f>Table1[[#This Row],[Number of adult in House]]+Table1[[#This Row],[Number of children]]</f>
        <v>6</v>
      </c>
      <c r="N316" s="142">
        <v>2</v>
      </c>
      <c r="O316" s="142" t="s">
        <v>1840</v>
      </c>
      <c r="P316" s="142" t="s">
        <v>1841</v>
      </c>
      <c r="Q316" s="142"/>
      <c r="R316" s="142" t="s">
        <v>1840</v>
      </c>
      <c r="S316" s="142" t="s">
        <v>1841</v>
      </c>
      <c r="T316" s="142" t="s">
        <v>2243</v>
      </c>
      <c r="U316" s="142" t="s">
        <v>2244</v>
      </c>
      <c r="V316" s="142">
        <v>22.089788200000001</v>
      </c>
      <c r="W316" s="142">
        <v>77.856703300000007</v>
      </c>
      <c r="X316" s="142">
        <v>514.9</v>
      </c>
      <c r="Y316" s="142">
        <v>4.5999999999999996</v>
      </c>
      <c r="Z316" s="142" t="s">
        <v>2245</v>
      </c>
      <c r="AA316" s="142">
        <v>1</v>
      </c>
      <c r="AB316" s="142">
        <v>1</v>
      </c>
      <c r="AC316" s="142">
        <v>1</v>
      </c>
      <c r="AD316" s="142">
        <v>1</v>
      </c>
      <c r="AE316" s="142">
        <v>0</v>
      </c>
      <c r="AF316" s="142">
        <v>1</v>
      </c>
      <c r="AG316" s="186" t="s">
        <v>1844</v>
      </c>
      <c r="AH316" s="138" t="s">
        <v>2246</v>
      </c>
      <c r="AI316" s="187" t="s">
        <v>2247</v>
      </c>
    </row>
    <row r="317" spans="1:35" x14ac:dyDescent="0.3">
      <c r="A317" s="183">
        <v>316</v>
      </c>
      <c r="B317" s="184">
        <v>45446.314513888887</v>
      </c>
      <c r="C317" s="142" t="s">
        <v>699</v>
      </c>
      <c r="D317" s="142" t="s">
        <v>332</v>
      </c>
      <c r="E317" s="184">
        <v>44642</v>
      </c>
      <c r="F317" s="142" t="s">
        <v>708</v>
      </c>
      <c r="G317" s="142" t="s">
        <v>709</v>
      </c>
      <c r="H317" s="142" t="s">
        <v>691</v>
      </c>
      <c r="I317" s="142" t="s">
        <v>692</v>
      </c>
      <c r="J317" s="142" t="s">
        <v>1489</v>
      </c>
      <c r="K317" s="142">
        <v>4</v>
      </c>
      <c r="L317" s="142">
        <v>1</v>
      </c>
      <c r="M317" s="142">
        <f>Table1[[#This Row],[Number of adult in House]]+Table1[[#This Row],[Number of children]]</f>
        <v>5</v>
      </c>
      <c r="N317" s="142">
        <v>2</v>
      </c>
      <c r="O317" s="142" t="s">
        <v>1840</v>
      </c>
      <c r="P317" s="142" t="s">
        <v>1841</v>
      </c>
      <c r="Q317" s="142"/>
      <c r="R317" s="142" t="s">
        <v>1840</v>
      </c>
      <c r="S317" s="142" t="s">
        <v>1841</v>
      </c>
      <c r="T317" s="142" t="s">
        <v>2243</v>
      </c>
      <c r="U317" s="142" t="s">
        <v>2249</v>
      </c>
      <c r="V317" s="142">
        <v>22.09742</v>
      </c>
      <c r="W317" s="142">
        <v>77.844125000000005</v>
      </c>
      <c r="X317" s="142">
        <v>503.6</v>
      </c>
      <c r="Y317" s="142">
        <v>4.9829999999999997</v>
      </c>
      <c r="Z317" s="142" t="s">
        <v>1910</v>
      </c>
      <c r="AA317" s="142">
        <v>0</v>
      </c>
      <c r="AB317" s="142">
        <v>1</v>
      </c>
      <c r="AC317" s="142">
        <v>0</v>
      </c>
      <c r="AD317" s="142">
        <v>0</v>
      </c>
      <c r="AE317" s="142">
        <v>0</v>
      </c>
      <c r="AF317" s="142">
        <v>0</v>
      </c>
      <c r="AG317" s="186" t="s">
        <v>1844</v>
      </c>
      <c r="AH317" s="138" t="s">
        <v>2250</v>
      </c>
      <c r="AI317" s="187" t="s">
        <v>2251</v>
      </c>
    </row>
    <row r="318" spans="1:35" x14ac:dyDescent="0.3">
      <c r="A318" s="183">
        <v>317</v>
      </c>
      <c r="B318" s="184">
        <v>45446.314513888887</v>
      </c>
      <c r="C318" s="142" t="s">
        <v>699</v>
      </c>
      <c r="D318" s="142" t="s">
        <v>342</v>
      </c>
      <c r="E318" s="184">
        <v>44723</v>
      </c>
      <c r="F318" s="142" t="s">
        <v>710</v>
      </c>
      <c r="G318" s="142" t="s">
        <v>711</v>
      </c>
      <c r="H318" s="142" t="s">
        <v>691</v>
      </c>
      <c r="I318" s="142" t="s">
        <v>692</v>
      </c>
      <c r="J318" s="142" t="s">
        <v>1489</v>
      </c>
      <c r="K318" s="142">
        <v>3</v>
      </c>
      <c r="L318" s="142">
        <v>1</v>
      </c>
      <c r="M318" s="142">
        <f>Table1[[#This Row],[Number of adult in House]]+Table1[[#This Row],[Number of children]]</f>
        <v>4</v>
      </c>
      <c r="N318" s="142">
        <v>2</v>
      </c>
      <c r="O318" s="142" t="s">
        <v>1840</v>
      </c>
      <c r="P318" s="142" t="s">
        <v>1841</v>
      </c>
      <c r="Q318" s="142"/>
      <c r="R318" s="142" t="s">
        <v>1840</v>
      </c>
      <c r="S318" s="142" t="s">
        <v>1841</v>
      </c>
      <c r="T318" s="142" t="s">
        <v>1841</v>
      </c>
      <c r="U318" s="142" t="s">
        <v>2252</v>
      </c>
      <c r="V318" s="142">
        <v>22.097376499999999</v>
      </c>
      <c r="W318" s="142">
        <v>77.843484900000007</v>
      </c>
      <c r="X318" s="142">
        <v>537.1</v>
      </c>
      <c r="Y318" s="142">
        <v>4.1500000000000004</v>
      </c>
      <c r="Z318" s="142" t="s">
        <v>2240</v>
      </c>
      <c r="AA318" s="142">
        <v>1</v>
      </c>
      <c r="AB318" s="142">
        <v>1</v>
      </c>
      <c r="AC318" s="142">
        <v>0</v>
      </c>
      <c r="AD318" s="142">
        <v>0</v>
      </c>
      <c r="AE318" s="142">
        <v>0</v>
      </c>
      <c r="AF318" s="142">
        <v>0</v>
      </c>
      <c r="AG318" s="186" t="s">
        <v>1844</v>
      </c>
      <c r="AH318" s="138" t="s">
        <v>2253</v>
      </c>
      <c r="AI318" s="187" t="s">
        <v>2254</v>
      </c>
    </row>
    <row r="319" spans="1:35" x14ac:dyDescent="0.3">
      <c r="A319" s="183">
        <v>318</v>
      </c>
      <c r="B319" s="184">
        <v>45450.314513888887</v>
      </c>
      <c r="C319" s="142" t="s">
        <v>699</v>
      </c>
      <c r="D319" s="142" t="s">
        <v>352</v>
      </c>
      <c r="E319" s="184">
        <v>44628</v>
      </c>
      <c r="F319" s="142" t="s">
        <v>712</v>
      </c>
      <c r="G319" s="142" t="s">
        <v>713</v>
      </c>
      <c r="H319" s="142" t="s">
        <v>714</v>
      </c>
      <c r="I319" s="142" t="s">
        <v>715</v>
      </c>
      <c r="J319" s="142" t="s">
        <v>1489</v>
      </c>
      <c r="K319" s="142">
        <v>6</v>
      </c>
      <c r="L319" s="142">
        <v>1</v>
      </c>
      <c r="M319" s="142">
        <f>Table1[[#This Row],[Number of adult in House]]+Table1[[#This Row],[Number of children]]</f>
        <v>7</v>
      </c>
      <c r="N319" s="142">
        <v>2</v>
      </c>
      <c r="O319" s="142" t="s">
        <v>1840</v>
      </c>
      <c r="P319" s="142" t="s">
        <v>1841</v>
      </c>
      <c r="Q319" s="142"/>
      <c r="R319" s="142" t="s">
        <v>1840</v>
      </c>
      <c r="S319" s="142" t="s">
        <v>1841</v>
      </c>
      <c r="T319" s="142" t="s">
        <v>2255</v>
      </c>
      <c r="U319" s="142" t="s">
        <v>2256</v>
      </c>
      <c r="V319" s="142">
        <v>22.0791617</v>
      </c>
      <c r="W319" s="142">
        <v>77.750584900000007</v>
      </c>
      <c r="X319" s="142">
        <v>514.79999999999995</v>
      </c>
      <c r="Y319" s="142">
        <v>4.78</v>
      </c>
      <c r="Z319" s="142" t="s">
        <v>2240</v>
      </c>
      <c r="AA319" s="142">
        <v>1</v>
      </c>
      <c r="AB319" s="142">
        <v>1</v>
      </c>
      <c r="AC319" s="142">
        <v>0</v>
      </c>
      <c r="AD319" s="142">
        <v>0</v>
      </c>
      <c r="AE319" s="142">
        <v>0</v>
      </c>
      <c r="AF319" s="142">
        <v>0</v>
      </c>
      <c r="AG319" s="186" t="s">
        <v>1844</v>
      </c>
      <c r="AH319" s="138" t="s">
        <v>2257</v>
      </c>
      <c r="AI319" s="187" t="s">
        <v>2258</v>
      </c>
    </row>
    <row r="320" spans="1:35" x14ac:dyDescent="0.3">
      <c r="A320" s="183">
        <v>319</v>
      </c>
      <c r="B320" s="184">
        <v>45446.314513888887</v>
      </c>
      <c r="C320" s="142" t="s">
        <v>699</v>
      </c>
      <c r="D320" s="142" t="s">
        <v>362</v>
      </c>
      <c r="E320" s="184">
        <v>44779</v>
      </c>
      <c r="F320" s="142" t="s">
        <v>716</v>
      </c>
      <c r="G320" s="142" t="s">
        <v>717</v>
      </c>
      <c r="H320" s="142" t="s">
        <v>714</v>
      </c>
      <c r="I320" s="142" t="s">
        <v>715</v>
      </c>
      <c r="J320" s="142" t="s">
        <v>1489</v>
      </c>
      <c r="K320" s="142">
        <v>4</v>
      </c>
      <c r="L320" s="142">
        <v>1</v>
      </c>
      <c r="M320" s="142">
        <f>Table1[[#This Row],[Number of adult in House]]+Table1[[#This Row],[Number of children]]</f>
        <v>5</v>
      </c>
      <c r="N320" s="142">
        <v>2</v>
      </c>
      <c r="O320" s="142" t="s">
        <v>1840</v>
      </c>
      <c r="P320" s="142" t="s">
        <v>1841</v>
      </c>
      <c r="Q320" s="142"/>
      <c r="R320" s="142" t="s">
        <v>1840</v>
      </c>
      <c r="S320" s="142" t="s">
        <v>1841</v>
      </c>
      <c r="T320" s="142" t="s">
        <v>1841</v>
      </c>
      <c r="U320" s="142" t="s">
        <v>2259</v>
      </c>
      <c r="V320" s="142">
        <v>22.0790896</v>
      </c>
      <c r="W320" s="142">
        <v>77.750448000000006</v>
      </c>
      <c r="X320" s="142">
        <v>506.6</v>
      </c>
      <c r="Y320" s="142">
        <v>4.1429999999999998</v>
      </c>
      <c r="Z320" s="142" t="s">
        <v>2240</v>
      </c>
      <c r="AA320" s="142">
        <v>1</v>
      </c>
      <c r="AB320" s="142">
        <v>1</v>
      </c>
      <c r="AC320" s="142">
        <v>0</v>
      </c>
      <c r="AD320" s="142">
        <v>0</v>
      </c>
      <c r="AE320" s="142">
        <v>0</v>
      </c>
      <c r="AF320" s="142">
        <v>0</v>
      </c>
      <c r="AG320" s="186" t="s">
        <v>1844</v>
      </c>
      <c r="AH320" s="138" t="s">
        <v>2260</v>
      </c>
      <c r="AI320" s="187" t="s">
        <v>2261</v>
      </c>
    </row>
    <row r="321" spans="1:35" x14ac:dyDescent="0.3">
      <c r="A321" s="183">
        <v>320</v>
      </c>
      <c r="B321" s="184">
        <v>45446.314513888887</v>
      </c>
      <c r="C321" s="142" t="s">
        <v>699</v>
      </c>
      <c r="D321" s="142" t="s">
        <v>373</v>
      </c>
      <c r="E321" s="184">
        <v>44628</v>
      </c>
      <c r="F321" s="142" t="s">
        <v>718</v>
      </c>
      <c r="G321" s="142" t="s">
        <v>719</v>
      </c>
      <c r="H321" s="142" t="s">
        <v>714</v>
      </c>
      <c r="I321" s="142" t="s">
        <v>715</v>
      </c>
      <c r="J321" s="142" t="s">
        <v>1489</v>
      </c>
      <c r="K321" s="142">
        <v>4</v>
      </c>
      <c r="L321" s="142">
        <v>1</v>
      </c>
      <c r="M321" s="142">
        <f>Table1[[#This Row],[Number of adult in House]]+Table1[[#This Row],[Number of children]]</f>
        <v>5</v>
      </c>
      <c r="N321" s="142">
        <v>2</v>
      </c>
      <c r="O321" s="142" t="s">
        <v>1840</v>
      </c>
      <c r="P321" s="142" t="s">
        <v>1841</v>
      </c>
      <c r="Q321" s="142"/>
      <c r="R321" s="142" t="s">
        <v>1840</v>
      </c>
      <c r="S321" s="142" t="s">
        <v>1841</v>
      </c>
      <c r="T321" s="142" t="s">
        <v>2262</v>
      </c>
      <c r="U321" s="142" t="s">
        <v>2263</v>
      </c>
      <c r="V321" s="142">
        <v>22.0790361</v>
      </c>
      <c r="W321" s="142">
        <v>77.750418800000006</v>
      </c>
      <c r="X321" s="142">
        <v>520.19999999999993</v>
      </c>
      <c r="Y321" s="142">
        <v>4.766</v>
      </c>
      <c r="Z321" s="142" t="s">
        <v>2264</v>
      </c>
      <c r="AA321" s="142">
        <v>1</v>
      </c>
      <c r="AB321" s="142">
        <v>1</v>
      </c>
      <c r="AC321" s="142">
        <v>1</v>
      </c>
      <c r="AD321" s="142">
        <v>0</v>
      </c>
      <c r="AE321" s="142">
        <v>0</v>
      </c>
      <c r="AF321" s="142">
        <v>0</v>
      </c>
      <c r="AG321" s="186" t="s">
        <v>1844</v>
      </c>
      <c r="AH321" s="138" t="s">
        <v>2265</v>
      </c>
      <c r="AI321" s="187" t="s">
        <v>2266</v>
      </c>
    </row>
    <row r="322" spans="1:35" x14ac:dyDescent="0.3">
      <c r="A322" s="183">
        <v>321</v>
      </c>
      <c r="B322" s="184">
        <v>45446.314513888887</v>
      </c>
      <c r="C322" s="142" t="s">
        <v>699</v>
      </c>
      <c r="D322" s="142" t="s">
        <v>384</v>
      </c>
      <c r="E322" s="184">
        <v>44629</v>
      </c>
      <c r="F322" s="142" t="s">
        <v>720</v>
      </c>
      <c r="G322" s="142" t="s">
        <v>721</v>
      </c>
      <c r="H322" s="142" t="s">
        <v>722</v>
      </c>
      <c r="I322" s="142" t="s">
        <v>692</v>
      </c>
      <c r="J322" s="142" t="s">
        <v>1489</v>
      </c>
      <c r="K322" s="142">
        <v>4</v>
      </c>
      <c r="L322" s="142">
        <v>1</v>
      </c>
      <c r="M322" s="142">
        <f>Table1[[#This Row],[Number of adult in House]]+Table1[[#This Row],[Number of children]]</f>
        <v>5</v>
      </c>
      <c r="N322" s="142">
        <v>2</v>
      </c>
      <c r="O322" s="142" t="s">
        <v>1840</v>
      </c>
      <c r="P322" s="142" t="s">
        <v>1841</v>
      </c>
      <c r="Q322" s="142"/>
      <c r="R322" s="142" t="s">
        <v>1840</v>
      </c>
      <c r="S322" s="142" t="s">
        <v>1841</v>
      </c>
      <c r="T322" s="142" t="s">
        <v>1841</v>
      </c>
      <c r="U322" s="142" t="s">
        <v>2267</v>
      </c>
      <c r="V322" s="142">
        <v>22.100117000000001</v>
      </c>
      <c r="W322" s="142">
        <v>77.874038499999997</v>
      </c>
      <c r="X322" s="142">
        <v>534.1</v>
      </c>
      <c r="Y322" s="142">
        <v>4.234</v>
      </c>
      <c r="Z322" s="142" t="s">
        <v>1843</v>
      </c>
      <c r="AA322" s="142">
        <v>1</v>
      </c>
      <c r="AB322" s="142">
        <v>0</v>
      </c>
      <c r="AC322" s="142">
        <v>0</v>
      </c>
      <c r="AD322" s="142">
        <v>0</v>
      </c>
      <c r="AE322" s="142">
        <v>0</v>
      </c>
      <c r="AF322" s="142">
        <v>0</v>
      </c>
      <c r="AG322" s="186" t="s">
        <v>1844</v>
      </c>
      <c r="AH322" s="138" t="s">
        <v>2268</v>
      </c>
      <c r="AI322" s="187" t="s">
        <v>2269</v>
      </c>
    </row>
    <row r="323" spans="1:35" x14ac:dyDescent="0.3">
      <c r="A323" s="183">
        <v>322</v>
      </c>
      <c r="B323" s="184">
        <v>45451.314513888887</v>
      </c>
      <c r="C323" s="142" t="s">
        <v>699</v>
      </c>
      <c r="D323" s="142" t="s">
        <v>394</v>
      </c>
      <c r="E323" s="184">
        <v>44629</v>
      </c>
      <c r="F323" s="142" t="s">
        <v>723</v>
      </c>
      <c r="G323" s="142" t="s">
        <v>724</v>
      </c>
      <c r="H323" s="142" t="s">
        <v>722</v>
      </c>
      <c r="I323" s="142" t="s">
        <v>692</v>
      </c>
      <c r="J323" s="142" t="s">
        <v>1489</v>
      </c>
      <c r="K323" s="142">
        <v>4</v>
      </c>
      <c r="L323" s="142">
        <v>2</v>
      </c>
      <c r="M323" s="142">
        <f>Table1[[#This Row],[Number of adult in House]]+Table1[[#This Row],[Number of children]]</f>
        <v>6</v>
      </c>
      <c r="N323" s="142">
        <v>2</v>
      </c>
      <c r="O323" s="142" t="s">
        <v>1840</v>
      </c>
      <c r="P323" s="142" t="s">
        <v>1841</v>
      </c>
      <c r="Q323" s="142"/>
      <c r="R323" s="142" t="s">
        <v>1840</v>
      </c>
      <c r="S323" s="142" t="s">
        <v>1841</v>
      </c>
      <c r="T323" s="142" t="s">
        <v>1841</v>
      </c>
      <c r="U323" s="142" t="s">
        <v>2270</v>
      </c>
      <c r="V323" s="142">
        <v>22.094449999999998</v>
      </c>
      <c r="W323" s="142">
        <v>77.877081700000005</v>
      </c>
      <c r="X323" s="142">
        <v>516.9</v>
      </c>
      <c r="Y323" s="142">
        <v>4.16</v>
      </c>
      <c r="Z323" s="142" t="s">
        <v>1843</v>
      </c>
      <c r="AA323" s="142">
        <v>1</v>
      </c>
      <c r="AB323" s="142">
        <v>0</v>
      </c>
      <c r="AC323" s="142">
        <v>0</v>
      </c>
      <c r="AD323" s="142">
        <v>0</v>
      </c>
      <c r="AE323" s="142">
        <v>0</v>
      </c>
      <c r="AF323" s="142">
        <v>0</v>
      </c>
      <c r="AG323" s="186" t="s">
        <v>1844</v>
      </c>
      <c r="AH323" s="138" t="s">
        <v>2271</v>
      </c>
      <c r="AI323" s="187" t="s">
        <v>2272</v>
      </c>
    </row>
    <row r="324" spans="1:35" x14ac:dyDescent="0.3">
      <c r="A324" s="183">
        <v>323</v>
      </c>
      <c r="B324" s="184">
        <v>45446.314513888887</v>
      </c>
      <c r="C324" s="142" t="s">
        <v>699</v>
      </c>
      <c r="D324" s="142" t="s">
        <v>405</v>
      </c>
      <c r="E324" s="184">
        <v>44611</v>
      </c>
      <c r="F324" s="142" t="s">
        <v>725</v>
      </c>
      <c r="G324" s="142" t="s">
        <v>726</v>
      </c>
      <c r="H324" s="142" t="s">
        <v>700</v>
      </c>
      <c r="I324" s="142" t="s">
        <v>692</v>
      </c>
      <c r="J324" s="142" t="s">
        <v>1489</v>
      </c>
      <c r="K324" s="142">
        <v>5</v>
      </c>
      <c r="L324" s="142">
        <v>1</v>
      </c>
      <c r="M324" s="142">
        <f>Table1[[#This Row],[Number of adult in House]]+Table1[[#This Row],[Number of children]]</f>
        <v>6</v>
      </c>
      <c r="N324" s="142">
        <v>2</v>
      </c>
      <c r="O324" s="142" t="s">
        <v>1840</v>
      </c>
      <c r="P324" s="142" t="s">
        <v>1841</v>
      </c>
      <c r="Q324" s="142"/>
      <c r="R324" s="142" t="s">
        <v>1840</v>
      </c>
      <c r="S324" s="142" t="s">
        <v>1841</v>
      </c>
      <c r="T324" s="142" t="s">
        <v>2243</v>
      </c>
      <c r="U324" s="142" t="s">
        <v>2274</v>
      </c>
      <c r="V324" s="142">
        <v>22.086606700000001</v>
      </c>
      <c r="W324" s="142">
        <v>77.860831700000006</v>
      </c>
      <c r="X324" s="142">
        <v>562.29999999999995</v>
      </c>
      <c r="Y324" s="142">
        <v>4.9000000000000004</v>
      </c>
      <c r="Z324" s="142" t="s">
        <v>2275</v>
      </c>
      <c r="AA324" s="142">
        <v>1</v>
      </c>
      <c r="AB324" s="142">
        <v>1</v>
      </c>
      <c r="AC324" s="142">
        <v>1</v>
      </c>
      <c r="AD324" s="142">
        <v>0</v>
      </c>
      <c r="AE324" s="142">
        <v>0</v>
      </c>
      <c r="AF324" s="142">
        <v>1</v>
      </c>
      <c r="AG324" s="186" t="s">
        <v>1844</v>
      </c>
      <c r="AH324" s="138" t="s">
        <v>2276</v>
      </c>
      <c r="AI324" s="187" t="s">
        <v>2277</v>
      </c>
    </row>
    <row r="325" spans="1:35" x14ac:dyDescent="0.3">
      <c r="A325" s="183">
        <v>324</v>
      </c>
      <c r="B325" s="184">
        <v>45444.703155150462</v>
      </c>
      <c r="C325" s="142" t="s">
        <v>699</v>
      </c>
      <c r="D325" s="142" t="s">
        <v>416</v>
      </c>
      <c r="E325" s="184">
        <v>44623</v>
      </c>
      <c r="F325" s="142" t="s">
        <v>727</v>
      </c>
      <c r="G325" s="142" t="s">
        <v>728</v>
      </c>
      <c r="H325" s="142" t="s">
        <v>729</v>
      </c>
      <c r="I325" s="142" t="s">
        <v>715</v>
      </c>
      <c r="J325" s="142" t="s">
        <v>1489</v>
      </c>
      <c r="K325" s="142">
        <v>4</v>
      </c>
      <c r="L325" s="142">
        <v>1</v>
      </c>
      <c r="M325" s="142">
        <f>Table1[[#This Row],[Number of adult in House]]+Table1[[#This Row],[Number of children]]</f>
        <v>5</v>
      </c>
      <c r="N325" s="142">
        <v>2</v>
      </c>
      <c r="O325" s="142" t="s">
        <v>1840</v>
      </c>
      <c r="P325" s="142" t="s">
        <v>1841</v>
      </c>
      <c r="Q325" s="142"/>
      <c r="R325" s="142" t="s">
        <v>1840</v>
      </c>
      <c r="S325" s="142" t="s">
        <v>1841</v>
      </c>
      <c r="T325" s="142" t="s">
        <v>1841</v>
      </c>
      <c r="U325" s="142" t="s">
        <v>2278</v>
      </c>
      <c r="V325" s="142">
        <v>22.045305599999999</v>
      </c>
      <c r="W325" s="142">
        <v>77.737347700000001</v>
      </c>
      <c r="X325" s="142">
        <v>523.59999999999991</v>
      </c>
      <c r="Y325" s="142">
        <v>4.4000000000000004</v>
      </c>
      <c r="Z325" s="142" t="s">
        <v>2240</v>
      </c>
      <c r="AA325" s="142">
        <v>1</v>
      </c>
      <c r="AB325" s="142">
        <v>1</v>
      </c>
      <c r="AC325" s="142">
        <v>0</v>
      </c>
      <c r="AD325" s="142">
        <v>0</v>
      </c>
      <c r="AE325" s="142">
        <v>0</v>
      </c>
      <c r="AF325" s="142">
        <v>0</v>
      </c>
      <c r="AG325" s="186" t="s">
        <v>1844</v>
      </c>
      <c r="AH325" s="138" t="s">
        <v>2279</v>
      </c>
      <c r="AI325" s="187" t="s">
        <v>2280</v>
      </c>
    </row>
    <row r="326" spans="1:35" x14ac:dyDescent="0.3">
      <c r="A326" s="183">
        <v>325</v>
      </c>
      <c r="B326" s="184">
        <v>45444.713473819444</v>
      </c>
      <c r="C326" s="142" t="s">
        <v>699</v>
      </c>
      <c r="D326" s="142" t="s">
        <v>426</v>
      </c>
      <c r="E326" s="184">
        <v>44622</v>
      </c>
      <c r="F326" s="142" t="s">
        <v>730</v>
      </c>
      <c r="G326" s="142" t="s">
        <v>731</v>
      </c>
      <c r="H326" s="142" t="s">
        <v>729</v>
      </c>
      <c r="I326" s="142" t="s">
        <v>715</v>
      </c>
      <c r="J326" s="142" t="s">
        <v>1489</v>
      </c>
      <c r="K326" s="142">
        <v>5</v>
      </c>
      <c r="L326" s="142">
        <v>1</v>
      </c>
      <c r="M326" s="142">
        <f>Table1[[#This Row],[Number of adult in House]]+Table1[[#This Row],[Number of children]]</f>
        <v>6</v>
      </c>
      <c r="N326" s="142">
        <v>2</v>
      </c>
      <c r="O326" s="142" t="s">
        <v>1840</v>
      </c>
      <c r="P326" s="142" t="s">
        <v>1841</v>
      </c>
      <c r="Q326" s="142"/>
      <c r="R326" s="142" t="s">
        <v>1840</v>
      </c>
      <c r="S326" s="142" t="s">
        <v>1841</v>
      </c>
      <c r="T326" s="142" t="s">
        <v>1841</v>
      </c>
      <c r="U326" s="142" t="s">
        <v>2281</v>
      </c>
      <c r="V326" s="142">
        <v>22.0452817</v>
      </c>
      <c r="W326" s="142">
        <v>77.737610500000002</v>
      </c>
      <c r="X326" s="142">
        <v>547.09999999999991</v>
      </c>
      <c r="Y326" s="142">
        <v>4.3479999999999999</v>
      </c>
      <c r="Z326" s="142" t="s">
        <v>2226</v>
      </c>
      <c r="AA326" s="142">
        <v>1</v>
      </c>
      <c r="AB326" s="142">
        <v>1</v>
      </c>
      <c r="AC326" s="142">
        <v>1</v>
      </c>
      <c r="AD326" s="142">
        <v>1</v>
      </c>
      <c r="AE326" s="142">
        <v>1</v>
      </c>
      <c r="AF326" s="142">
        <v>1</v>
      </c>
      <c r="AG326" s="186" t="s">
        <v>1844</v>
      </c>
      <c r="AH326" s="138" t="s">
        <v>2282</v>
      </c>
      <c r="AI326" s="187" t="s">
        <v>2283</v>
      </c>
    </row>
    <row r="327" spans="1:35" x14ac:dyDescent="0.3">
      <c r="A327" s="183">
        <v>326</v>
      </c>
      <c r="B327" s="184">
        <v>45444.721058113428</v>
      </c>
      <c r="C327" s="142" t="s">
        <v>2805</v>
      </c>
      <c r="D327" s="142" t="s">
        <v>436</v>
      </c>
      <c r="E327" s="184">
        <v>44785</v>
      </c>
      <c r="F327" s="142" t="s">
        <v>732</v>
      </c>
      <c r="G327" s="142" t="s">
        <v>733</v>
      </c>
      <c r="H327" s="142" t="s">
        <v>729</v>
      </c>
      <c r="I327" s="142" t="s">
        <v>715</v>
      </c>
      <c r="J327" s="142" t="s">
        <v>1489</v>
      </c>
      <c r="K327" s="142">
        <v>3</v>
      </c>
      <c r="L327" s="142">
        <v>1</v>
      </c>
      <c r="M327" s="142">
        <f>Table1[[#This Row],[Number of adult in House]]+Table1[[#This Row],[Number of children]]</f>
        <v>4</v>
      </c>
      <c r="N327" s="142">
        <v>2</v>
      </c>
      <c r="O327" s="142" t="s">
        <v>1840</v>
      </c>
      <c r="P327" s="142" t="s">
        <v>1841</v>
      </c>
      <c r="Q327" s="142"/>
      <c r="R327" s="142" t="s">
        <v>1840</v>
      </c>
      <c r="S327" s="142" t="s">
        <v>1841</v>
      </c>
      <c r="T327" s="142" t="s">
        <v>1841</v>
      </c>
      <c r="U327" s="142" t="s">
        <v>2284</v>
      </c>
      <c r="V327" s="142">
        <v>22.045095</v>
      </c>
      <c r="W327" s="142">
        <v>77.7369317</v>
      </c>
      <c r="X327" s="142">
        <v>516.09999999999991</v>
      </c>
      <c r="Y327" s="142">
        <v>4.96</v>
      </c>
      <c r="Z327" s="142" t="s">
        <v>2264</v>
      </c>
      <c r="AA327" s="142">
        <v>1</v>
      </c>
      <c r="AB327" s="142">
        <v>1</v>
      </c>
      <c r="AC327" s="142">
        <v>1</v>
      </c>
      <c r="AD327" s="142">
        <v>0</v>
      </c>
      <c r="AE327" s="142">
        <v>0</v>
      </c>
      <c r="AF327" s="142">
        <v>0</v>
      </c>
      <c r="AG327" s="186" t="s">
        <v>1844</v>
      </c>
      <c r="AH327" s="138" t="s">
        <v>2285</v>
      </c>
      <c r="AI327" s="187" t="s">
        <v>2286</v>
      </c>
    </row>
    <row r="328" spans="1:35" x14ac:dyDescent="0.3">
      <c r="A328" s="183">
        <v>327</v>
      </c>
      <c r="B328" s="184">
        <v>45444.727877187499</v>
      </c>
      <c r="C328" s="142" t="s">
        <v>699</v>
      </c>
      <c r="D328" s="142" t="s">
        <v>447</v>
      </c>
      <c r="E328" s="184">
        <v>44622</v>
      </c>
      <c r="F328" s="142" t="s">
        <v>734</v>
      </c>
      <c r="G328" s="142" t="s">
        <v>735</v>
      </c>
      <c r="H328" s="142" t="s">
        <v>729</v>
      </c>
      <c r="I328" s="142" t="s">
        <v>715</v>
      </c>
      <c r="J328" s="142" t="s">
        <v>1489</v>
      </c>
      <c r="K328" s="142">
        <v>3</v>
      </c>
      <c r="L328" s="142">
        <v>1</v>
      </c>
      <c r="M328" s="142">
        <f>Table1[[#This Row],[Number of adult in House]]+Table1[[#This Row],[Number of children]]</f>
        <v>4</v>
      </c>
      <c r="N328" s="142">
        <v>2</v>
      </c>
      <c r="O328" s="142" t="s">
        <v>1840</v>
      </c>
      <c r="P328" s="142" t="s">
        <v>1841</v>
      </c>
      <c r="Q328" s="142"/>
      <c r="R328" s="142" t="s">
        <v>1840</v>
      </c>
      <c r="S328" s="142" t="s">
        <v>1841</v>
      </c>
      <c r="T328" s="142" t="s">
        <v>1841</v>
      </c>
      <c r="U328" s="142" t="s">
        <v>2287</v>
      </c>
      <c r="V328" s="142">
        <v>22.0453683</v>
      </c>
      <c r="W328" s="142">
        <v>77.737391700000003</v>
      </c>
      <c r="X328" s="142">
        <v>488.1</v>
      </c>
      <c r="Y328" s="142">
        <v>4.16</v>
      </c>
      <c r="Z328" s="142" t="s">
        <v>1843</v>
      </c>
      <c r="AA328" s="142">
        <v>1</v>
      </c>
      <c r="AB328" s="142">
        <v>0</v>
      </c>
      <c r="AC328" s="142">
        <v>0</v>
      </c>
      <c r="AD328" s="142">
        <v>0</v>
      </c>
      <c r="AE328" s="142">
        <v>0</v>
      </c>
      <c r="AF328" s="142">
        <v>0</v>
      </c>
      <c r="AG328" s="186" t="s">
        <v>1844</v>
      </c>
      <c r="AH328" s="138" t="s">
        <v>2288</v>
      </c>
      <c r="AI328" s="187" t="s">
        <v>2289</v>
      </c>
    </row>
    <row r="329" spans="1:35" x14ac:dyDescent="0.3">
      <c r="A329" s="183">
        <v>328</v>
      </c>
      <c r="B329" s="184">
        <v>45444.756312337973</v>
      </c>
      <c r="C329" s="142" t="s">
        <v>699</v>
      </c>
      <c r="D329" s="142" t="s">
        <v>457</v>
      </c>
      <c r="E329" s="184">
        <v>44637</v>
      </c>
      <c r="F329" s="142" t="s">
        <v>736</v>
      </c>
      <c r="G329" s="142" t="s">
        <v>737</v>
      </c>
      <c r="H329" s="142" t="s">
        <v>738</v>
      </c>
      <c r="I329" s="142" t="s">
        <v>715</v>
      </c>
      <c r="J329" s="142" t="s">
        <v>1489</v>
      </c>
      <c r="K329" s="142">
        <v>6</v>
      </c>
      <c r="L329" s="142">
        <v>1</v>
      </c>
      <c r="M329" s="142">
        <f>Table1[[#This Row],[Number of adult in House]]+Table1[[#This Row],[Number of children]]</f>
        <v>7</v>
      </c>
      <c r="N329" s="142">
        <v>2</v>
      </c>
      <c r="O329" s="142" t="s">
        <v>1840</v>
      </c>
      <c r="P329" s="142" t="s">
        <v>1841</v>
      </c>
      <c r="Q329" s="142"/>
      <c r="R329" s="142" t="s">
        <v>1840</v>
      </c>
      <c r="S329" s="142" t="s">
        <v>1841</v>
      </c>
      <c r="T329" s="142" t="s">
        <v>2290</v>
      </c>
      <c r="U329" s="142" t="s">
        <v>2291</v>
      </c>
      <c r="V329" s="142">
        <v>22.048641700000001</v>
      </c>
      <c r="W329" s="142">
        <v>77.7040334</v>
      </c>
      <c r="X329" s="142">
        <v>526.19999999999993</v>
      </c>
      <c r="Y329" s="142">
        <v>4.58</v>
      </c>
      <c r="Z329" s="142" t="s">
        <v>2292</v>
      </c>
      <c r="AA329" s="142">
        <v>1</v>
      </c>
      <c r="AB329" s="142">
        <v>1</v>
      </c>
      <c r="AC329" s="142">
        <v>1</v>
      </c>
      <c r="AD329" s="142">
        <v>1</v>
      </c>
      <c r="AE329" s="142">
        <v>0</v>
      </c>
      <c r="AF329" s="142">
        <v>0</v>
      </c>
      <c r="AG329" s="186" t="s">
        <v>1844</v>
      </c>
      <c r="AH329" s="138" t="s">
        <v>2293</v>
      </c>
      <c r="AI329" s="187" t="s">
        <v>2294</v>
      </c>
    </row>
    <row r="330" spans="1:35" x14ac:dyDescent="0.3">
      <c r="A330" s="183">
        <v>329</v>
      </c>
      <c r="B330" s="184">
        <v>45444.761684421297</v>
      </c>
      <c r="C330" s="142" t="s">
        <v>699</v>
      </c>
      <c r="D330" s="142" t="s">
        <v>467</v>
      </c>
      <c r="E330" s="184">
        <v>44613</v>
      </c>
      <c r="F330" s="142" t="s">
        <v>739</v>
      </c>
      <c r="G330" s="142" t="s">
        <v>740</v>
      </c>
      <c r="H330" s="142" t="s">
        <v>738</v>
      </c>
      <c r="I330" s="142" t="s">
        <v>715</v>
      </c>
      <c r="J330" s="142" t="s">
        <v>1489</v>
      </c>
      <c r="K330" s="142">
        <v>5</v>
      </c>
      <c r="L330" s="142">
        <v>2</v>
      </c>
      <c r="M330" s="142">
        <f>Table1[[#This Row],[Number of adult in House]]+Table1[[#This Row],[Number of children]]</f>
        <v>7</v>
      </c>
      <c r="N330" s="142">
        <v>2</v>
      </c>
      <c r="O330" s="142" t="s">
        <v>1840</v>
      </c>
      <c r="P330" s="142" t="s">
        <v>1841</v>
      </c>
      <c r="Q330" s="142"/>
      <c r="R330" s="142" t="s">
        <v>1840</v>
      </c>
      <c r="S330" s="142" t="s">
        <v>1841</v>
      </c>
      <c r="T330" s="142" t="s">
        <v>1841</v>
      </c>
      <c r="U330" s="142" t="s">
        <v>2295</v>
      </c>
      <c r="V330" s="142">
        <v>22.049008300000001</v>
      </c>
      <c r="W330" s="142">
        <v>77.703406799999996</v>
      </c>
      <c r="X330" s="142">
        <v>548.29999999999995</v>
      </c>
      <c r="Y330" s="142">
        <v>3.9</v>
      </c>
      <c r="Z330" s="142" t="s">
        <v>2240</v>
      </c>
      <c r="AA330" s="142">
        <v>1</v>
      </c>
      <c r="AB330" s="142">
        <v>1</v>
      </c>
      <c r="AC330" s="142">
        <v>0</v>
      </c>
      <c r="AD330" s="142">
        <v>0</v>
      </c>
      <c r="AE330" s="142">
        <v>0</v>
      </c>
      <c r="AF330" s="142">
        <v>0</v>
      </c>
      <c r="AG330" s="186" t="s">
        <v>1844</v>
      </c>
      <c r="AH330" s="138" t="s">
        <v>2296</v>
      </c>
      <c r="AI330" s="187" t="s">
        <v>2297</v>
      </c>
    </row>
    <row r="331" spans="1:35" x14ac:dyDescent="0.3">
      <c r="A331" s="183">
        <v>330</v>
      </c>
      <c r="B331" s="184">
        <v>45444.772057523151</v>
      </c>
      <c r="C331" s="142" t="s">
        <v>699</v>
      </c>
      <c r="D331" s="142" t="s">
        <v>477</v>
      </c>
      <c r="E331" s="184">
        <v>44607</v>
      </c>
      <c r="F331" s="142" t="s">
        <v>741</v>
      </c>
      <c r="G331" s="142" t="s">
        <v>742</v>
      </c>
      <c r="H331" s="142" t="s">
        <v>738</v>
      </c>
      <c r="I331" s="142" t="s">
        <v>715</v>
      </c>
      <c r="J331" s="142" t="s">
        <v>1489</v>
      </c>
      <c r="K331" s="142">
        <v>5</v>
      </c>
      <c r="L331" s="142">
        <v>1</v>
      </c>
      <c r="M331" s="142">
        <f>Table1[[#This Row],[Number of adult in House]]+Table1[[#This Row],[Number of children]]</f>
        <v>6</v>
      </c>
      <c r="N331" s="142">
        <v>1</v>
      </c>
      <c r="O331" s="142" t="s">
        <v>1840</v>
      </c>
      <c r="P331" s="142" t="s">
        <v>1841</v>
      </c>
      <c r="Q331" s="142"/>
      <c r="R331" s="142" t="s">
        <v>1840</v>
      </c>
      <c r="S331" s="142" t="s">
        <v>1841</v>
      </c>
      <c r="T331" s="142" t="s">
        <v>2298</v>
      </c>
      <c r="U331" s="142" t="s">
        <v>2299</v>
      </c>
      <c r="V331" s="142">
        <v>22.047881400000001</v>
      </c>
      <c r="W331" s="142">
        <v>77.704098299999998</v>
      </c>
      <c r="X331" s="142">
        <v>556.19999999999993</v>
      </c>
      <c r="Y331" s="142">
        <v>4.1989999999999998</v>
      </c>
      <c r="Z331" s="142" t="s">
        <v>1843</v>
      </c>
      <c r="AA331" s="142">
        <v>1</v>
      </c>
      <c r="AB331" s="142">
        <v>0</v>
      </c>
      <c r="AC331" s="142">
        <v>0</v>
      </c>
      <c r="AD331" s="142">
        <v>0</v>
      </c>
      <c r="AE331" s="142">
        <v>0</v>
      </c>
      <c r="AF331" s="142">
        <v>0</v>
      </c>
      <c r="AG331" s="186" t="s">
        <v>1844</v>
      </c>
      <c r="AH331" s="138" t="s">
        <v>2300</v>
      </c>
      <c r="AI331" s="187" t="s">
        <v>2301</v>
      </c>
    </row>
    <row r="332" spans="1:35" x14ac:dyDescent="0.3">
      <c r="A332" s="183">
        <v>331</v>
      </c>
      <c r="B332" s="184">
        <v>45444.794147569453</v>
      </c>
      <c r="C332" s="142" t="s">
        <v>699</v>
      </c>
      <c r="D332" s="142" t="s">
        <v>487</v>
      </c>
      <c r="E332" s="184">
        <v>44611</v>
      </c>
      <c r="F332" s="142" t="s">
        <v>743</v>
      </c>
      <c r="G332" s="142" t="s">
        <v>744</v>
      </c>
      <c r="H332" s="142" t="s">
        <v>745</v>
      </c>
      <c r="I332" s="142" t="s">
        <v>715</v>
      </c>
      <c r="J332" s="142" t="s">
        <v>1489</v>
      </c>
      <c r="K332" s="142">
        <v>2</v>
      </c>
      <c r="L332" s="142">
        <v>1</v>
      </c>
      <c r="M332" s="142">
        <f>Table1[[#This Row],[Number of adult in House]]+Table1[[#This Row],[Number of children]]</f>
        <v>3</v>
      </c>
      <c r="N332" s="142">
        <v>2</v>
      </c>
      <c r="O332" s="142" t="s">
        <v>1840</v>
      </c>
      <c r="P332" s="142" t="s">
        <v>1841</v>
      </c>
      <c r="Q332" s="142"/>
      <c r="R332" s="142" t="s">
        <v>1840</v>
      </c>
      <c r="S332" s="142" t="s">
        <v>1841</v>
      </c>
      <c r="T332" s="142" t="s">
        <v>2243</v>
      </c>
      <c r="U332" s="142" t="s">
        <v>2302</v>
      </c>
      <c r="V332" s="142">
        <v>22.088053299999999</v>
      </c>
      <c r="W332" s="142">
        <v>77.718351699999999</v>
      </c>
      <c r="X332" s="142">
        <v>599.1</v>
      </c>
      <c r="Y332" s="142">
        <v>4.4580000000000002</v>
      </c>
      <c r="Z332" s="142" t="s">
        <v>2303</v>
      </c>
      <c r="AA332" s="142">
        <v>1</v>
      </c>
      <c r="AB332" s="142">
        <v>1</v>
      </c>
      <c r="AC332" s="142">
        <v>0</v>
      </c>
      <c r="AD332" s="142">
        <v>0</v>
      </c>
      <c r="AE332" s="142">
        <v>1</v>
      </c>
      <c r="AF332" s="142">
        <v>0</v>
      </c>
      <c r="AG332" s="186" t="s">
        <v>1844</v>
      </c>
      <c r="AH332" s="138" t="s">
        <v>2304</v>
      </c>
      <c r="AI332" s="187" t="s">
        <v>2305</v>
      </c>
    </row>
    <row r="333" spans="1:35" x14ac:dyDescent="0.3">
      <c r="A333" s="183">
        <v>332</v>
      </c>
      <c r="B333" s="184">
        <v>45444.816059826393</v>
      </c>
      <c r="C333" s="142" t="s">
        <v>699</v>
      </c>
      <c r="D333" s="142" t="s">
        <v>497</v>
      </c>
      <c r="E333" s="184">
        <v>44725</v>
      </c>
      <c r="F333" s="142" t="s">
        <v>746</v>
      </c>
      <c r="G333" s="142" t="s">
        <v>747</v>
      </c>
      <c r="H333" s="142" t="s">
        <v>745</v>
      </c>
      <c r="I333" s="142" t="s">
        <v>715</v>
      </c>
      <c r="J333" s="142" t="s">
        <v>1489</v>
      </c>
      <c r="K333" s="142">
        <v>4</v>
      </c>
      <c r="L333" s="142">
        <v>1</v>
      </c>
      <c r="M333" s="142">
        <f>Table1[[#This Row],[Number of adult in House]]+Table1[[#This Row],[Number of children]]</f>
        <v>5</v>
      </c>
      <c r="N333" s="142">
        <v>2</v>
      </c>
      <c r="O333" s="142" t="s">
        <v>1840</v>
      </c>
      <c r="P333" s="142" t="s">
        <v>1841</v>
      </c>
      <c r="Q333" s="142"/>
      <c r="R333" s="142" t="s">
        <v>1840</v>
      </c>
      <c r="S333" s="142" t="s">
        <v>1841</v>
      </c>
      <c r="T333" s="142" t="s">
        <v>1841</v>
      </c>
      <c r="U333" s="142" t="s">
        <v>2306</v>
      </c>
      <c r="V333" s="142">
        <v>22.0958717</v>
      </c>
      <c r="W333" s="142">
        <v>77.730093299999993</v>
      </c>
      <c r="X333" s="142">
        <v>520.69999999999993</v>
      </c>
      <c r="Y333" s="142">
        <v>4.9329999999999998</v>
      </c>
      <c r="Z333" s="142" t="s">
        <v>2303</v>
      </c>
      <c r="AA333" s="142">
        <v>1</v>
      </c>
      <c r="AB333" s="142">
        <v>1</v>
      </c>
      <c r="AC333" s="142">
        <v>0</v>
      </c>
      <c r="AD333" s="142">
        <v>0</v>
      </c>
      <c r="AE333" s="142">
        <v>1</v>
      </c>
      <c r="AF333" s="142">
        <v>0</v>
      </c>
      <c r="AG333" s="186" t="s">
        <v>1844</v>
      </c>
      <c r="AH333" s="138" t="s">
        <v>2307</v>
      </c>
      <c r="AI333" s="187" t="s">
        <v>2308</v>
      </c>
    </row>
    <row r="334" spans="1:35" x14ac:dyDescent="0.3">
      <c r="A334" s="183">
        <v>333</v>
      </c>
      <c r="B334" s="184">
        <v>45445.594743946764</v>
      </c>
      <c r="C334" s="142" t="s">
        <v>1384</v>
      </c>
      <c r="D334" s="142" t="s">
        <v>507</v>
      </c>
      <c r="E334" s="184">
        <v>45445</v>
      </c>
      <c r="F334" s="142" t="s">
        <v>748</v>
      </c>
      <c r="G334" s="142" t="s">
        <v>749</v>
      </c>
      <c r="H334" s="142" t="s">
        <v>750</v>
      </c>
      <c r="I334" s="142" t="s">
        <v>751</v>
      </c>
      <c r="J334" s="142" t="s">
        <v>1489</v>
      </c>
      <c r="K334" s="142">
        <v>3</v>
      </c>
      <c r="L334" s="142">
        <v>3</v>
      </c>
      <c r="M334" s="142">
        <f>Table1[[#This Row],[Number of adult in House]]+Table1[[#This Row],[Number of children]]</f>
        <v>6</v>
      </c>
      <c r="N334" s="142">
        <v>2</v>
      </c>
      <c r="O334" s="142" t="s">
        <v>1840</v>
      </c>
      <c r="P334" s="142" t="s">
        <v>1841</v>
      </c>
      <c r="Q334" s="142"/>
      <c r="R334" s="142" t="s">
        <v>1840</v>
      </c>
      <c r="S334" s="142" t="s">
        <v>1844</v>
      </c>
      <c r="T334" s="142" t="s">
        <v>1841</v>
      </c>
      <c r="U334" s="142" t="s">
        <v>2309</v>
      </c>
      <c r="V334" s="142">
        <v>22.030707</v>
      </c>
      <c r="W334" s="142">
        <v>77.701029700000007</v>
      </c>
      <c r="X334" s="142">
        <v>0</v>
      </c>
      <c r="Y334" s="142">
        <v>400</v>
      </c>
      <c r="Z334" s="142" t="s">
        <v>2221</v>
      </c>
      <c r="AA334" s="142">
        <v>1</v>
      </c>
      <c r="AB334" s="142">
        <v>1</v>
      </c>
      <c r="AC334" s="142">
        <v>1</v>
      </c>
      <c r="AD334" s="142">
        <v>1</v>
      </c>
      <c r="AE334" s="142">
        <v>1</v>
      </c>
      <c r="AF334" s="142">
        <v>0</v>
      </c>
      <c r="AG334" s="186" t="s">
        <v>1844</v>
      </c>
      <c r="AH334" s="138" t="s">
        <v>2310</v>
      </c>
      <c r="AI334" s="187" t="s">
        <v>2311</v>
      </c>
    </row>
    <row r="335" spans="1:35" x14ac:dyDescent="0.3">
      <c r="A335" s="183">
        <v>334</v>
      </c>
      <c r="B335" s="184">
        <v>45445.605125231479</v>
      </c>
      <c r="C335" s="142" t="s">
        <v>1384</v>
      </c>
      <c r="D335" s="142" t="s">
        <v>517</v>
      </c>
      <c r="E335" s="184">
        <v>45445</v>
      </c>
      <c r="F335" s="142" t="s">
        <v>752</v>
      </c>
      <c r="G335" s="142" t="s">
        <v>753</v>
      </c>
      <c r="H335" s="142" t="s">
        <v>754</v>
      </c>
      <c r="I335" s="142" t="s">
        <v>751</v>
      </c>
      <c r="J335" s="142" t="s">
        <v>1489</v>
      </c>
      <c r="K335" s="142">
        <v>4</v>
      </c>
      <c r="L335" s="142">
        <v>2</v>
      </c>
      <c r="M335" s="142">
        <f>Table1[[#This Row],[Number of adult in House]]+Table1[[#This Row],[Number of children]]</f>
        <v>6</v>
      </c>
      <c r="N335" s="142">
        <v>2</v>
      </c>
      <c r="O335" s="142" t="s">
        <v>1840</v>
      </c>
      <c r="P335" s="142" t="s">
        <v>1841</v>
      </c>
      <c r="Q335" s="142"/>
      <c r="R335" s="142" t="s">
        <v>1840</v>
      </c>
      <c r="S335" s="142" t="s">
        <v>1844</v>
      </c>
      <c r="T335" s="142" t="s">
        <v>1841</v>
      </c>
      <c r="U335" s="142" t="s">
        <v>2313</v>
      </c>
      <c r="V335" s="142">
        <v>22.031154799999999</v>
      </c>
      <c r="W335" s="142">
        <v>77.702103100000002</v>
      </c>
      <c r="X335" s="142">
        <v>0</v>
      </c>
      <c r="Y335" s="142">
        <v>2200</v>
      </c>
      <c r="Z335" s="142" t="s">
        <v>2314</v>
      </c>
      <c r="AA335" s="142">
        <v>0</v>
      </c>
      <c r="AB335" s="142">
        <v>1</v>
      </c>
      <c r="AC335" s="142">
        <v>1</v>
      </c>
      <c r="AD335" s="142">
        <v>1</v>
      </c>
      <c r="AE335" s="142">
        <v>1</v>
      </c>
      <c r="AF335" s="142">
        <v>0</v>
      </c>
      <c r="AG335" s="186" t="s">
        <v>1844</v>
      </c>
      <c r="AH335" s="138" t="s">
        <v>2315</v>
      </c>
      <c r="AI335" s="187" t="s">
        <v>2316</v>
      </c>
    </row>
    <row r="336" spans="1:35" x14ac:dyDescent="0.3">
      <c r="A336" s="183">
        <v>335</v>
      </c>
      <c r="B336" s="184">
        <v>45445.61790675926</v>
      </c>
      <c r="C336" s="142" t="s">
        <v>1384</v>
      </c>
      <c r="D336" s="142" t="s">
        <v>527</v>
      </c>
      <c r="E336" s="184">
        <v>45445</v>
      </c>
      <c r="F336" s="142" t="s">
        <v>755</v>
      </c>
      <c r="G336" s="142" t="s">
        <v>756</v>
      </c>
      <c r="H336" s="142" t="s">
        <v>754</v>
      </c>
      <c r="I336" s="142" t="s">
        <v>751</v>
      </c>
      <c r="J336" s="142" t="s">
        <v>1489</v>
      </c>
      <c r="K336" s="142">
        <v>5</v>
      </c>
      <c r="L336" s="142">
        <v>1</v>
      </c>
      <c r="M336" s="142">
        <f>Table1[[#This Row],[Number of adult in House]]+Table1[[#This Row],[Number of children]]</f>
        <v>6</v>
      </c>
      <c r="N336" s="142">
        <v>2</v>
      </c>
      <c r="O336" s="142" t="s">
        <v>1840</v>
      </c>
      <c r="P336" s="142" t="s">
        <v>1841</v>
      </c>
      <c r="Q336" s="142"/>
      <c r="R336" s="142" t="s">
        <v>1840</v>
      </c>
      <c r="S336" s="142" t="s">
        <v>1844</v>
      </c>
      <c r="T336" s="142" t="s">
        <v>1841</v>
      </c>
      <c r="U336" s="142" t="s">
        <v>2313</v>
      </c>
      <c r="V336" s="142">
        <v>22.031154799999999</v>
      </c>
      <c r="W336" s="142">
        <v>77.702103100000002</v>
      </c>
      <c r="X336" s="142">
        <v>0</v>
      </c>
      <c r="Y336" s="142">
        <v>2200</v>
      </c>
      <c r="Z336" s="142" t="s">
        <v>2292</v>
      </c>
      <c r="AA336" s="142">
        <v>1</v>
      </c>
      <c r="AB336" s="142">
        <v>1</v>
      </c>
      <c r="AC336" s="142">
        <v>1</v>
      </c>
      <c r="AD336" s="142">
        <v>1</v>
      </c>
      <c r="AE336" s="142">
        <v>0</v>
      </c>
      <c r="AF336" s="142">
        <v>0</v>
      </c>
      <c r="AG336" s="186" t="s">
        <v>1844</v>
      </c>
      <c r="AH336" s="138" t="s">
        <v>2317</v>
      </c>
      <c r="AI336" s="187" t="s">
        <v>2318</v>
      </c>
    </row>
    <row r="337" spans="1:35" x14ac:dyDescent="0.3">
      <c r="A337" s="183">
        <v>336</v>
      </c>
      <c r="B337" s="184">
        <v>45445.626733703713</v>
      </c>
      <c r="C337" s="142" t="s">
        <v>1384</v>
      </c>
      <c r="D337" s="142" t="s">
        <v>537</v>
      </c>
      <c r="E337" s="184">
        <v>45445</v>
      </c>
      <c r="F337" s="142" t="s">
        <v>757</v>
      </c>
      <c r="G337" s="142" t="s">
        <v>758</v>
      </c>
      <c r="H337" s="142" t="s">
        <v>754</v>
      </c>
      <c r="I337" s="142" t="s">
        <v>751</v>
      </c>
      <c r="J337" s="142" t="s">
        <v>1489</v>
      </c>
      <c r="K337" s="142">
        <v>2</v>
      </c>
      <c r="L337" s="142">
        <v>1</v>
      </c>
      <c r="M337" s="142">
        <f>Table1[[#This Row],[Number of adult in House]]+Table1[[#This Row],[Number of children]]</f>
        <v>3</v>
      </c>
      <c r="N337" s="142">
        <v>2</v>
      </c>
      <c r="O337" s="142" t="s">
        <v>1840</v>
      </c>
      <c r="P337" s="142" t="s">
        <v>1841</v>
      </c>
      <c r="Q337" s="142"/>
      <c r="R337" s="142" t="s">
        <v>1840</v>
      </c>
      <c r="S337" s="142" t="s">
        <v>1844</v>
      </c>
      <c r="T337" s="142" t="s">
        <v>1841</v>
      </c>
      <c r="U337" s="142" t="s">
        <v>2313</v>
      </c>
      <c r="V337" s="142">
        <v>22.031154799999999</v>
      </c>
      <c r="W337" s="142">
        <v>77.702103100000002</v>
      </c>
      <c r="X337" s="142">
        <v>0</v>
      </c>
      <c r="Y337" s="142">
        <v>2200</v>
      </c>
      <c r="Z337" s="142" t="s">
        <v>2221</v>
      </c>
      <c r="AA337" s="142">
        <v>1</v>
      </c>
      <c r="AB337" s="142">
        <v>1</v>
      </c>
      <c r="AC337" s="142">
        <v>1</v>
      </c>
      <c r="AD337" s="142">
        <v>1</v>
      </c>
      <c r="AE337" s="142">
        <v>1</v>
      </c>
      <c r="AF337" s="142">
        <v>0</v>
      </c>
      <c r="AG337" s="186" t="s">
        <v>1844</v>
      </c>
      <c r="AH337" s="138" t="s">
        <v>2319</v>
      </c>
      <c r="AI337" s="187" t="s">
        <v>2320</v>
      </c>
    </row>
    <row r="338" spans="1:35" x14ac:dyDescent="0.3">
      <c r="A338" s="183">
        <v>337</v>
      </c>
      <c r="B338" s="184">
        <v>45445.693789097233</v>
      </c>
      <c r="C338" s="142" t="s">
        <v>1384</v>
      </c>
      <c r="D338" s="142" t="s">
        <v>547</v>
      </c>
      <c r="E338" s="184">
        <v>45445</v>
      </c>
      <c r="F338" s="142" t="s">
        <v>759</v>
      </c>
      <c r="G338" s="142" t="s">
        <v>760</v>
      </c>
      <c r="H338" s="142" t="s">
        <v>761</v>
      </c>
      <c r="I338" s="142" t="s">
        <v>751</v>
      </c>
      <c r="J338" s="142" t="s">
        <v>1489</v>
      </c>
      <c r="K338" s="142">
        <v>3</v>
      </c>
      <c r="L338" s="142">
        <v>1</v>
      </c>
      <c r="M338" s="142">
        <f>Table1[[#This Row],[Number of adult in House]]+Table1[[#This Row],[Number of children]]</f>
        <v>4</v>
      </c>
      <c r="N338" s="142">
        <v>2</v>
      </c>
      <c r="O338" s="142" t="s">
        <v>1840</v>
      </c>
      <c r="P338" s="142" t="s">
        <v>1841</v>
      </c>
      <c r="Q338" s="142"/>
      <c r="R338" s="142" t="s">
        <v>1840</v>
      </c>
      <c r="S338" s="142" t="s">
        <v>1844</v>
      </c>
      <c r="T338" s="142" t="s">
        <v>1841</v>
      </c>
      <c r="U338" s="142" t="s">
        <v>2321</v>
      </c>
      <c r="V338" s="142">
        <v>22.022887300000001</v>
      </c>
      <c r="W338" s="142">
        <v>77.723568200000003</v>
      </c>
      <c r="X338" s="142">
        <v>0</v>
      </c>
      <c r="Y338" s="142">
        <v>2799.9989999999998</v>
      </c>
      <c r="Z338" s="142" t="s">
        <v>2322</v>
      </c>
      <c r="AA338" s="142">
        <v>0</v>
      </c>
      <c r="AB338" s="142">
        <v>1</v>
      </c>
      <c r="AC338" s="142">
        <v>1</v>
      </c>
      <c r="AD338" s="142">
        <v>0</v>
      </c>
      <c r="AE338" s="142">
        <v>1</v>
      </c>
      <c r="AF338" s="142">
        <v>0</v>
      </c>
      <c r="AG338" s="186" t="s">
        <v>1844</v>
      </c>
      <c r="AH338" s="138" t="s">
        <v>2323</v>
      </c>
      <c r="AI338" s="187" t="s">
        <v>2324</v>
      </c>
    </row>
    <row r="339" spans="1:35" x14ac:dyDescent="0.3">
      <c r="A339" s="183">
        <v>338</v>
      </c>
      <c r="B339" s="184">
        <v>45445.727656157411</v>
      </c>
      <c r="C339" s="142" t="s">
        <v>1384</v>
      </c>
      <c r="D339" s="142" t="s">
        <v>557</v>
      </c>
      <c r="E339" s="184">
        <v>45445</v>
      </c>
      <c r="F339" s="142" t="s">
        <v>762</v>
      </c>
      <c r="G339" s="142" t="s">
        <v>763</v>
      </c>
      <c r="H339" s="142" t="s">
        <v>761</v>
      </c>
      <c r="I339" s="142" t="s">
        <v>751</v>
      </c>
      <c r="J339" s="142" t="s">
        <v>1489</v>
      </c>
      <c r="K339" s="142">
        <v>2</v>
      </c>
      <c r="L339" s="142">
        <v>3</v>
      </c>
      <c r="M339" s="142">
        <f>Table1[[#This Row],[Number of adult in House]]+Table1[[#This Row],[Number of children]]</f>
        <v>5</v>
      </c>
      <c r="N339" s="142">
        <v>2</v>
      </c>
      <c r="O339" s="142" t="s">
        <v>1840</v>
      </c>
      <c r="P339" s="142" t="s">
        <v>1841</v>
      </c>
      <c r="Q339" s="142"/>
      <c r="R339" s="142" t="s">
        <v>1840</v>
      </c>
      <c r="S339" s="142" t="s">
        <v>1844</v>
      </c>
      <c r="T339" s="142" t="s">
        <v>1841</v>
      </c>
      <c r="U339" s="142" t="s">
        <v>2321</v>
      </c>
      <c r="V339" s="142">
        <v>22.022887300000001</v>
      </c>
      <c r="W339" s="142">
        <v>77.723568200000003</v>
      </c>
      <c r="X339" s="142">
        <v>0</v>
      </c>
      <c r="Y339" s="142">
        <v>2799.9989999999998</v>
      </c>
      <c r="Z339" s="142" t="s">
        <v>2325</v>
      </c>
      <c r="AA339" s="142">
        <v>1</v>
      </c>
      <c r="AB339" s="142">
        <v>1</v>
      </c>
      <c r="AC339" s="142">
        <v>1</v>
      </c>
      <c r="AD339" s="142">
        <v>1</v>
      </c>
      <c r="AE339" s="142">
        <v>0</v>
      </c>
      <c r="AF339" s="142">
        <v>0</v>
      </c>
      <c r="AG339" s="186" t="s">
        <v>1844</v>
      </c>
      <c r="AH339" s="138" t="s">
        <v>2326</v>
      </c>
      <c r="AI339" s="187" t="s">
        <v>2327</v>
      </c>
    </row>
    <row r="340" spans="1:35" x14ac:dyDescent="0.3">
      <c r="A340" s="183">
        <v>339</v>
      </c>
      <c r="B340" s="184">
        <v>45449.525343136571</v>
      </c>
      <c r="C340" s="142" t="s">
        <v>770</v>
      </c>
      <c r="D340" s="142" t="s">
        <v>437</v>
      </c>
      <c r="E340" s="184">
        <v>44549</v>
      </c>
      <c r="F340" s="142" t="s">
        <v>805</v>
      </c>
      <c r="G340" s="142" t="s">
        <v>806</v>
      </c>
      <c r="H340" s="142" t="s">
        <v>807</v>
      </c>
      <c r="I340" s="142" t="s">
        <v>767</v>
      </c>
      <c r="J340" s="142" t="s">
        <v>1489</v>
      </c>
      <c r="K340" s="142">
        <v>4</v>
      </c>
      <c r="L340" s="142">
        <v>1</v>
      </c>
      <c r="M340" s="142">
        <f>Table1[[#This Row],[Number of adult in House]]+Table1[[#This Row],[Number of children]]</f>
        <v>5</v>
      </c>
      <c r="N340" s="142">
        <v>2</v>
      </c>
      <c r="O340" s="142" t="s">
        <v>1840</v>
      </c>
      <c r="P340" s="142" t="s">
        <v>1841</v>
      </c>
      <c r="Q340" s="142"/>
      <c r="R340" s="142" t="s">
        <v>1840</v>
      </c>
      <c r="S340" s="142" t="s">
        <v>2328</v>
      </c>
      <c r="T340" s="142" t="s">
        <v>2329</v>
      </c>
      <c r="U340" s="142" t="s">
        <v>2330</v>
      </c>
      <c r="V340" s="142">
        <v>22.059217700000001</v>
      </c>
      <c r="W340" s="142">
        <v>77.616682999999995</v>
      </c>
      <c r="X340" s="142">
        <v>622</v>
      </c>
      <c r="Y340" s="142">
        <v>5.633</v>
      </c>
      <c r="Z340" s="142" t="s">
        <v>2331</v>
      </c>
      <c r="AA340" s="142">
        <v>0</v>
      </c>
      <c r="AB340" s="142">
        <v>0</v>
      </c>
      <c r="AC340" s="142">
        <v>0</v>
      </c>
      <c r="AD340" s="142">
        <v>1</v>
      </c>
      <c r="AE340" s="142">
        <v>0</v>
      </c>
      <c r="AF340" s="142">
        <v>0</v>
      </c>
      <c r="AG340" s="186" t="s">
        <v>1844</v>
      </c>
      <c r="AH340" s="138" t="s">
        <v>2332</v>
      </c>
      <c r="AI340" s="187" t="s">
        <v>2333</v>
      </c>
    </row>
    <row r="341" spans="1:35" x14ac:dyDescent="0.3">
      <c r="A341" s="183">
        <v>340</v>
      </c>
      <c r="B341" s="184">
        <v>45449.526239432867</v>
      </c>
      <c r="C341" s="142" t="s">
        <v>2350</v>
      </c>
      <c r="D341" s="142" t="s">
        <v>567</v>
      </c>
      <c r="E341" s="184">
        <v>44544</v>
      </c>
      <c r="F341" s="142" t="s">
        <v>764</v>
      </c>
      <c r="G341" s="142" t="s">
        <v>765</v>
      </c>
      <c r="H341" s="142" t="s">
        <v>766</v>
      </c>
      <c r="I341" s="142" t="s">
        <v>767</v>
      </c>
      <c r="J341" s="142" t="s">
        <v>1489</v>
      </c>
      <c r="K341" s="142">
        <v>5</v>
      </c>
      <c r="L341" s="142">
        <v>1</v>
      </c>
      <c r="M341" s="142">
        <f>Table1[[#This Row],[Number of adult in House]]+Table1[[#This Row],[Number of children]]</f>
        <v>6</v>
      </c>
      <c r="N341" s="142">
        <v>2</v>
      </c>
      <c r="O341" s="142" t="s">
        <v>1840</v>
      </c>
      <c r="P341" s="142" t="s">
        <v>1841</v>
      </c>
      <c r="Q341" s="142"/>
      <c r="R341" s="142" t="s">
        <v>1840</v>
      </c>
      <c r="S341" s="142" t="s">
        <v>2806</v>
      </c>
      <c r="T341" s="142" t="s">
        <v>2369</v>
      </c>
      <c r="U341" s="142" t="s">
        <v>2807</v>
      </c>
      <c r="V341" s="142">
        <v>22.059267999999999</v>
      </c>
      <c r="W341" s="142">
        <v>77.616417600000005</v>
      </c>
      <c r="X341" s="142">
        <v>613.70000000000005</v>
      </c>
      <c r="Y341" s="142">
        <v>4.9160000000000004</v>
      </c>
      <c r="Z341" s="142" t="s">
        <v>1843</v>
      </c>
      <c r="AA341" s="142">
        <v>1</v>
      </c>
      <c r="AB341" s="142">
        <v>0</v>
      </c>
      <c r="AC341" s="142">
        <v>0</v>
      </c>
      <c r="AD341" s="142">
        <v>0</v>
      </c>
      <c r="AE341" s="142">
        <v>0</v>
      </c>
      <c r="AF341" s="142">
        <v>0</v>
      </c>
      <c r="AG341" s="186" t="s">
        <v>1844</v>
      </c>
      <c r="AH341" s="138" t="s">
        <v>2808</v>
      </c>
      <c r="AI341" s="187" t="s">
        <v>2809</v>
      </c>
    </row>
    <row r="342" spans="1:35" x14ac:dyDescent="0.3">
      <c r="A342" s="183">
        <v>341</v>
      </c>
      <c r="B342" s="184">
        <v>45461.789629629631</v>
      </c>
      <c r="C342" s="142" t="s">
        <v>2810</v>
      </c>
      <c r="D342" s="142" t="s">
        <v>279</v>
      </c>
      <c r="E342" s="184">
        <v>44590</v>
      </c>
      <c r="F342" s="142" t="s">
        <v>1466</v>
      </c>
      <c r="G342" s="142" t="s">
        <v>1467</v>
      </c>
      <c r="H342" s="142" t="s">
        <v>1468</v>
      </c>
      <c r="I342" s="142" t="s">
        <v>1469</v>
      </c>
      <c r="J342" s="142" t="s">
        <v>1545</v>
      </c>
      <c r="K342" s="142">
        <v>4</v>
      </c>
      <c r="L342" s="142">
        <v>1</v>
      </c>
      <c r="M342" s="142">
        <f>Table1[[#This Row],[Number of adult in House]]+Table1[[#This Row],[Number of children]]</f>
        <v>5</v>
      </c>
      <c r="N342" s="142">
        <v>2</v>
      </c>
      <c r="O342" s="142" t="s">
        <v>1840</v>
      </c>
      <c r="P342" s="142" t="s">
        <v>1841</v>
      </c>
      <c r="Q342" s="142"/>
      <c r="R342" s="142" t="s">
        <v>1840</v>
      </c>
      <c r="S342" s="142" t="s">
        <v>1844</v>
      </c>
      <c r="T342" s="142" t="s">
        <v>1841</v>
      </c>
      <c r="U342" s="142" t="s">
        <v>2758</v>
      </c>
      <c r="V342" s="142">
        <v>22.093579999999999</v>
      </c>
      <c r="W342" s="142">
        <v>79.084644999999995</v>
      </c>
      <c r="X342" s="142">
        <v>598.4</v>
      </c>
      <c r="Y342" s="142">
        <v>4.8</v>
      </c>
      <c r="Z342" s="142" t="s">
        <v>2362</v>
      </c>
      <c r="AA342" s="142">
        <v>0</v>
      </c>
      <c r="AB342" s="142">
        <v>0</v>
      </c>
      <c r="AC342" s="142">
        <v>0</v>
      </c>
      <c r="AD342" s="142">
        <v>0</v>
      </c>
      <c r="AE342" s="142">
        <v>0</v>
      </c>
      <c r="AF342" s="142">
        <v>1</v>
      </c>
      <c r="AG342" s="186" t="s">
        <v>1844</v>
      </c>
      <c r="AH342" s="138" t="s">
        <v>2759</v>
      </c>
      <c r="AI342" s="187" t="s">
        <v>2760</v>
      </c>
    </row>
    <row r="343" spans="1:35" x14ac:dyDescent="0.3">
      <c r="A343" s="183">
        <v>342</v>
      </c>
      <c r="B343" s="184">
        <v>45462</v>
      </c>
      <c r="C343" s="142" t="s">
        <v>2810</v>
      </c>
      <c r="D343" s="142" t="s">
        <v>289</v>
      </c>
      <c r="E343" s="184">
        <v>44650</v>
      </c>
      <c r="F343" s="142" t="s">
        <v>1471</v>
      </c>
      <c r="G343" s="142" t="s">
        <v>1472</v>
      </c>
      <c r="H343" s="142" t="s">
        <v>1473</v>
      </c>
      <c r="I343" s="142" t="s">
        <v>1474</v>
      </c>
      <c r="J343" s="142" t="s">
        <v>1469</v>
      </c>
      <c r="K343" s="142">
        <v>3</v>
      </c>
      <c r="L343" s="142">
        <v>1</v>
      </c>
      <c r="M343" s="142">
        <f>Table1[[#This Row],[Number of adult in House]]+Table1[[#This Row],[Number of children]]</f>
        <v>4</v>
      </c>
      <c r="N343" s="142">
        <v>2</v>
      </c>
      <c r="O343" s="142" t="s">
        <v>1840</v>
      </c>
      <c r="P343" s="142" t="s">
        <v>1841</v>
      </c>
      <c r="Q343" s="142"/>
      <c r="R343" s="142" t="s">
        <v>1840</v>
      </c>
      <c r="S343" s="142" t="s">
        <v>1844</v>
      </c>
      <c r="T343" s="142" t="s">
        <v>1841</v>
      </c>
      <c r="U343" s="142" t="s">
        <v>2761</v>
      </c>
      <c r="V343" s="142">
        <v>22.070581900000001</v>
      </c>
      <c r="W343" s="142">
        <v>79.101124999999996</v>
      </c>
      <c r="X343" s="142">
        <v>570.1</v>
      </c>
      <c r="Y343" s="142">
        <v>4.9420000000000002</v>
      </c>
      <c r="Z343" s="142" t="s">
        <v>2762</v>
      </c>
      <c r="AA343" s="142">
        <v>0</v>
      </c>
      <c r="AB343" s="142">
        <v>0</v>
      </c>
      <c r="AC343" s="142">
        <v>1</v>
      </c>
      <c r="AD343" s="142">
        <v>0</v>
      </c>
      <c r="AE343" s="142">
        <v>0</v>
      </c>
      <c r="AF343" s="142">
        <v>1</v>
      </c>
      <c r="AG343" s="186" t="s">
        <v>1844</v>
      </c>
      <c r="AH343" s="138" t="s">
        <v>2763</v>
      </c>
      <c r="AI343" s="187" t="s">
        <v>2764</v>
      </c>
    </row>
    <row r="344" spans="1:35" x14ac:dyDescent="0.3">
      <c r="A344" s="183">
        <v>343</v>
      </c>
      <c r="B344" s="184">
        <v>45463</v>
      </c>
      <c r="C344" s="142" t="s">
        <v>2810</v>
      </c>
      <c r="D344" s="142" t="s">
        <v>300</v>
      </c>
      <c r="E344" s="184">
        <v>44592</v>
      </c>
      <c r="F344" s="142" t="s">
        <v>1475</v>
      </c>
      <c r="G344" s="142" t="s">
        <v>1476</v>
      </c>
      <c r="H344" s="142" t="s">
        <v>1477</v>
      </c>
      <c r="I344" s="142" t="s">
        <v>1469</v>
      </c>
      <c r="J344" s="142" t="s">
        <v>1545</v>
      </c>
      <c r="K344" s="142">
        <v>6</v>
      </c>
      <c r="L344" s="142">
        <v>2</v>
      </c>
      <c r="M344" s="142">
        <f>Table1[[#This Row],[Number of adult in House]]+Table1[[#This Row],[Number of children]]</f>
        <v>8</v>
      </c>
      <c r="N344" s="142">
        <v>2</v>
      </c>
      <c r="O344" s="142" t="s">
        <v>1840</v>
      </c>
      <c r="P344" s="142" t="s">
        <v>1841</v>
      </c>
      <c r="Q344" s="142"/>
      <c r="R344" s="142" t="s">
        <v>1840</v>
      </c>
      <c r="S344" s="142" t="s">
        <v>1844</v>
      </c>
      <c r="T344" s="142" t="s">
        <v>1841</v>
      </c>
      <c r="U344" s="142" t="s">
        <v>2765</v>
      </c>
      <c r="V344" s="142">
        <v>22.045423899999999</v>
      </c>
      <c r="W344" s="142">
        <v>79.042386199999996</v>
      </c>
      <c r="X344" s="142">
        <v>630.69999999999993</v>
      </c>
      <c r="Y344" s="142">
        <v>4.58</v>
      </c>
      <c r="Z344" s="142" t="s">
        <v>2766</v>
      </c>
      <c r="AA344" s="142">
        <v>1</v>
      </c>
      <c r="AB344" s="142">
        <v>0</v>
      </c>
      <c r="AC344" s="142">
        <v>0</v>
      </c>
      <c r="AD344" s="142">
        <v>0</v>
      </c>
      <c r="AE344" s="142">
        <v>1</v>
      </c>
      <c r="AF344" s="142">
        <v>0</v>
      </c>
      <c r="AG344" s="186" t="s">
        <v>1844</v>
      </c>
      <c r="AH344" s="138" t="s">
        <v>2767</v>
      </c>
      <c r="AI344" s="187" t="s">
        <v>2768</v>
      </c>
    </row>
    <row r="345" spans="1:35" x14ac:dyDescent="0.3">
      <c r="A345" s="183">
        <v>344</v>
      </c>
      <c r="B345" s="184">
        <v>45464</v>
      </c>
      <c r="C345" s="142" t="s">
        <v>2810</v>
      </c>
      <c r="D345" s="142" t="s">
        <v>310</v>
      </c>
      <c r="E345" s="184">
        <v>44593</v>
      </c>
      <c r="F345" s="142" t="s">
        <v>1479</v>
      </c>
      <c r="G345" s="142" t="s">
        <v>1480</v>
      </c>
      <c r="H345" s="142" t="s">
        <v>1481</v>
      </c>
      <c r="I345" s="142" t="s">
        <v>1482</v>
      </c>
      <c r="J345" s="142" t="s">
        <v>1483</v>
      </c>
      <c r="K345" s="142">
        <v>3</v>
      </c>
      <c r="L345" s="142">
        <v>2</v>
      </c>
      <c r="M345" s="142">
        <f>Table1[[#This Row],[Number of adult in House]]+Table1[[#This Row],[Number of children]]</f>
        <v>5</v>
      </c>
      <c r="N345" s="142">
        <v>2</v>
      </c>
      <c r="O345" s="142" t="s">
        <v>1840</v>
      </c>
      <c r="P345" s="142" t="s">
        <v>1841</v>
      </c>
      <c r="Q345" s="142"/>
      <c r="R345" s="142" t="s">
        <v>1840</v>
      </c>
      <c r="S345" s="142" t="s">
        <v>1844</v>
      </c>
      <c r="T345" s="142" t="s">
        <v>1841</v>
      </c>
      <c r="U345" s="142" t="s">
        <v>2769</v>
      </c>
      <c r="V345" s="142">
        <v>22.045954699999999</v>
      </c>
      <c r="W345" s="142">
        <v>79.041371799999993</v>
      </c>
      <c r="X345" s="142">
        <v>635.5</v>
      </c>
      <c r="Y345" s="142">
        <v>4.5919999999999996</v>
      </c>
      <c r="Z345" s="142" t="s">
        <v>1843</v>
      </c>
      <c r="AA345" s="142">
        <v>1</v>
      </c>
      <c r="AB345" s="142">
        <v>0</v>
      </c>
      <c r="AC345" s="142">
        <v>0</v>
      </c>
      <c r="AD345" s="142">
        <v>0</v>
      </c>
      <c r="AE345" s="142">
        <v>0</v>
      </c>
      <c r="AF345" s="142">
        <v>0</v>
      </c>
      <c r="AG345" s="186" t="s">
        <v>1844</v>
      </c>
      <c r="AH345" s="138" t="s">
        <v>2770</v>
      </c>
      <c r="AI345" s="187" t="s">
        <v>2771</v>
      </c>
    </row>
    <row r="346" spans="1:35" x14ac:dyDescent="0.3">
      <c r="A346" s="183">
        <v>345</v>
      </c>
      <c r="B346" s="184">
        <v>45465</v>
      </c>
      <c r="C346" s="142" t="s">
        <v>2810</v>
      </c>
      <c r="D346" s="142" t="s">
        <v>321</v>
      </c>
      <c r="E346" s="184">
        <v>44606</v>
      </c>
      <c r="F346" s="142" t="s">
        <v>1426</v>
      </c>
      <c r="G346" s="142" t="s">
        <v>1484</v>
      </c>
      <c r="H346" s="142" t="s">
        <v>1481</v>
      </c>
      <c r="I346" s="142" t="s">
        <v>1482</v>
      </c>
      <c r="J346" s="142" t="s">
        <v>1482</v>
      </c>
      <c r="K346" s="142">
        <v>4</v>
      </c>
      <c r="L346" s="142">
        <v>2</v>
      </c>
      <c r="M346" s="142">
        <f>Table1[[#This Row],[Number of adult in House]]+Table1[[#This Row],[Number of children]]</f>
        <v>6</v>
      </c>
      <c r="N346" s="142">
        <v>2</v>
      </c>
      <c r="O346" s="142" t="s">
        <v>1840</v>
      </c>
      <c r="P346" s="142" t="s">
        <v>1841</v>
      </c>
      <c r="Q346" s="142"/>
      <c r="R346" s="142" t="s">
        <v>1840</v>
      </c>
      <c r="S346" s="142" t="s">
        <v>1844</v>
      </c>
      <c r="T346" s="142" t="s">
        <v>1841</v>
      </c>
      <c r="U346" s="142" t="s">
        <v>2772</v>
      </c>
      <c r="V346" s="142">
        <v>22.045827899999999</v>
      </c>
      <c r="W346" s="142">
        <v>79.039019100000004</v>
      </c>
      <c r="X346" s="142">
        <v>616.9</v>
      </c>
      <c r="Y346" s="142">
        <v>5</v>
      </c>
      <c r="Z346" s="142" t="s">
        <v>1843</v>
      </c>
      <c r="AA346" s="142">
        <v>1</v>
      </c>
      <c r="AB346" s="142">
        <v>0</v>
      </c>
      <c r="AC346" s="142">
        <v>0</v>
      </c>
      <c r="AD346" s="142">
        <v>0</v>
      </c>
      <c r="AE346" s="142">
        <v>0</v>
      </c>
      <c r="AF346" s="142">
        <v>0</v>
      </c>
      <c r="AG346" s="186" t="s">
        <v>1844</v>
      </c>
      <c r="AH346" s="138" t="s">
        <v>2773</v>
      </c>
      <c r="AI346" s="187" t="s">
        <v>2774</v>
      </c>
    </row>
    <row r="347" spans="1:35" x14ac:dyDescent="0.3">
      <c r="A347" s="183">
        <v>346</v>
      </c>
      <c r="B347" s="184">
        <v>45466</v>
      </c>
      <c r="C347" s="142" t="s">
        <v>2810</v>
      </c>
      <c r="D347" s="142" t="s">
        <v>331</v>
      </c>
      <c r="E347" s="184">
        <v>44600</v>
      </c>
      <c r="F347" s="142" t="s">
        <v>1485</v>
      </c>
      <c r="G347" s="142" t="s">
        <v>1486</v>
      </c>
      <c r="H347" s="142" t="s">
        <v>1487</v>
      </c>
      <c r="I347" s="142" t="s">
        <v>1488</v>
      </c>
      <c r="J347" s="142" t="s">
        <v>1489</v>
      </c>
      <c r="K347" s="142">
        <v>5</v>
      </c>
      <c r="L347" s="142">
        <v>1</v>
      </c>
      <c r="M347" s="142">
        <f>Table1[[#This Row],[Number of adult in House]]+Table1[[#This Row],[Number of children]]</f>
        <v>6</v>
      </c>
      <c r="N347" s="142">
        <v>2</v>
      </c>
      <c r="O347" s="142" t="s">
        <v>1840</v>
      </c>
      <c r="P347" s="142" t="s">
        <v>1841</v>
      </c>
      <c r="Q347" s="142"/>
      <c r="R347" s="142" t="s">
        <v>1840</v>
      </c>
      <c r="S347" s="142" t="s">
        <v>1844</v>
      </c>
      <c r="T347" s="142" t="s">
        <v>1841</v>
      </c>
      <c r="U347" s="142" t="s">
        <v>2775</v>
      </c>
      <c r="V347" s="142">
        <v>22.153234999999999</v>
      </c>
      <c r="W347" s="142">
        <v>78.985458300000005</v>
      </c>
      <c r="X347" s="142">
        <v>624</v>
      </c>
      <c r="Y347" s="142">
        <v>3.9</v>
      </c>
      <c r="Z347" s="142" t="s">
        <v>1843</v>
      </c>
      <c r="AA347" s="142">
        <v>1</v>
      </c>
      <c r="AB347" s="142">
        <v>0</v>
      </c>
      <c r="AC347" s="142">
        <v>0</v>
      </c>
      <c r="AD347" s="142">
        <v>0</v>
      </c>
      <c r="AE347" s="142">
        <v>0</v>
      </c>
      <c r="AF347" s="142">
        <v>0</v>
      </c>
      <c r="AG347" s="186" t="s">
        <v>1844</v>
      </c>
      <c r="AH347" s="138" t="s">
        <v>2776</v>
      </c>
      <c r="AI347" s="187" t="s">
        <v>2777</v>
      </c>
    </row>
    <row r="348" spans="1:35" x14ac:dyDescent="0.3">
      <c r="A348" s="183">
        <v>347</v>
      </c>
      <c r="B348" s="184">
        <v>45467</v>
      </c>
      <c r="C348" s="142" t="s">
        <v>2811</v>
      </c>
      <c r="D348" s="142" t="s">
        <v>341</v>
      </c>
      <c r="E348" s="184">
        <v>44610</v>
      </c>
      <c r="F348" s="142" t="s">
        <v>1490</v>
      </c>
      <c r="G348" s="142" t="s">
        <v>1491</v>
      </c>
      <c r="H348" s="142" t="s">
        <v>1492</v>
      </c>
      <c r="I348" s="142" t="s">
        <v>1493</v>
      </c>
      <c r="J348" s="142" t="s">
        <v>1483</v>
      </c>
      <c r="K348" s="142">
        <v>2</v>
      </c>
      <c r="L348" s="142">
        <v>4</v>
      </c>
      <c r="M348" s="142">
        <f>Table1[[#This Row],[Number of adult in House]]+Table1[[#This Row],[Number of children]]</f>
        <v>6</v>
      </c>
      <c r="N348" s="142">
        <v>2</v>
      </c>
      <c r="O348" s="142" t="s">
        <v>1840</v>
      </c>
      <c r="P348" s="142" t="s">
        <v>1841</v>
      </c>
      <c r="Q348" s="142"/>
      <c r="R348" s="142" t="s">
        <v>1840</v>
      </c>
      <c r="S348" s="142" t="s">
        <v>1844</v>
      </c>
      <c r="T348" s="142" t="s">
        <v>1841</v>
      </c>
      <c r="U348" s="142" t="s">
        <v>2778</v>
      </c>
      <c r="V348" s="142">
        <v>22.153430700000001</v>
      </c>
      <c r="W348" s="142">
        <v>78.9866885</v>
      </c>
      <c r="X348" s="142">
        <v>621.70000000000005</v>
      </c>
      <c r="Y348" s="142">
        <v>3.9</v>
      </c>
      <c r="Z348" s="142" t="s">
        <v>1843</v>
      </c>
      <c r="AA348" s="142">
        <v>1</v>
      </c>
      <c r="AB348" s="142">
        <v>0</v>
      </c>
      <c r="AC348" s="142">
        <v>0</v>
      </c>
      <c r="AD348" s="142">
        <v>0</v>
      </c>
      <c r="AE348" s="142">
        <v>0</v>
      </c>
      <c r="AF348" s="142">
        <v>0</v>
      </c>
      <c r="AG348" s="186" t="s">
        <v>1844</v>
      </c>
      <c r="AH348" s="138" t="s">
        <v>2779</v>
      </c>
      <c r="AI348" s="187" t="s">
        <v>2780</v>
      </c>
    </row>
    <row r="349" spans="1:35" x14ac:dyDescent="0.3">
      <c r="A349" s="183">
        <v>348</v>
      </c>
      <c r="B349" s="184">
        <v>45468</v>
      </c>
      <c r="C349" s="142" t="s">
        <v>2811</v>
      </c>
      <c r="D349" s="142" t="s">
        <v>351</v>
      </c>
      <c r="E349" s="184">
        <v>44598</v>
      </c>
      <c r="F349" s="142" t="s">
        <v>1494</v>
      </c>
      <c r="G349" s="142" t="s">
        <v>1495</v>
      </c>
      <c r="H349" s="142" t="s">
        <v>1496</v>
      </c>
      <c r="I349" s="142" t="s">
        <v>1497</v>
      </c>
      <c r="J349" s="142" t="s">
        <v>1489</v>
      </c>
      <c r="K349" s="142">
        <v>3</v>
      </c>
      <c r="L349" s="142">
        <v>1</v>
      </c>
      <c r="M349" s="142">
        <f>Table1[[#This Row],[Number of adult in House]]+Table1[[#This Row],[Number of children]]</f>
        <v>4</v>
      </c>
      <c r="N349" s="142">
        <v>2</v>
      </c>
      <c r="O349" s="142" t="s">
        <v>1840</v>
      </c>
      <c r="P349" s="142" t="s">
        <v>1841</v>
      </c>
      <c r="Q349" s="142"/>
      <c r="R349" s="142" t="s">
        <v>1840</v>
      </c>
      <c r="S349" s="142" t="s">
        <v>1844</v>
      </c>
      <c r="T349" s="142" t="s">
        <v>1841</v>
      </c>
      <c r="U349" s="142" t="s">
        <v>2781</v>
      </c>
      <c r="V349" s="142">
        <v>22.154114700000001</v>
      </c>
      <c r="W349" s="142">
        <v>78.988448199999993</v>
      </c>
      <c r="X349" s="142">
        <v>622.90000000000009</v>
      </c>
      <c r="Y349" s="142">
        <v>4.9000000000000004</v>
      </c>
      <c r="Z349" s="142" t="s">
        <v>1843</v>
      </c>
      <c r="AA349" s="142">
        <v>1</v>
      </c>
      <c r="AB349" s="142">
        <v>0</v>
      </c>
      <c r="AC349" s="142">
        <v>0</v>
      </c>
      <c r="AD349" s="142">
        <v>0</v>
      </c>
      <c r="AE349" s="142">
        <v>0</v>
      </c>
      <c r="AF349" s="142">
        <v>0</v>
      </c>
      <c r="AG349" s="186" t="s">
        <v>1844</v>
      </c>
      <c r="AH349" s="138" t="s">
        <v>2782</v>
      </c>
      <c r="AI349" s="187" t="s">
        <v>2783</v>
      </c>
    </row>
    <row r="350" spans="1:35" x14ac:dyDescent="0.3">
      <c r="A350" s="183">
        <v>349</v>
      </c>
      <c r="B350" s="184">
        <v>45457</v>
      </c>
      <c r="C350" s="142" t="s">
        <v>2811</v>
      </c>
      <c r="D350" s="142" t="s">
        <v>361</v>
      </c>
      <c r="E350" s="184">
        <v>44604</v>
      </c>
      <c r="F350" s="142" t="s">
        <v>1499</v>
      </c>
      <c r="G350" s="142" t="s">
        <v>1500</v>
      </c>
      <c r="H350" s="142" t="s">
        <v>1477</v>
      </c>
      <c r="I350" s="142" t="s">
        <v>1482</v>
      </c>
      <c r="J350" s="142" t="s">
        <v>1483</v>
      </c>
      <c r="K350" s="142">
        <v>3</v>
      </c>
      <c r="L350" s="142">
        <v>2</v>
      </c>
      <c r="M350" s="142">
        <f>Table1[[#This Row],[Number of adult in House]]+Table1[[#This Row],[Number of children]]</f>
        <v>5</v>
      </c>
      <c r="N350" s="142">
        <v>2</v>
      </c>
      <c r="O350" s="142" t="s">
        <v>1840</v>
      </c>
      <c r="P350" s="142" t="s">
        <v>1841</v>
      </c>
      <c r="Q350" s="142"/>
      <c r="R350" s="142" t="s">
        <v>1840</v>
      </c>
      <c r="S350" s="142" t="s">
        <v>1844</v>
      </c>
      <c r="T350" s="142" t="s">
        <v>1841</v>
      </c>
      <c r="U350" s="142" t="s">
        <v>2812</v>
      </c>
      <c r="V350" s="142">
        <v>22.1518862</v>
      </c>
      <c r="W350" s="142">
        <v>78.9850086</v>
      </c>
      <c r="X350" s="142">
        <v>642.40000000000009</v>
      </c>
      <c r="Y350" s="142">
        <v>4.9660000000000002</v>
      </c>
      <c r="Z350" s="142" t="s">
        <v>1843</v>
      </c>
      <c r="AA350" s="142">
        <v>1</v>
      </c>
      <c r="AB350" s="142">
        <v>0</v>
      </c>
      <c r="AC350" s="142">
        <v>0</v>
      </c>
      <c r="AD350" s="142">
        <v>0</v>
      </c>
      <c r="AE350" s="142">
        <v>0</v>
      </c>
      <c r="AF350" s="142">
        <v>0</v>
      </c>
      <c r="AG350" s="186" t="s">
        <v>1844</v>
      </c>
      <c r="AH350" s="138" t="s">
        <v>2813</v>
      </c>
      <c r="AI350" s="187" t="s">
        <v>2814</v>
      </c>
    </row>
    <row r="351" spans="1:35" x14ac:dyDescent="0.3">
      <c r="A351" s="183">
        <v>350</v>
      </c>
      <c r="B351" s="184">
        <v>45458</v>
      </c>
      <c r="C351" s="142" t="s">
        <v>2811</v>
      </c>
      <c r="D351" s="142" t="s">
        <v>371</v>
      </c>
      <c r="E351" s="184">
        <v>44606</v>
      </c>
      <c r="F351" s="142" t="s">
        <v>1501</v>
      </c>
      <c r="G351" s="142" t="s">
        <v>1502</v>
      </c>
      <c r="H351" s="142" t="s">
        <v>1468</v>
      </c>
      <c r="I351" s="142" t="s">
        <v>1503</v>
      </c>
      <c r="J351" s="142" t="s">
        <v>1545</v>
      </c>
      <c r="K351" s="142">
        <v>5</v>
      </c>
      <c r="L351" s="142">
        <v>1</v>
      </c>
      <c r="M351" s="142">
        <f>Table1[[#This Row],[Number of adult in House]]+Table1[[#This Row],[Number of children]]</f>
        <v>6</v>
      </c>
      <c r="N351" s="142">
        <v>2</v>
      </c>
      <c r="O351" s="142" t="s">
        <v>1840</v>
      </c>
      <c r="P351" s="142" t="s">
        <v>1841</v>
      </c>
      <c r="Q351" s="142"/>
      <c r="R351" s="142" t="s">
        <v>1840</v>
      </c>
      <c r="S351" s="142" t="s">
        <v>1841</v>
      </c>
      <c r="T351" s="142" t="s">
        <v>2557</v>
      </c>
      <c r="U351" s="142" t="s">
        <v>2558</v>
      </c>
      <c r="V351" s="142">
        <v>22.004229599999999</v>
      </c>
      <c r="W351" s="142">
        <v>78.595358700000006</v>
      </c>
      <c r="X351" s="142">
        <v>0</v>
      </c>
      <c r="Y351" s="142">
        <v>2700</v>
      </c>
      <c r="Z351" s="142" t="s">
        <v>1843</v>
      </c>
      <c r="AA351" s="142">
        <v>1</v>
      </c>
      <c r="AB351" s="142">
        <v>0</v>
      </c>
      <c r="AC351" s="142">
        <v>0</v>
      </c>
      <c r="AD351" s="142">
        <v>0</v>
      </c>
      <c r="AE351" s="142">
        <v>0</v>
      </c>
      <c r="AF351" s="142">
        <v>0</v>
      </c>
      <c r="AG351" s="186" t="s">
        <v>1844</v>
      </c>
      <c r="AH351" s="138" t="s">
        <v>2559</v>
      </c>
      <c r="AI351" s="187" t="s">
        <v>2560</v>
      </c>
    </row>
    <row r="352" spans="1:35" x14ac:dyDescent="0.3">
      <c r="A352" s="183">
        <v>351</v>
      </c>
      <c r="B352" s="184">
        <v>45459</v>
      </c>
      <c r="C352" s="142" t="s">
        <v>2811</v>
      </c>
      <c r="D352" s="142" t="s">
        <v>382</v>
      </c>
      <c r="E352" s="184">
        <v>44595</v>
      </c>
      <c r="F352" s="142" t="s">
        <v>1504</v>
      </c>
      <c r="G352" s="142" t="s">
        <v>1505</v>
      </c>
      <c r="H352" s="142" t="s">
        <v>1487</v>
      </c>
      <c r="I352" s="142" t="s">
        <v>1506</v>
      </c>
      <c r="J352" s="142" t="s">
        <v>1489</v>
      </c>
      <c r="K352" s="142">
        <v>2</v>
      </c>
      <c r="L352" s="142">
        <v>2</v>
      </c>
      <c r="M352" s="142">
        <f>Table1[[#This Row],[Number of adult in House]]+Table1[[#This Row],[Number of children]]</f>
        <v>4</v>
      </c>
      <c r="N352" s="142">
        <v>2</v>
      </c>
      <c r="O352" s="142" t="s">
        <v>1840</v>
      </c>
      <c r="P352" s="142" t="s">
        <v>1841</v>
      </c>
      <c r="Q352" s="142"/>
      <c r="R352" s="142" t="s">
        <v>1840</v>
      </c>
      <c r="S352" s="142" t="s">
        <v>1841</v>
      </c>
      <c r="T352" s="142" t="s">
        <v>1841</v>
      </c>
      <c r="U352" s="142" t="s">
        <v>2563</v>
      </c>
      <c r="V352" s="142">
        <v>21.951549199999999</v>
      </c>
      <c r="W352" s="142">
        <v>78.727343399999995</v>
      </c>
      <c r="X352" s="142">
        <v>0</v>
      </c>
      <c r="Y352" s="142">
        <v>122.4</v>
      </c>
      <c r="Z352" s="142" t="s">
        <v>1843</v>
      </c>
      <c r="AA352" s="142">
        <v>1</v>
      </c>
      <c r="AB352" s="142">
        <v>0</v>
      </c>
      <c r="AC352" s="142">
        <v>0</v>
      </c>
      <c r="AD352" s="142">
        <v>0</v>
      </c>
      <c r="AE352" s="142">
        <v>0</v>
      </c>
      <c r="AF352" s="142">
        <v>0</v>
      </c>
      <c r="AG352" s="186" t="s">
        <v>1844</v>
      </c>
      <c r="AH352" s="138" t="s">
        <v>2564</v>
      </c>
      <c r="AI352" s="187" t="s">
        <v>2565</v>
      </c>
    </row>
    <row r="353" spans="1:35" x14ac:dyDescent="0.3">
      <c r="A353" s="183">
        <v>352</v>
      </c>
      <c r="B353" s="184">
        <v>45460</v>
      </c>
      <c r="C353" s="142" t="s">
        <v>2811</v>
      </c>
      <c r="D353" s="142" t="s">
        <v>393</v>
      </c>
      <c r="E353" s="184">
        <v>44604</v>
      </c>
      <c r="F353" s="142" t="s">
        <v>1507</v>
      </c>
      <c r="G353" s="142" t="s">
        <v>1508</v>
      </c>
      <c r="H353" s="142" t="s">
        <v>1487</v>
      </c>
      <c r="I353" s="142" t="s">
        <v>1506</v>
      </c>
      <c r="J353" s="142" t="s">
        <v>1489</v>
      </c>
      <c r="K353" s="142">
        <v>4</v>
      </c>
      <c r="L353" s="142">
        <v>1</v>
      </c>
      <c r="M353" s="142">
        <f>Table1[[#This Row],[Number of adult in House]]+Table1[[#This Row],[Number of children]]</f>
        <v>5</v>
      </c>
      <c r="N353" s="142">
        <v>2</v>
      </c>
      <c r="O353" s="142" t="s">
        <v>1840</v>
      </c>
      <c r="P353" s="142" t="s">
        <v>1841</v>
      </c>
      <c r="Q353" s="142"/>
      <c r="R353" s="142" t="s">
        <v>1840</v>
      </c>
      <c r="S353" s="142" t="s">
        <v>1841</v>
      </c>
      <c r="T353" s="142" t="s">
        <v>1841</v>
      </c>
      <c r="U353" s="142" t="s">
        <v>2568</v>
      </c>
      <c r="V353" s="142">
        <v>21.957504400000001</v>
      </c>
      <c r="W353" s="142">
        <v>78.732858899999997</v>
      </c>
      <c r="X353" s="142">
        <v>689.6507188398391</v>
      </c>
      <c r="Y353" s="142">
        <v>4.9000000000000004</v>
      </c>
      <c r="Z353" s="142" t="s">
        <v>1843</v>
      </c>
      <c r="AA353" s="142">
        <v>1</v>
      </c>
      <c r="AB353" s="142">
        <v>0</v>
      </c>
      <c r="AC353" s="142">
        <v>0</v>
      </c>
      <c r="AD353" s="142">
        <v>0</v>
      </c>
      <c r="AE353" s="142">
        <v>0</v>
      </c>
      <c r="AF353" s="142">
        <v>0</v>
      </c>
      <c r="AG353" s="186" t="s">
        <v>1844</v>
      </c>
      <c r="AH353" s="138" t="s">
        <v>2569</v>
      </c>
      <c r="AI353" s="187" t="s">
        <v>2570</v>
      </c>
    </row>
    <row r="354" spans="1:35" x14ac:dyDescent="0.3">
      <c r="A354" s="183">
        <v>353</v>
      </c>
      <c r="B354" s="184">
        <v>45461</v>
      </c>
      <c r="C354" s="142" t="s">
        <v>2811</v>
      </c>
      <c r="D354" s="142" t="s">
        <v>403</v>
      </c>
      <c r="E354" s="184">
        <v>44598</v>
      </c>
      <c r="F354" s="142" t="s">
        <v>1509</v>
      </c>
      <c r="G354" s="142" t="s">
        <v>1510</v>
      </c>
      <c r="H354" s="142" t="s">
        <v>1511</v>
      </c>
      <c r="I354" s="142" t="s">
        <v>1512</v>
      </c>
      <c r="J354" s="142" t="s">
        <v>1489</v>
      </c>
      <c r="K354" s="142">
        <v>3</v>
      </c>
      <c r="L354" s="142">
        <v>1</v>
      </c>
      <c r="M354" s="142">
        <f>Table1[[#This Row],[Number of adult in House]]+Table1[[#This Row],[Number of children]]</f>
        <v>4</v>
      </c>
      <c r="N354" s="142">
        <v>2</v>
      </c>
      <c r="O354" s="142" t="s">
        <v>1840</v>
      </c>
      <c r="P354" s="142" t="s">
        <v>1841</v>
      </c>
      <c r="Q354" s="142"/>
      <c r="R354" s="142" t="s">
        <v>1840</v>
      </c>
      <c r="S354" s="142" t="s">
        <v>1844</v>
      </c>
      <c r="T354" s="142" t="s">
        <v>1841</v>
      </c>
      <c r="U354" s="142" t="s">
        <v>2784</v>
      </c>
      <c r="V354" s="142">
        <v>22.0714702</v>
      </c>
      <c r="W354" s="142">
        <v>79.100856100000001</v>
      </c>
      <c r="X354" s="142">
        <v>556.4</v>
      </c>
      <c r="Y354" s="142">
        <v>4.2</v>
      </c>
      <c r="Z354" s="142" t="s">
        <v>2331</v>
      </c>
      <c r="AA354" s="142">
        <v>0</v>
      </c>
      <c r="AB354" s="142">
        <v>0</v>
      </c>
      <c r="AC354" s="142">
        <v>0</v>
      </c>
      <c r="AD354" s="142">
        <v>1</v>
      </c>
      <c r="AE354" s="142">
        <v>0</v>
      </c>
      <c r="AF354" s="142">
        <v>0</v>
      </c>
      <c r="AG354" s="186" t="s">
        <v>1844</v>
      </c>
      <c r="AH354" s="138" t="s">
        <v>2785</v>
      </c>
      <c r="AI354" s="187" t="s">
        <v>2786</v>
      </c>
    </row>
    <row r="355" spans="1:35" x14ac:dyDescent="0.3">
      <c r="A355" s="183">
        <v>354</v>
      </c>
      <c r="B355" s="184">
        <v>45462</v>
      </c>
      <c r="C355" s="142" t="s">
        <v>2815</v>
      </c>
      <c r="D355" s="142" t="s">
        <v>414</v>
      </c>
      <c r="E355" s="184">
        <v>44611</v>
      </c>
      <c r="F355" s="142" t="s">
        <v>1513</v>
      </c>
      <c r="G355" s="142" t="s">
        <v>1514</v>
      </c>
      <c r="H355" s="142" t="s">
        <v>1515</v>
      </c>
      <c r="I355" s="142" t="s">
        <v>1506</v>
      </c>
      <c r="J355" s="142" t="s">
        <v>1489</v>
      </c>
      <c r="K355" s="142">
        <v>6</v>
      </c>
      <c r="L355" s="142">
        <v>1</v>
      </c>
      <c r="M355" s="142">
        <f>Table1[[#This Row],[Number of adult in House]]+Table1[[#This Row],[Number of children]]</f>
        <v>7</v>
      </c>
      <c r="N355" s="142">
        <v>2</v>
      </c>
      <c r="O355" s="142" t="s">
        <v>1840</v>
      </c>
      <c r="P355" s="142" t="s">
        <v>1841</v>
      </c>
      <c r="Q355" s="142"/>
      <c r="R355" s="142" t="s">
        <v>1840</v>
      </c>
      <c r="S355" s="142" t="s">
        <v>1844</v>
      </c>
      <c r="T355" s="142" t="s">
        <v>1841</v>
      </c>
      <c r="U355" s="142" t="s">
        <v>2787</v>
      </c>
      <c r="V355" s="142">
        <v>22.006974799999998</v>
      </c>
      <c r="W355" s="142">
        <v>79.102884099999997</v>
      </c>
      <c r="X355" s="142">
        <v>554.90000000000009</v>
      </c>
      <c r="Y355" s="142">
        <v>4.7</v>
      </c>
      <c r="Z355" s="142" t="s">
        <v>1843</v>
      </c>
      <c r="AA355" s="142">
        <v>1</v>
      </c>
      <c r="AB355" s="142">
        <v>0</v>
      </c>
      <c r="AC355" s="142">
        <v>0</v>
      </c>
      <c r="AD355" s="142">
        <v>0</v>
      </c>
      <c r="AE355" s="142">
        <v>0</v>
      </c>
      <c r="AF355" s="142">
        <v>0</v>
      </c>
      <c r="AG355" s="186" t="s">
        <v>1844</v>
      </c>
      <c r="AH355" s="138" t="s">
        <v>2788</v>
      </c>
      <c r="AI355" s="187" t="s">
        <v>2789</v>
      </c>
    </row>
    <row r="356" spans="1:35" x14ac:dyDescent="0.3">
      <c r="A356" s="183">
        <v>355</v>
      </c>
      <c r="B356" s="184">
        <v>45463</v>
      </c>
      <c r="C356" s="142" t="s">
        <v>2815</v>
      </c>
      <c r="D356" s="142" t="s">
        <v>425</v>
      </c>
      <c r="E356" s="184">
        <v>44605</v>
      </c>
      <c r="F356" s="142" t="s">
        <v>1516</v>
      </c>
      <c r="G356" s="142" t="s">
        <v>1517</v>
      </c>
      <c r="H356" s="142" t="s">
        <v>1468</v>
      </c>
      <c r="I356" s="142" t="s">
        <v>1503</v>
      </c>
      <c r="J356" s="142" t="s">
        <v>1545</v>
      </c>
      <c r="K356" s="142">
        <v>6</v>
      </c>
      <c r="L356" s="142">
        <v>1</v>
      </c>
      <c r="M356" s="142">
        <f>Table1[[#This Row],[Number of adult in House]]+Table1[[#This Row],[Number of children]]</f>
        <v>7</v>
      </c>
      <c r="N356" s="142">
        <v>2</v>
      </c>
      <c r="O356" s="142" t="s">
        <v>1840</v>
      </c>
      <c r="P356" s="142" t="s">
        <v>1841</v>
      </c>
      <c r="Q356" s="142"/>
      <c r="R356" s="142" t="s">
        <v>1840</v>
      </c>
      <c r="S356" s="142" t="s">
        <v>1844</v>
      </c>
      <c r="T356" s="142" t="s">
        <v>1841</v>
      </c>
      <c r="U356" s="142" t="s">
        <v>2790</v>
      </c>
      <c r="V356" s="142">
        <v>22.070503299999999</v>
      </c>
      <c r="W356" s="142">
        <v>79.1013576</v>
      </c>
      <c r="X356" s="142">
        <v>583.5</v>
      </c>
      <c r="Y356" s="142">
        <v>4.76</v>
      </c>
      <c r="Z356" s="142" t="s">
        <v>2331</v>
      </c>
      <c r="AA356" s="142">
        <v>0</v>
      </c>
      <c r="AB356" s="142">
        <v>0</v>
      </c>
      <c r="AC356" s="142">
        <v>0</v>
      </c>
      <c r="AD356" s="142">
        <v>1</v>
      </c>
      <c r="AE356" s="142">
        <v>0</v>
      </c>
      <c r="AF356" s="142">
        <v>0</v>
      </c>
      <c r="AG356" s="186" t="s">
        <v>1844</v>
      </c>
      <c r="AH356" s="138" t="s">
        <v>2791</v>
      </c>
      <c r="AI356" s="187" t="s">
        <v>2792</v>
      </c>
    </row>
    <row r="357" spans="1:35" x14ac:dyDescent="0.3">
      <c r="A357" s="183">
        <v>356</v>
      </c>
      <c r="B357" s="184">
        <v>45464</v>
      </c>
      <c r="C357" s="142" t="s">
        <v>2815</v>
      </c>
      <c r="D357" s="142" t="s">
        <v>435</v>
      </c>
      <c r="E357" s="184">
        <v>44596</v>
      </c>
      <c r="F357" s="142" t="s">
        <v>1475</v>
      </c>
      <c r="G357" s="142" t="s">
        <v>1341</v>
      </c>
      <c r="H357" s="142" t="s">
        <v>1468</v>
      </c>
      <c r="I357" s="142" t="s">
        <v>1503</v>
      </c>
      <c r="J357" s="142" t="s">
        <v>1545</v>
      </c>
      <c r="K357" s="142">
        <v>6</v>
      </c>
      <c r="L357" s="142">
        <v>1</v>
      </c>
      <c r="M357" s="142">
        <f>Table1[[#This Row],[Number of adult in House]]+Table1[[#This Row],[Number of children]]</f>
        <v>7</v>
      </c>
      <c r="N357" s="142">
        <v>2</v>
      </c>
      <c r="O357" s="142" t="s">
        <v>1840</v>
      </c>
      <c r="P357" s="142" t="s">
        <v>1841</v>
      </c>
      <c r="Q357" s="142"/>
      <c r="R357" s="142" t="s">
        <v>1840</v>
      </c>
      <c r="S357" s="142" t="s">
        <v>1841</v>
      </c>
      <c r="T357" s="142" t="s">
        <v>1841</v>
      </c>
      <c r="U357" s="142" t="s">
        <v>2575</v>
      </c>
      <c r="V357" s="142">
        <v>21.9222912</v>
      </c>
      <c r="W357" s="142">
        <v>78.727181200000004</v>
      </c>
      <c r="X357" s="142">
        <v>635.20000000000005</v>
      </c>
      <c r="Y357" s="142">
        <v>4.7</v>
      </c>
      <c r="Z357" s="142" t="s">
        <v>1843</v>
      </c>
      <c r="AA357" s="142">
        <v>1</v>
      </c>
      <c r="AB357" s="142">
        <v>0</v>
      </c>
      <c r="AC357" s="142">
        <v>0</v>
      </c>
      <c r="AD357" s="142">
        <v>0</v>
      </c>
      <c r="AE357" s="142">
        <v>0</v>
      </c>
      <c r="AF357" s="142">
        <v>0</v>
      </c>
      <c r="AG357" s="186" t="s">
        <v>1844</v>
      </c>
      <c r="AH357" s="138" t="s">
        <v>2576</v>
      </c>
      <c r="AI357" s="187" t="s">
        <v>2577</v>
      </c>
    </row>
    <row r="358" spans="1:35" x14ac:dyDescent="0.3">
      <c r="A358" s="183">
        <v>357</v>
      </c>
      <c r="B358" s="184">
        <v>45465</v>
      </c>
      <c r="C358" s="142" t="s">
        <v>2815</v>
      </c>
      <c r="D358" s="142" t="s">
        <v>445</v>
      </c>
      <c r="E358" s="184">
        <v>44593</v>
      </c>
      <c r="F358" s="142" t="s">
        <v>1518</v>
      </c>
      <c r="G358" s="142" t="s">
        <v>1519</v>
      </c>
      <c r="H358" s="142" t="s">
        <v>1520</v>
      </c>
      <c r="I358" s="142" t="s">
        <v>1521</v>
      </c>
      <c r="J358" s="142" t="s">
        <v>1483</v>
      </c>
      <c r="K358" s="142">
        <v>0</v>
      </c>
      <c r="L358" s="142">
        <v>1</v>
      </c>
      <c r="M358" s="142">
        <f>Table1[[#This Row],[Number of adult in House]]+Table1[[#This Row],[Number of children]]</f>
        <v>1</v>
      </c>
      <c r="N358" s="142">
        <v>2</v>
      </c>
      <c r="O358" s="142" t="s">
        <v>1840</v>
      </c>
      <c r="P358" s="142" t="s">
        <v>1841</v>
      </c>
      <c r="Q358" s="142"/>
      <c r="R358" s="142" t="s">
        <v>1840</v>
      </c>
      <c r="S358" s="142" t="s">
        <v>1841</v>
      </c>
      <c r="T358" s="142" t="s">
        <v>1841</v>
      </c>
      <c r="U358" s="142" t="s">
        <v>2581</v>
      </c>
      <c r="V358" s="142">
        <v>21.876196499999999</v>
      </c>
      <c r="W358" s="142">
        <v>78.722720499999994</v>
      </c>
      <c r="X358" s="142">
        <v>532.20000000000005</v>
      </c>
      <c r="Y358" s="142">
        <v>4.3499999999999996</v>
      </c>
      <c r="Z358" s="142" t="s">
        <v>2337</v>
      </c>
      <c r="AA358" s="142">
        <v>0</v>
      </c>
      <c r="AB358" s="142">
        <v>0</v>
      </c>
      <c r="AC358" s="142">
        <v>1</v>
      </c>
      <c r="AD358" s="142">
        <v>0</v>
      </c>
      <c r="AE358" s="142">
        <v>0</v>
      </c>
      <c r="AF358" s="142">
        <v>0</v>
      </c>
      <c r="AG358" s="186" t="s">
        <v>1844</v>
      </c>
      <c r="AH358" s="138" t="s">
        <v>2582</v>
      </c>
      <c r="AI358" s="187" t="s">
        <v>2583</v>
      </c>
    </row>
    <row r="359" spans="1:35" x14ac:dyDescent="0.3">
      <c r="A359" s="183">
        <v>358</v>
      </c>
      <c r="B359" s="184">
        <v>45466</v>
      </c>
      <c r="C359" s="142" t="s">
        <v>2815</v>
      </c>
      <c r="D359" s="142" t="s">
        <v>456</v>
      </c>
      <c r="E359" s="184">
        <v>44600</v>
      </c>
      <c r="F359" s="142" t="s">
        <v>1523</v>
      </c>
      <c r="G359" s="142" t="s">
        <v>1524</v>
      </c>
      <c r="H359" s="142" t="s">
        <v>1525</v>
      </c>
      <c r="I359" s="142" t="s">
        <v>715</v>
      </c>
      <c r="J359" s="142" t="s">
        <v>1489</v>
      </c>
      <c r="K359" s="142">
        <v>4</v>
      </c>
      <c r="L359" s="142">
        <v>1</v>
      </c>
      <c r="M359" s="142">
        <f>Table1[[#This Row],[Number of adult in House]]+Table1[[#This Row],[Number of children]]</f>
        <v>5</v>
      </c>
      <c r="N359" s="142">
        <v>2</v>
      </c>
      <c r="O359" s="142" t="s">
        <v>1840</v>
      </c>
      <c r="P359" s="142" t="s">
        <v>1841</v>
      </c>
      <c r="Q359" s="142"/>
      <c r="R359" s="142" t="s">
        <v>1840</v>
      </c>
      <c r="S359" s="142" t="s">
        <v>1841</v>
      </c>
      <c r="T359" s="142" t="s">
        <v>1841</v>
      </c>
      <c r="U359" s="142" t="s">
        <v>2587</v>
      </c>
      <c r="V359" s="142">
        <v>21.874870399999999</v>
      </c>
      <c r="W359" s="142">
        <v>78.776554599999997</v>
      </c>
      <c r="X359" s="142">
        <v>669.7</v>
      </c>
      <c r="Y359" s="142">
        <v>4.3</v>
      </c>
      <c r="Z359" s="142" t="s">
        <v>1843</v>
      </c>
      <c r="AA359" s="142">
        <v>1</v>
      </c>
      <c r="AB359" s="142">
        <v>0</v>
      </c>
      <c r="AC359" s="142">
        <v>0</v>
      </c>
      <c r="AD359" s="142">
        <v>0</v>
      </c>
      <c r="AE359" s="142">
        <v>0</v>
      </c>
      <c r="AF359" s="142">
        <v>0</v>
      </c>
      <c r="AG359" s="186" t="s">
        <v>1844</v>
      </c>
      <c r="AH359" s="138" t="s">
        <v>2588</v>
      </c>
      <c r="AI359" s="187" t="s">
        <v>2589</v>
      </c>
    </row>
    <row r="360" spans="1:35" x14ac:dyDescent="0.3">
      <c r="A360" s="183">
        <v>359</v>
      </c>
      <c r="B360" s="184">
        <v>45467</v>
      </c>
      <c r="C360" s="142" t="s">
        <v>2815</v>
      </c>
      <c r="D360" s="142" t="s">
        <v>466</v>
      </c>
      <c r="E360" s="184">
        <v>44622</v>
      </c>
      <c r="F360" s="142" t="s">
        <v>1526</v>
      </c>
      <c r="G360" s="142" t="s">
        <v>1527</v>
      </c>
      <c r="H360" s="142" t="s">
        <v>1528</v>
      </c>
      <c r="I360" s="142" t="s">
        <v>1493</v>
      </c>
      <c r="J360" s="142" t="s">
        <v>1483</v>
      </c>
      <c r="K360" s="142">
        <v>4</v>
      </c>
      <c r="L360" s="142">
        <v>3</v>
      </c>
      <c r="M360" s="142">
        <f>Table1[[#This Row],[Number of adult in House]]+Table1[[#This Row],[Number of children]]</f>
        <v>7</v>
      </c>
      <c r="N360" s="142">
        <v>2</v>
      </c>
      <c r="O360" s="142" t="s">
        <v>1840</v>
      </c>
      <c r="P360" s="142" t="s">
        <v>1841</v>
      </c>
      <c r="Q360" s="142"/>
      <c r="R360" s="142" t="s">
        <v>1840</v>
      </c>
      <c r="S360" s="142" t="s">
        <v>1844</v>
      </c>
      <c r="T360" s="142" t="s">
        <v>1841</v>
      </c>
      <c r="U360" s="142" t="s">
        <v>2793</v>
      </c>
      <c r="V360" s="142">
        <v>22.0893576</v>
      </c>
      <c r="W360" s="142">
        <v>79.114777200000006</v>
      </c>
      <c r="X360" s="142">
        <v>577.29999999999995</v>
      </c>
      <c r="Y360" s="142">
        <v>3.9</v>
      </c>
      <c r="Z360" s="142" t="s">
        <v>2337</v>
      </c>
      <c r="AA360" s="142">
        <v>0</v>
      </c>
      <c r="AB360" s="142">
        <v>0</v>
      </c>
      <c r="AC360" s="142">
        <v>1</v>
      </c>
      <c r="AD360" s="142">
        <v>0</v>
      </c>
      <c r="AE360" s="142">
        <v>0</v>
      </c>
      <c r="AF360" s="142">
        <v>0</v>
      </c>
      <c r="AG360" s="186" t="s">
        <v>1844</v>
      </c>
      <c r="AH360" s="138" t="s">
        <v>2794</v>
      </c>
      <c r="AI360" s="187" t="s">
        <v>2795</v>
      </c>
    </row>
    <row r="361" spans="1:35" x14ac:dyDescent="0.3">
      <c r="A361" s="183">
        <v>360</v>
      </c>
      <c r="B361" s="184">
        <v>45468</v>
      </c>
      <c r="C361" s="142" t="s">
        <v>2815</v>
      </c>
      <c r="D361" s="142" t="s">
        <v>476</v>
      </c>
      <c r="E361" s="184">
        <v>44637</v>
      </c>
      <c r="F361" s="142" t="s">
        <v>1529</v>
      </c>
      <c r="G361" s="142" t="s">
        <v>1530</v>
      </c>
      <c r="H361" s="142" t="s">
        <v>1496</v>
      </c>
      <c r="I361" s="142" t="s">
        <v>1497</v>
      </c>
      <c r="J361" s="142" t="s">
        <v>1489</v>
      </c>
      <c r="K361" s="142">
        <v>2</v>
      </c>
      <c r="L361" s="142">
        <v>3</v>
      </c>
      <c r="M361" s="142">
        <f>Table1[[#This Row],[Number of adult in House]]+Table1[[#This Row],[Number of children]]</f>
        <v>5</v>
      </c>
      <c r="N361" s="142">
        <v>2</v>
      </c>
      <c r="O361" s="142" t="s">
        <v>1840</v>
      </c>
      <c r="P361" s="142" t="s">
        <v>1841</v>
      </c>
      <c r="Q361" s="142"/>
      <c r="R361" s="142" t="s">
        <v>1840</v>
      </c>
      <c r="S361" s="142" t="s">
        <v>1844</v>
      </c>
      <c r="T361" s="142" t="s">
        <v>1841</v>
      </c>
      <c r="U361" s="142" t="s">
        <v>2796</v>
      </c>
      <c r="V361" s="142">
        <v>22.093458300000002</v>
      </c>
      <c r="W361" s="142">
        <v>79.084610799999993</v>
      </c>
      <c r="X361" s="142">
        <v>583.1</v>
      </c>
      <c r="Y361" s="142">
        <v>3.6160000000000001</v>
      </c>
      <c r="Z361" s="142" t="s">
        <v>1843</v>
      </c>
      <c r="AA361" s="142">
        <v>1</v>
      </c>
      <c r="AB361" s="142">
        <v>0</v>
      </c>
      <c r="AC361" s="142">
        <v>0</v>
      </c>
      <c r="AD361" s="142">
        <v>0</v>
      </c>
      <c r="AE361" s="142">
        <v>0</v>
      </c>
      <c r="AF361" s="142">
        <v>0</v>
      </c>
      <c r="AG361" s="186" t="s">
        <v>1844</v>
      </c>
      <c r="AH361" s="138" t="s">
        <v>2797</v>
      </c>
      <c r="AI361" s="187" t="s">
        <v>2798</v>
      </c>
    </row>
    <row r="362" spans="1:35" x14ac:dyDescent="0.3">
      <c r="A362" s="183">
        <v>361</v>
      </c>
      <c r="B362" s="184">
        <v>45469</v>
      </c>
      <c r="C362" s="142" t="s">
        <v>2815</v>
      </c>
      <c r="D362" s="142" t="s">
        <v>486</v>
      </c>
      <c r="E362" s="184">
        <v>44628</v>
      </c>
      <c r="F362" s="142" t="s">
        <v>1531</v>
      </c>
      <c r="G362" s="142" t="s">
        <v>928</v>
      </c>
      <c r="H362" s="142" t="s">
        <v>1487</v>
      </c>
      <c r="I362" s="142" t="s">
        <v>1506</v>
      </c>
      <c r="J362" s="142" t="s">
        <v>1489</v>
      </c>
      <c r="K362" s="142">
        <v>3</v>
      </c>
      <c r="L362" s="142">
        <v>3</v>
      </c>
      <c r="M362" s="142">
        <f>Table1[[#This Row],[Number of adult in House]]+Table1[[#This Row],[Number of children]]</f>
        <v>6</v>
      </c>
      <c r="N362" s="142">
        <v>2</v>
      </c>
      <c r="O362" s="142" t="s">
        <v>1840</v>
      </c>
      <c r="P362" s="142" t="s">
        <v>1841</v>
      </c>
      <c r="Q362" s="142"/>
      <c r="R362" s="142" t="s">
        <v>1840</v>
      </c>
      <c r="S362" s="142" t="s">
        <v>1844</v>
      </c>
      <c r="T362" s="142" t="s">
        <v>1841</v>
      </c>
      <c r="U362" s="142" t="s">
        <v>2799</v>
      </c>
      <c r="V362" s="142">
        <v>22.095054699999999</v>
      </c>
      <c r="W362" s="142">
        <v>79.085667700000002</v>
      </c>
      <c r="X362" s="142">
        <v>584.1</v>
      </c>
      <c r="Y362" s="142">
        <v>3.9660000000000002</v>
      </c>
      <c r="Z362" s="142" t="s">
        <v>1843</v>
      </c>
      <c r="AA362" s="142">
        <v>1</v>
      </c>
      <c r="AB362" s="142">
        <v>0</v>
      </c>
      <c r="AC362" s="142">
        <v>0</v>
      </c>
      <c r="AD362" s="142">
        <v>0</v>
      </c>
      <c r="AE362" s="142">
        <v>0</v>
      </c>
      <c r="AF362" s="142">
        <v>0</v>
      </c>
      <c r="AG362" s="186" t="s">
        <v>1844</v>
      </c>
      <c r="AH362" s="138" t="s">
        <v>2800</v>
      </c>
      <c r="AI362" s="187" t="s">
        <v>2801</v>
      </c>
    </row>
    <row r="363" spans="1:35" x14ac:dyDescent="0.3">
      <c r="A363" s="183">
        <v>362</v>
      </c>
      <c r="B363" s="184">
        <v>45461</v>
      </c>
      <c r="C363" s="142" t="s">
        <v>2815</v>
      </c>
      <c r="D363" s="142" t="s">
        <v>496</v>
      </c>
      <c r="E363" s="184">
        <v>44626</v>
      </c>
      <c r="F363" s="142" t="s">
        <v>1532</v>
      </c>
      <c r="G363" s="142" t="s">
        <v>1533</v>
      </c>
      <c r="H363" s="142" t="s">
        <v>1534</v>
      </c>
      <c r="I363" s="142" t="s">
        <v>1506</v>
      </c>
      <c r="J363" s="142" t="s">
        <v>1489</v>
      </c>
      <c r="K363" s="142">
        <v>3</v>
      </c>
      <c r="L363" s="142">
        <v>1</v>
      </c>
      <c r="M363" s="142">
        <f>Table1[[#This Row],[Number of adult in House]]+Table1[[#This Row],[Number of children]]</f>
        <v>4</v>
      </c>
      <c r="N363" s="142">
        <v>2</v>
      </c>
      <c r="O363" s="142" t="s">
        <v>1840</v>
      </c>
      <c r="P363" s="142" t="s">
        <v>1841</v>
      </c>
      <c r="Q363" s="142"/>
      <c r="R363" s="142" t="s">
        <v>1840</v>
      </c>
      <c r="S363" s="142" t="s">
        <v>1841</v>
      </c>
      <c r="T363" s="142" t="s">
        <v>1841</v>
      </c>
      <c r="U363" s="142" t="s">
        <v>2595</v>
      </c>
      <c r="V363" s="142">
        <v>21.981328300000001</v>
      </c>
      <c r="W363" s="142">
        <v>78.6720167</v>
      </c>
      <c r="X363" s="142">
        <v>788.40000000000009</v>
      </c>
      <c r="Y363" s="142">
        <v>54.1</v>
      </c>
      <c r="Z363" s="142" t="s">
        <v>1843</v>
      </c>
      <c r="AA363" s="142">
        <v>1</v>
      </c>
      <c r="AB363" s="142">
        <v>0</v>
      </c>
      <c r="AC363" s="142">
        <v>0</v>
      </c>
      <c r="AD363" s="142">
        <v>0</v>
      </c>
      <c r="AE363" s="142">
        <v>0</v>
      </c>
      <c r="AF363" s="142">
        <v>0</v>
      </c>
      <c r="AG363" s="186" t="s">
        <v>1844</v>
      </c>
      <c r="AH363" s="138" t="s">
        <v>2596</v>
      </c>
      <c r="AI363" s="187" t="s">
        <v>2597</v>
      </c>
    </row>
    <row r="364" spans="1:35" x14ac:dyDescent="0.3">
      <c r="A364" s="183">
        <v>363</v>
      </c>
      <c r="B364" s="184">
        <v>45462</v>
      </c>
      <c r="C364" s="142" t="s">
        <v>2811</v>
      </c>
      <c r="D364" s="142" t="s">
        <v>506</v>
      </c>
      <c r="E364" s="184">
        <v>44632</v>
      </c>
      <c r="F364" s="142" t="s">
        <v>1535</v>
      </c>
      <c r="G364" s="142" t="s">
        <v>1536</v>
      </c>
      <c r="H364" s="142" t="s">
        <v>1537</v>
      </c>
      <c r="I364" s="142" t="s">
        <v>1482</v>
      </c>
      <c r="J364" s="142" t="s">
        <v>1545</v>
      </c>
      <c r="K364" s="142">
        <v>2</v>
      </c>
      <c r="L364" s="142">
        <v>2</v>
      </c>
      <c r="M364" s="142">
        <f>Table1[[#This Row],[Number of adult in House]]+Table1[[#This Row],[Number of children]]</f>
        <v>4</v>
      </c>
      <c r="N364" s="142">
        <v>2</v>
      </c>
      <c r="O364" s="142" t="s">
        <v>1840</v>
      </c>
      <c r="P364" s="142" t="s">
        <v>1840</v>
      </c>
      <c r="Q364" s="142">
        <v>3</v>
      </c>
      <c r="R364" s="142" t="s">
        <v>1840</v>
      </c>
      <c r="S364" s="142" t="s">
        <v>1841</v>
      </c>
      <c r="T364" s="142" t="s">
        <v>2601</v>
      </c>
      <c r="U364" s="142" t="s">
        <v>2602</v>
      </c>
      <c r="V364" s="142">
        <v>21.998345700000002</v>
      </c>
      <c r="W364" s="142">
        <v>78.649608499999999</v>
      </c>
      <c r="X364" s="142">
        <v>490.2</v>
      </c>
      <c r="Y364" s="142">
        <v>121</v>
      </c>
      <c r="Z364" s="142" t="s">
        <v>1843</v>
      </c>
      <c r="AA364" s="142">
        <v>1</v>
      </c>
      <c r="AB364" s="142">
        <v>0</v>
      </c>
      <c r="AC364" s="142">
        <v>0</v>
      </c>
      <c r="AD364" s="142">
        <v>0</v>
      </c>
      <c r="AE364" s="142">
        <v>0</v>
      </c>
      <c r="AF364" s="142">
        <v>0</v>
      </c>
      <c r="AG364" s="186" t="s">
        <v>1844</v>
      </c>
      <c r="AH364" s="138" t="s">
        <v>2603</v>
      </c>
      <c r="AI364" s="187" t="s">
        <v>2604</v>
      </c>
    </row>
    <row r="365" spans="1:35" x14ac:dyDescent="0.3">
      <c r="A365" s="183">
        <v>364</v>
      </c>
      <c r="B365" s="184">
        <v>45463</v>
      </c>
      <c r="C365" s="142" t="s">
        <v>2811</v>
      </c>
      <c r="D365" s="142" t="s">
        <v>516</v>
      </c>
      <c r="E365" s="184">
        <v>44638</v>
      </c>
      <c r="F365" s="142" t="s">
        <v>1539</v>
      </c>
      <c r="G365" s="142" t="s">
        <v>1540</v>
      </c>
      <c r="H365" s="142" t="s">
        <v>1477</v>
      </c>
      <c r="I365" s="142" t="s">
        <v>1469</v>
      </c>
      <c r="J365" s="142" t="s">
        <v>1545</v>
      </c>
      <c r="K365" s="142">
        <v>3</v>
      </c>
      <c r="L365" s="142">
        <v>2</v>
      </c>
      <c r="M365" s="142">
        <f>Table1[[#This Row],[Number of adult in House]]+Table1[[#This Row],[Number of children]]</f>
        <v>5</v>
      </c>
      <c r="N365" s="142">
        <v>2</v>
      </c>
      <c r="O365" s="142" t="s">
        <v>1840</v>
      </c>
      <c r="P365" s="142" t="s">
        <v>1840</v>
      </c>
      <c r="Q365" s="142">
        <v>2</v>
      </c>
      <c r="R365" s="142" t="s">
        <v>1840</v>
      </c>
      <c r="S365" s="142" t="s">
        <v>2608</v>
      </c>
      <c r="T365" s="142" t="s">
        <v>2609</v>
      </c>
      <c r="U365" s="142" t="s">
        <v>2610</v>
      </c>
      <c r="V365" s="142">
        <v>21.963324</v>
      </c>
      <c r="W365" s="142">
        <v>78.630405300000007</v>
      </c>
      <c r="X365" s="142">
        <v>497.99999999999989</v>
      </c>
      <c r="Y365" s="142">
        <v>4.5</v>
      </c>
      <c r="Z365" s="142" t="s">
        <v>1843</v>
      </c>
      <c r="AA365" s="142">
        <v>1</v>
      </c>
      <c r="AB365" s="142">
        <v>0</v>
      </c>
      <c r="AC365" s="142">
        <v>0</v>
      </c>
      <c r="AD365" s="142">
        <v>0</v>
      </c>
      <c r="AE365" s="142">
        <v>0</v>
      </c>
      <c r="AF365" s="142">
        <v>0</v>
      </c>
      <c r="AG365" s="186" t="s">
        <v>1844</v>
      </c>
      <c r="AH365" s="138" t="s">
        <v>2611</v>
      </c>
      <c r="AI365" s="187" t="s">
        <v>2612</v>
      </c>
    </row>
    <row r="366" spans="1:35" x14ac:dyDescent="0.3">
      <c r="A366" s="183">
        <v>365</v>
      </c>
      <c r="B366" s="184">
        <v>45464</v>
      </c>
      <c r="C366" s="142" t="s">
        <v>2811</v>
      </c>
      <c r="D366" s="142" t="s">
        <v>526</v>
      </c>
      <c r="E366" s="184">
        <v>44626</v>
      </c>
      <c r="F366" s="142" t="s">
        <v>1542</v>
      </c>
      <c r="G366" s="142" t="s">
        <v>1543</v>
      </c>
      <c r="H366" s="142" t="s">
        <v>1544</v>
      </c>
      <c r="I366" s="142" t="s">
        <v>1469</v>
      </c>
      <c r="J366" s="142" t="s">
        <v>1545</v>
      </c>
      <c r="K366" s="142">
        <v>5</v>
      </c>
      <c r="L366" s="142">
        <v>2</v>
      </c>
      <c r="M366" s="142">
        <f>Table1[[#This Row],[Number of adult in House]]+Table1[[#This Row],[Number of children]]</f>
        <v>7</v>
      </c>
      <c r="N366" s="142">
        <v>2</v>
      </c>
      <c r="O366" s="142" t="s">
        <v>1840</v>
      </c>
      <c r="P366" s="142" t="s">
        <v>1840</v>
      </c>
      <c r="Q366" s="142">
        <v>2</v>
      </c>
      <c r="R366" s="142" t="s">
        <v>1840</v>
      </c>
      <c r="S366" s="142" t="s">
        <v>1841</v>
      </c>
      <c r="T366" s="142" t="s">
        <v>2616</v>
      </c>
      <c r="U366" s="142" t="s">
        <v>2617</v>
      </c>
      <c r="V366" s="142">
        <v>21.9789675</v>
      </c>
      <c r="W366" s="142">
        <v>78.670189300000004</v>
      </c>
      <c r="X366" s="142">
        <v>0</v>
      </c>
      <c r="Y366" s="142">
        <v>1000</v>
      </c>
      <c r="Z366" s="142" t="s">
        <v>1843</v>
      </c>
      <c r="AA366" s="142">
        <v>1</v>
      </c>
      <c r="AB366" s="142">
        <v>0</v>
      </c>
      <c r="AC366" s="142">
        <v>0</v>
      </c>
      <c r="AD366" s="142">
        <v>0</v>
      </c>
      <c r="AE366" s="142">
        <v>0</v>
      </c>
      <c r="AF366" s="142">
        <v>0</v>
      </c>
      <c r="AG366" s="186" t="s">
        <v>1844</v>
      </c>
      <c r="AH366" s="138" t="s">
        <v>2618</v>
      </c>
      <c r="AI366" s="187" t="s">
        <v>2619</v>
      </c>
    </row>
    <row r="367" spans="1:35" x14ac:dyDescent="0.3">
      <c r="A367" s="183">
        <v>366</v>
      </c>
      <c r="B367" s="184">
        <v>45465</v>
      </c>
      <c r="C367" s="142" t="s">
        <v>2811</v>
      </c>
      <c r="D367" s="142" t="s">
        <v>536</v>
      </c>
      <c r="E367" s="184">
        <v>44629</v>
      </c>
      <c r="F367" s="142" t="s">
        <v>1546</v>
      </c>
      <c r="G367" s="142" t="s">
        <v>1547</v>
      </c>
      <c r="H367" s="142" t="s">
        <v>1496</v>
      </c>
      <c r="I367" s="142" t="s">
        <v>1497</v>
      </c>
      <c r="J367" s="142" t="s">
        <v>1489</v>
      </c>
      <c r="K367" s="142">
        <v>3</v>
      </c>
      <c r="L367" s="142">
        <v>1</v>
      </c>
      <c r="M367" s="142">
        <f>Table1[[#This Row],[Number of adult in House]]+Table1[[#This Row],[Number of children]]</f>
        <v>4</v>
      </c>
      <c r="N367" s="142">
        <v>2</v>
      </c>
      <c r="O367" s="142" t="s">
        <v>1840</v>
      </c>
      <c r="P367" s="142" t="s">
        <v>1840</v>
      </c>
      <c r="Q367" s="142">
        <v>1</v>
      </c>
      <c r="R367" s="142" t="s">
        <v>1840</v>
      </c>
      <c r="S367" s="142" t="s">
        <v>1841</v>
      </c>
      <c r="T367" s="142" t="s">
        <v>2622</v>
      </c>
      <c r="U367" s="142" t="s">
        <v>2623</v>
      </c>
      <c r="V367" s="142">
        <v>21.9720467</v>
      </c>
      <c r="W367" s="142">
        <v>78.607405</v>
      </c>
      <c r="X367" s="142">
        <v>496.9</v>
      </c>
      <c r="Y367" s="142">
        <v>3.9</v>
      </c>
      <c r="Z367" s="142" t="s">
        <v>1843</v>
      </c>
      <c r="AA367" s="142">
        <v>1</v>
      </c>
      <c r="AB367" s="142">
        <v>0</v>
      </c>
      <c r="AC367" s="142">
        <v>0</v>
      </c>
      <c r="AD367" s="142">
        <v>0</v>
      </c>
      <c r="AE367" s="142">
        <v>0</v>
      </c>
      <c r="AF367" s="142">
        <v>0</v>
      </c>
      <c r="AG367" s="186" t="s">
        <v>1844</v>
      </c>
      <c r="AH367" s="138" t="s">
        <v>2624</v>
      </c>
      <c r="AI367" s="187" t="s">
        <v>2625</v>
      </c>
    </row>
    <row r="368" spans="1:35" x14ac:dyDescent="0.3">
      <c r="A368" s="183">
        <v>367</v>
      </c>
      <c r="B368" s="184">
        <v>45466</v>
      </c>
      <c r="C368" s="142" t="s">
        <v>2811</v>
      </c>
      <c r="D368" s="142" t="s">
        <v>546</v>
      </c>
      <c r="E368" s="184">
        <v>44636</v>
      </c>
      <c r="F368" s="142" t="s">
        <v>1548</v>
      </c>
      <c r="G368" s="142" t="s">
        <v>1549</v>
      </c>
      <c r="H368" s="142" t="s">
        <v>1528</v>
      </c>
      <c r="I368" s="142" t="s">
        <v>1482</v>
      </c>
      <c r="J368" s="142" t="s">
        <v>1483</v>
      </c>
      <c r="K368" s="142">
        <v>4</v>
      </c>
      <c r="L368" s="142">
        <v>1</v>
      </c>
      <c r="M368" s="142">
        <f>Table1[[#This Row],[Number of adult in House]]+Table1[[#This Row],[Number of children]]</f>
        <v>5</v>
      </c>
      <c r="N368" s="142">
        <v>2</v>
      </c>
      <c r="O368" s="142" t="s">
        <v>1840</v>
      </c>
      <c r="P368" s="142" t="s">
        <v>1841</v>
      </c>
      <c r="Q368" s="142"/>
      <c r="R368" s="142" t="s">
        <v>1840</v>
      </c>
      <c r="S368" s="142" t="s">
        <v>1844</v>
      </c>
      <c r="T368" s="142" t="s">
        <v>1841</v>
      </c>
      <c r="U368" s="142" t="s">
        <v>2816</v>
      </c>
      <c r="V368" s="142">
        <v>22.046101400000001</v>
      </c>
      <c r="W368" s="142">
        <v>79.014133299999997</v>
      </c>
      <c r="X368" s="142">
        <v>644.54296875</v>
      </c>
      <c r="Y368" s="142">
        <v>5.6820000000000004</v>
      </c>
      <c r="Z368" s="142" t="s">
        <v>1843</v>
      </c>
      <c r="AA368" s="142">
        <v>1</v>
      </c>
      <c r="AB368" s="142">
        <v>0</v>
      </c>
      <c r="AC368" s="142">
        <v>0</v>
      </c>
      <c r="AD368" s="142">
        <v>0</v>
      </c>
      <c r="AE368" s="142">
        <v>0</v>
      </c>
      <c r="AF368" s="142">
        <v>0</v>
      </c>
      <c r="AG368" s="186" t="s">
        <v>1844</v>
      </c>
      <c r="AH368" s="138" t="s">
        <v>2817</v>
      </c>
      <c r="AI368" s="187" t="s">
        <v>2818</v>
      </c>
    </row>
    <row r="369" spans="1:35" x14ac:dyDescent="0.3">
      <c r="A369" s="183">
        <v>368</v>
      </c>
      <c r="B369" s="184">
        <v>45467</v>
      </c>
      <c r="C369" s="142" t="s">
        <v>2811</v>
      </c>
      <c r="D369" s="142" t="s">
        <v>556</v>
      </c>
      <c r="E369" s="184">
        <v>44627</v>
      </c>
      <c r="F369" s="142" t="s">
        <v>1550</v>
      </c>
      <c r="G369" s="142" t="s">
        <v>1551</v>
      </c>
      <c r="H369" s="142" t="s">
        <v>1534</v>
      </c>
      <c r="I369" s="142" t="s">
        <v>1506</v>
      </c>
      <c r="J369" s="142" t="s">
        <v>1489</v>
      </c>
      <c r="K369" s="142">
        <v>6</v>
      </c>
      <c r="L369" s="142">
        <v>1</v>
      </c>
      <c r="M369" s="142">
        <f>Table1[[#This Row],[Number of adult in House]]+Table1[[#This Row],[Number of children]]</f>
        <v>7</v>
      </c>
      <c r="N369" s="142">
        <v>2</v>
      </c>
      <c r="O369" s="142" t="s">
        <v>1840</v>
      </c>
      <c r="P369" s="142" t="s">
        <v>1841</v>
      </c>
      <c r="Q369" s="142"/>
      <c r="R369" s="142" t="s">
        <v>1840</v>
      </c>
      <c r="S369" s="142" t="s">
        <v>1844</v>
      </c>
      <c r="T369" s="142" t="s">
        <v>1841</v>
      </c>
      <c r="U369" s="142" t="s">
        <v>2819</v>
      </c>
      <c r="V369" s="142">
        <v>22.044947700000002</v>
      </c>
      <c r="W369" s="142">
        <v>79.015996400000006</v>
      </c>
      <c r="X369" s="142">
        <v>653.5079345703125</v>
      </c>
      <c r="Y369" s="142">
        <v>8.1820000000000004</v>
      </c>
      <c r="Z369" s="142" t="s">
        <v>2820</v>
      </c>
      <c r="AA369" s="142">
        <v>1</v>
      </c>
      <c r="AB369" s="142">
        <v>0</v>
      </c>
      <c r="AC369" s="142">
        <v>0</v>
      </c>
      <c r="AD369" s="142">
        <v>0</v>
      </c>
      <c r="AE369" s="142">
        <v>0</v>
      </c>
      <c r="AF369" s="142">
        <v>1</v>
      </c>
      <c r="AG369" s="186" t="s">
        <v>1844</v>
      </c>
      <c r="AH369" s="138" t="s">
        <v>2821</v>
      </c>
      <c r="AI369" s="187" t="s">
        <v>2822</v>
      </c>
    </row>
    <row r="370" spans="1:35" x14ac:dyDescent="0.3">
      <c r="A370" s="183">
        <v>369</v>
      </c>
      <c r="B370" s="184">
        <v>45468</v>
      </c>
      <c r="C370" s="142" t="s">
        <v>2811</v>
      </c>
      <c r="D370" s="142" t="s">
        <v>566</v>
      </c>
      <c r="E370" s="184">
        <v>44635</v>
      </c>
      <c r="F370" s="142" t="s">
        <v>1552</v>
      </c>
      <c r="G370" s="142" t="s">
        <v>1553</v>
      </c>
      <c r="H370" s="142" t="s">
        <v>1525</v>
      </c>
      <c r="I370" s="142" t="s">
        <v>1488</v>
      </c>
      <c r="J370" s="142" t="s">
        <v>1489</v>
      </c>
      <c r="K370" s="142">
        <v>4</v>
      </c>
      <c r="L370" s="142">
        <v>2</v>
      </c>
      <c r="M370" s="142">
        <f>Table1[[#This Row],[Number of adult in House]]+Table1[[#This Row],[Number of children]]</f>
        <v>6</v>
      </c>
      <c r="N370" s="142">
        <v>2</v>
      </c>
      <c r="O370" s="142" t="s">
        <v>1840</v>
      </c>
      <c r="P370" s="142" t="s">
        <v>1841</v>
      </c>
      <c r="Q370" s="142"/>
      <c r="R370" s="142" t="s">
        <v>1840</v>
      </c>
      <c r="S370" s="142" t="s">
        <v>1844</v>
      </c>
      <c r="T370" s="142" t="s">
        <v>1841</v>
      </c>
      <c r="U370" s="142" t="s">
        <v>2823</v>
      </c>
      <c r="V370" s="142">
        <v>21.9877483</v>
      </c>
      <c r="W370" s="142">
        <v>79.098100000000002</v>
      </c>
      <c r="X370" s="142">
        <v>625.29999999999995</v>
      </c>
      <c r="Y370" s="142">
        <v>3.4</v>
      </c>
      <c r="Z370" s="142" t="s">
        <v>1843</v>
      </c>
      <c r="AA370" s="142">
        <v>1</v>
      </c>
      <c r="AB370" s="142">
        <v>0</v>
      </c>
      <c r="AC370" s="142">
        <v>0</v>
      </c>
      <c r="AD370" s="142">
        <v>0</v>
      </c>
      <c r="AE370" s="142">
        <v>0</v>
      </c>
      <c r="AF370" s="142">
        <v>0</v>
      </c>
      <c r="AG370" s="186" t="s">
        <v>1844</v>
      </c>
      <c r="AH370" s="138" t="s">
        <v>2824</v>
      </c>
      <c r="AI370" s="187" t="s">
        <v>2825</v>
      </c>
    </row>
    <row r="371" spans="1:35" x14ac:dyDescent="0.3">
      <c r="A371" s="183">
        <v>370</v>
      </c>
      <c r="B371" s="184">
        <v>45469</v>
      </c>
      <c r="C371" s="142" t="s">
        <v>2811</v>
      </c>
      <c r="D371" s="142" t="s">
        <v>576</v>
      </c>
      <c r="E371" s="184">
        <v>44629</v>
      </c>
      <c r="F371" s="142" t="s">
        <v>1554</v>
      </c>
      <c r="G371" s="142" t="s">
        <v>1555</v>
      </c>
      <c r="H371" s="142" t="s">
        <v>1481</v>
      </c>
      <c r="I371" s="142" t="s">
        <v>1482</v>
      </c>
      <c r="J371" s="142" t="s">
        <v>1483</v>
      </c>
      <c r="K371" s="142">
        <v>5</v>
      </c>
      <c r="L371" s="142">
        <v>1</v>
      </c>
      <c r="M371" s="142">
        <f>Table1[[#This Row],[Number of adult in House]]+Table1[[#This Row],[Number of children]]</f>
        <v>6</v>
      </c>
      <c r="N371" s="142">
        <v>2</v>
      </c>
      <c r="O371" s="142" t="s">
        <v>1840</v>
      </c>
      <c r="P371" s="142" t="s">
        <v>1841</v>
      </c>
      <c r="Q371" s="142"/>
      <c r="R371" s="142" t="s">
        <v>1840</v>
      </c>
      <c r="S371" s="142" t="s">
        <v>1844</v>
      </c>
      <c r="T371" s="142" t="s">
        <v>1841</v>
      </c>
      <c r="U371" s="142" t="s">
        <v>2826</v>
      </c>
      <c r="V371" s="142">
        <v>21.991496300000001</v>
      </c>
      <c r="W371" s="142">
        <v>79.0950165</v>
      </c>
      <c r="X371" s="142">
        <v>618.9</v>
      </c>
      <c r="Y371" s="142">
        <v>4.82</v>
      </c>
      <c r="Z371" s="142" t="s">
        <v>1843</v>
      </c>
      <c r="AA371" s="142">
        <v>1</v>
      </c>
      <c r="AB371" s="142">
        <v>0</v>
      </c>
      <c r="AC371" s="142">
        <v>0</v>
      </c>
      <c r="AD371" s="142">
        <v>0</v>
      </c>
      <c r="AE371" s="142">
        <v>0</v>
      </c>
      <c r="AF371" s="142">
        <v>0</v>
      </c>
      <c r="AG371" s="186" t="s">
        <v>1844</v>
      </c>
      <c r="AH371" s="138" t="s">
        <v>2827</v>
      </c>
      <c r="AI371" s="187" t="s">
        <v>2828</v>
      </c>
    </row>
    <row r="372" spans="1:35" x14ac:dyDescent="0.3">
      <c r="A372" s="183">
        <v>371</v>
      </c>
      <c r="B372" s="184">
        <v>45459.711006944446</v>
      </c>
      <c r="C372" s="142" t="s">
        <v>2829</v>
      </c>
      <c r="D372" s="142" t="s">
        <v>276</v>
      </c>
      <c r="E372" s="184">
        <v>44692</v>
      </c>
      <c r="F372" s="142" t="s">
        <v>1188</v>
      </c>
      <c r="G372" s="142" t="s">
        <v>1189</v>
      </c>
      <c r="H372" s="142" t="s">
        <v>1190</v>
      </c>
      <c r="I372" s="142" t="s">
        <v>1124</v>
      </c>
      <c r="J372" s="142" t="s">
        <v>1101</v>
      </c>
      <c r="K372" s="142">
        <v>3</v>
      </c>
      <c r="L372" s="142">
        <v>1</v>
      </c>
      <c r="M372" s="142">
        <f>Table1[[#This Row],[Number of adult in House]]+Table1[[#This Row],[Number of children]]</f>
        <v>4</v>
      </c>
      <c r="N372" s="142">
        <v>2</v>
      </c>
      <c r="O372" s="142" t="s">
        <v>1840</v>
      </c>
      <c r="P372" s="142" t="s">
        <v>1841</v>
      </c>
      <c r="Q372" s="142"/>
      <c r="R372" s="142" t="s">
        <v>1840</v>
      </c>
      <c r="S372" s="142" t="s">
        <v>1844</v>
      </c>
      <c r="T372" s="142" t="s">
        <v>1841</v>
      </c>
      <c r="U372" s="142" t="s">
        <v>2781</v>
      </c>
      <c r="V372" s="142">
        <v>22.154114700000001</v>
      </c>
      <c r="W372" s="142">
        <v>78.988448199999993</v>
      </c>
      <c r="X372" s="142">
        <v>622.90000000000009</v>
      </c>
      <c r="Y372" s="142">
        <v>4.9000000000000004</v>
      </c>
      <c r="Z372" s="142" t="s">
        <v>1843</v>
      </c>
      <c r="AA372" s="142">
        <v>1</v>
      </c>
      <c r="AB372" s="142">
        <v>0</v>
      </c>
      <c r="AC372" s="142">
        <v>0</v>
      </c>
      <c r="AD372" s="142">
        <v>0</v>
      </c>
      <c r="AE372" s="142">
        <v>0</v>
      </c>
      <c r="AF372" s="142">
        <v>0</v>
      </c>
      <c r="AG372" s="186" t="s">
        <v>1844</v>
      </c>
      <c r="AH372" s="138" t="s">
        <v>2782</v>
      </c>
      <c r="AI372" s="187" t="s">
        <v>2783</v>
      </c>
    </row>
    <row r="373" spans="1:35" x14ac:dyDescent="0.3">
      <c r="A373" s="183">
        <v>372</v>
      </c>
      <c r="B373" s="184">
        <v>45459.711006944446</v>
      </c>
      <c r="C373" s="142" t="s">
        <v>2829</v>
      </c>
      <c r="D373" s="142" t="s">
        <v>286</v>
      </c>
      <c r="E373" s="184">
        <v>44702</v>
      </c>
      <c r="F373" s="142" t="s">
        <v>1191</v>
      </c>
      <c r="G373" s="142" t="s">
        <v>1192</v>
      </c>
      <c r="H373" s="142" t="s">
        <v>1193</v>
      </c>
      <c r="I373" s="142" t="s">
        <v>2830</v>
      </c>
      <c r="J373" s="142" t="s">
        <v>1101</v>
      </c>
      <c r="K373" s="142">
        <v>5</v>
      </c>
      <c r="L373" s="142">
        <v>1</v>
      </c>
      <c r="M373" s="142">
        <f>Table1[[#This Row],[Number of adult in House]]+Table1[[#This Row],[Number of children]]</f>
        <v>6</v>
      </c>
      <c r="N373" s="142">
        <v>2</v>
      </c>
      <c r="O373" s="142" t="s">
        <v>1840</v>
      </c>
      <c r="P373" s="142" t="s">
        <v>1841</v>
      </c>
      <c r="Q373" s="142"/>
      <c r="R373" s="142" t="s">
        <v>1840</v>
      </c>
      <c r="S373" s="142" t="s">
        <v>1844</v>
      </c>
      <c r="T373" s="142" t="s">
        <v>1841</v>
      </c>
      <c r="U373" s="142" t="s">
        <v>2812</v>
      </c>
      <c r="V373" s="142">
        <v>22.1518862</v>
      </c>
      <c r="W373" s="142">
        <v>78.9850086</v>
      </c>
      <c r="X373" s="142">
        <v>642.40000000000009</v>
      </c>
      <c r="Y373" s="142">
        <v>4.9660000000000002</v>
      </c>
      <c r="Z373" s="142" t="s">
        <v>1843</v>
      </c>
      <c r="AA373" s="142">
        <v>1</v>
      </c>
      <c r="AB373" s="142">
        <v>0</v>
      </c>
      <c r="AC373" s="142">
        <v>0</v>
      </c>
      <c r="AD373" s="142">
        <v>0</v>
      </c>
      <c r="AE373" s="142">
        <v>0</v>
      </c>
      <c r="AF373" s="142">
        <v>0</v>
      </c>
      <c r="AG373" s="186" t="s">
        <v>1844</v>
      </c>
      <c r="AH373" s="138" t="s">
        <v>2813</v>
      </c>
      <c r="AI373" s="187" t="s">
        <v>2814</v>
      </c>
    </row>
    <row r="374" spans="1:35" x14ac:dyDescent="0.3">
      <c r="A374" s="183">
        <v>373</v>
      </c>
      <c r="B374" s="184">
        <v>45459.711006944446</v>
      </c>
      <c r="C374" s="142" t="s">
        <v>2829</v>
      </c>
      <c r="D374" s="142" t="s">
        <v>297</v>
      </c>
      <c r="E374" s="184">
        <v>44704</v>
      </c>
      <c r="F374" s="142" t="s">
        <v>1195</v>
      </c>
      <c r="G374" s="142" t="s">
        <v>1196</v>
      </c>
      <c r="H374" s="142" t="s">
        <v>1197</v>
      </c>
      <c r="I374" s="142" t="s">
        <v>1197</v>
      </c>
      <c r="J374" s="142" t="s">
        <v>1101</v>
      </c>
      <c r="K374" s="142">
        <v>3</v>
      </c>
      <c r="L374" s="142">
        <v>1</v>
      </c>
      <c r="M374" s="142">
        <f>Table1[[#This Row],[Number of adult in House]]+Table1[[#This Row],[Number of children]]</f>
        <v>4</v>
      </c>
      <c r="N374" s="142">
        <v>2</v>
      </c>
      <c r="O374" s="142" t="s">
        <v>1840</v>
      </c>
      <c r="P374" s="142" t="s">
        <v>1841</v>
      </c>
      <c r="Q374" s="142"/>
      <c r="R374" s="142" t="s">
        <v>1840</v>
      </c>
      <c r="S374" s="142" t="s">
        <v>1844</v>
      </c>
      <c r="T374" s="142" t="s">
        <v>1841</v>
      </c>
      <c r="U374" s="142" t="s">
        <v>2784</v>
      </c>
      <c r="V374" s="142">
        <v>22.0714702</v>
      </c>
      <c r="W374" s="142">
        <v>79.100856100000001</v>
      </c>
      <c r="X374" s="142">
        <v>556.4</v>
      </c>
      <c r="Y374" s="142">
        <v>4.2</v>
      </c>
      <c r="Z374" s="142" t="s">
        <v>2331</v>
      </c>
      <c r="AA374" s="142">
        <v>0</v>
      </c>
      <c r="AB374" s="142">
        <v>0</v>
      </c>
      <c r="AC374" s="142">
        <v>0</v>
      </c>
      <c r="AD374" s="142">
        <v>1</v>
      </c>
      <c r="AE374" s="142">
        <v>0</v>
      </c>
      <c r="AF374" s="142">
        <v>0</v>
      </c>
      <c r="AG374" s="186" t="s">
        <v>1844</v>
      </c>
      <c r="AH374" s="138" t="s">
        <v>2785</v>
      </c>
      <c r="AI374" s="187" t="s">
        <v>2786</v>
      </c>
    </row>
    <row r="375" spans="1:35" x14ac:dyDescent="0.3">
      <c r="A375" s="183">
        <v>374</v>
      </c>
      <c r="B375" s="184">
        <v>45459.711006944446</v>
      </c>
      <c r="C375" s="142" t="s">
        <v>2829</v>
      </c>
      <c r="D375" s="142" t="s">
        <v>307</v>
      </c>
      <c r="E375" s="184">
        <v>44691</v>
      </c>
      <c r="F375" s="142" t="s">
        <v>1199</v>
      </c>
      <c r="G375" s="142" t="s">
        <v>1200</v>
      </c>
      <c r="H375" s="142" t="s">
        <v>1193</v>
      </c>
      <c r="I375" s="142" t="s">
        <v>2830</v>
      </c>
      <c r="J375" s="142" t="s">
        <v>1101</v>
      </c>
      <c r="K375" s="142">
        <v>4</v>
      </c>
      <c r="L375" s="142">
        <v>1</v>
      </c>
      <c r="M375" s="142">
        <f>Table1[[#This Row],[Number of adult in House]]+Table1[[#This Row],[Number of children]]</f>
        <v>5</v>
      </c>
      <c r="N375" s="142">
        <v>2</v>
      </c>
      <c r="O375" s="142" t="s">
        <v>1840</v>
      </c>
      <c r="P375" s="142" t="s">
        <v>1841</v>
      </c>
      <c r="Q375" s="142"/>
      <c r="R375" s="142" t="s">
        <v>1840</v>
      </c>
      <c r="S375" s="142" t="s">
        <v>1844</v>
      </c>
      <c r="T375" s="142" t="s">
        <v>1841</v>
      </c>
      <c r="U375" s="142" t="s">
        <v>2787</v>
      </c>
      <c r="V375" s="142">
        <v>22.006974799999998</v>
      </c>
      <c r="W375" s="142">
        <v>79.102884099999997</v>
      </c>
      <c r="X375" s="142">
        <v>554.90000000000009</v>
      </c>
      <c r="Y375" s="142">
        <v>4.7</v>
      </c>
      <c r="Z375" s="142" t="s">
        <v>1843</v>
      </c>
      <c r="AA375" s="142">
        <v>1</v>
      </c>
      <c r="AB375" s="142">
        <v>0</v>
      </c>
      <c r="AC375" s="142">
        <v>0</v>
      </c>
      <c r="AD375" s="142">
        <v>0</v>
      </c>
      <c r="AE375" s="142">
        <v>0</v>
      </c>
      <c r="AF375" s="142">
        <v>0</v>
      </c>
      <c r="AG375" s="186" t="s">
        <v>1844</v>
      </c>
      <c r="AH375" s="138" t="s">
        <v>2788</v>
      </c>
      <c r="AI375" s="187" t="s">
        <v>2789</v>
      </c>
    </row>
    <row r="376" spans="1:35" x14ac:dyDescent="0.3">
      <c r="A376" s="183">
        <v>375</v>
      </c>
      <c r="B376" s="184">
        <v>45468.423148148147</v>
      </c>
      <c r="C376" s="142" t="s">
        <v>2829</v>
      </c>
      <c r="D376" s="142" t="s">
        <v>318</v>
      </c>
      <c r="E376" s="184">
        <v>44702</v>
      </c>
      <c r="F376" s="142" t="s">
        <v>1201</v>
      </c>
      <c r="G376" s="142" t="s">
        <v>1202</v>
      </c>
      <c r="H376" s="142" t="s">
        <v>1203</v>
      </c>
      <c r="I376" s="142" t="s">
        <v>1204</v>
      </c>
      <c r="J376" s="142" t="s">
        <v>1101</v>
      </c>
      <c r="K376" s="142">
        <v>2</v>
      </c>
      <c r="L376" s="142">
        <v>2</v>
      </c>
      <c r="M376" s="142">
        <f>Table1[[#This Row],[Number of adult in House]]+Table1[[#This Row],[Number of children]]</f>
        <v>4</v>
      </c>
      <c r="N376" s="142">
        <v>2</v>
      </c>
      <c r="O376" s="142" t="s">
        <v>1840</v>
      </c>
      <c r="P376" s="142" t="s">
        <v>1841</v>
      </c>
      <c r="Q376" s="142"/>
      <c r="R376" s="142" t="s">
        <v>1840</v>
      </c>
      <c r="S376" s="142" t="s">
        <v>1844</v>
      </c>
      <c r="T376" s="142" t="s">
        <v>1841</v>
      </c>
      <c r="U376" s="142" t="s">
        <v>2790</v>
      </c>
      <c r="V376" s="142">
        <v>22.070503299999999</v>
      </c>
      <c r="W376" s="142">
        <v>79.1013576</v>
      </c>
      <c r="X376" s="142">
        <v>583.5</v>
      </c>
      <c r="Y376" s="142">
        <v>4.76</v>
      </c>
      <c r="Z376" s="142" t="s">
        <v>2331</v>
      </c>
      <c r="AA376" s="142">
        <v>0</v>
      </c>
      <c r="AB376" s="142">
        <v>0</v>
      </c>
      <c r="AC376" s="142">
        <v>0</v>
      </c>
      <c r="AD376" s="142">
        <v>1</v>
      </c>
      <c r="AE376" s="142">
        <v>0</v>
      </c>
      <c r="AF376" s="142">
        <v>0</v>
      </c>
      <c r="AG376" s="186" t="s">
        <v>1844</v>
      </c>
      <c r="AH376" s="138" t="s">
        <v>2791</v>
      </c>
      <c r="AI376" s="187" t="s">
        <v>2792</v>
      </c>
    </row>
    <row r="377" spans="1:35" x14ac:dyDescent="0.3">
      <c r="A377" s="183">
        <v>376</v>
      </c>
      <c r="B377" s="184">
        <v>45470.372256944444</v>
      </c>
      <c r="C377" s="142" t="s">
        <v>2829</v>
      </c>
      <c r="D377" s="142" t="s">
        <v>328</v>
      </c>
      <c r="E377" s="184">
        <v>44692</v>
      </c>
      <c r="F377" s="142" t="s">
        <v>1206</v>
      </c>
      <c r="G377" s="142" t="s">
        <v>1207</v>
      </c>
      <c r="H377" s="142" t="s">
        <v>1208</v>
      </c>
      <c r="I377" s="142" t="s">
        <v>1208</v>
      </c>
      <c r="J377" s="142" t="s">
        <v>1101</v>
      </c>
      <c r="K377" s="142">
        <v>4</v>
      </c>
      <c r="L377" s="142">
        <v>1</v>
      </c>
      <c r="M377" s="142">
        <f>Table1[[#This Row],[Number of adult in House]]+Table1[[#This Row],[Number of children]]</f>
        <v>5</v>
      </c>
      <c r="N377" s="142">
        <v>2</v>
      </c>
      <c r="O377" s="142" t="s">
        <v>1840</v>
      </c>
      <c r="P377" s="142" t="s">
        <v>1841</v>
      </c>
      <c r="Q377" s="142"/>
      <c r="R377" s="142" t="s">
        <v>1840</v>
      </c>
      <c r="S377" s="142" t="s">
        <v>1844</v>
      </c>
      <c r="T377" s="142" t="s">
        <v>1841</v>
      </c>
      <c r="U377" s="142" t="s">
        <v>2793</v>
      </c>
      <c r="V377" s="142">
        <v>22.0893576</v>
      </c>
      <c r="W377" s="142">
        <v>79.114777200000006</v>
      </c>
      <c r="X377" s="142">
        <v>577.29999999999995</v>
      </c>
      <c r="Y377" s="142">
        <v>3.9</v>
      </c>
      <c r="Z377" s="142" t="s">
        <v>2337</v>
      </c>
      <c r="AA377" s="142">
        <v>0</v>
      </c>
      <c r="AB377" s="142">
        <v>0</v>
      </c>
      <c r="AC377" s="142">
        <v>1</v>
      </c>
      <c r="AD377" s="142">
        <v>0</v>
      </c>
      <c r="AE377" s="142">
        <v>0</v>
      </c>
      <c r="AF377" s="142">
        <v>0</v>
      </c>
      <c r="AG377" s="186" t="s">
        <v>1844</v>
      </c>
      <c r="AH377" s="138" t="s">
        <v>2794</v>
      </c>
      <c r="AI377" s="187" t="s">
        <v>2795</v>
      </c>
    </row>
    <row r="378" spans="1:35" x14ac:dyDescent="0.3">
      <c r="A378" s="183">
        <v>377</v>
      </c>
      <c r="B378" s="184">
        <v>45470.448101851849</v>
      </c>
      <c r="C378" s="142" t="s">
        <v>2829</v>
      </c>
      <c r="D378" s="142" t="s">
        <v>338</v>
      </c>
      <c r="E378" s="184">
        <v>44693</v>
      </c>
      <c r="F378" s="142" t="s">
        <v>1210</v>
      </c>
      <c r="G378" s="142" t="s">
        <v>1211</v>
      </c>
      <c r="H378" s="142" t="s">
        <v>1190</v>
      </c>
      <c r="I378" s="142" t="s">
        <v>1124</v>
      </c>
      <c r="J378" s="142" t="s">
        <v>1101</v>
      </c>
      <c r="K378" s="142">
        <v>3</v>
      </c>
      <c r="L378" s="142">
        <v>1</v>
      </c>
      <c r="M378" s="142">
        <f>Table1[[#This Row],[Number of adult in House]]+Table1[[#This Row],[Number of children]]</f>
        <v>4</v>
      </c>
      <c r="N378" s="142">
        <v>2</v>
      </c>
      <c r="O378" s="142" t="s">
        <v>1840</v>
      </c>
      <c r="P378" s="142" t="s">
        <v>1841</v>
      </c>
      <c r="Q378" s="142"/>
      <c r="R378" s="142" t="s">
        <v>1840</v>
      </c>
      <c r="S378" s="142" t="s">
        <v>1844</v>
      </c>
      <c r="T378" s="142" t="s">
        <v>1841</v>
      </c>
      <c r="U378" s="142" t="s">
        <v>2796</v>
      </c>
      <c r="V378" s="142">
        <v>22.093458300000002</v>
      </c>
      <c r="W378" s="142">
        <v>79.084610799999993</v>
      </c>
      <c r="X378" s="142">
        <v>583.1</v>
      </c>
      <c r="Y378" s="142">
        <v>3.6160000000000001</v>
      </c>
      <c r="Z378" s="142" t="s">
        <v>1843</v>
      </c>
      <c r="AA378" s="142">
        <v>1</v>
      </c>
      <c r="AB378" s="142">
        <v>0</v>
      </c>
      <c r="AC378" s="142">
        <v>0</v>
      </c>
      <c r="AD378" s="142">
        <v>0</v>
      </c>
      <c r="AE378" s="142">
        <v>0</v>
      </c>
      <c r="AF378" s="142">
        <v>0</v>
      </c>
      <c r="AG378" s="186" t="s">
        <v>1844</v>
      </c>
      <c r="AH378" s="138" t="s">
        <v>2797</v>
      </c>
      <c r="AI378" s="187" t="s">
        <v>2798</v>
      </c>
    </row>
    <row r="379" spans="1:35" x14ac:dyDescent="0.3">
      <c r="A379" s="183">
        <v>378</v>
      </c>
      <c r="B379" s="184">
        <v>45470.448958333334</v>
      </c>
      <c r="C379" s="142" t="s">
        <v>2829</v>
      </c>
      <c r="D379" s="142" t="s">
        <v>348</v>
      </c>
      <c r="E379" s="184">
        <v>44702</v>
      </c>
      <c r="F379" s="142" t="s">
        <v>1212</v>
      </c>
      <c r="G379" s="142" t="s">
        <v>1213</v>
      </c>
      <c r="H379" s="142" t="s">
        <v>1214</v>
      </c>
      <c r="I379" s="142" t="s">
        <v>1214</v>
      </c>
      <c r="J379" s="142" t="s">
        <v>1101</v>
      </c>
      <c r="K379" s="142">
        <v>4</v>
      </c>
      <c r="L379" s="142">
        <v>1</v>
      </c>
      <c r="M379" s="142">
        <f>Table1[[#This Row],[Number of adult in House]]+Table1[[#This Row],[Number of children]]</f>
        <v>5</v>
      </c>
      <c r="N379" s="142">
        <v>2</v>
      </c>
      <c r="O379" s="142" t="s">
        <v>1840</v>
      </c>
      <c r="P379" s="142" t="s">
        <v>1841</v>
      </c>
      <c r="Q379" s="142"/>
      <c r="R379" s="142" t="s">
        <v>1840</v>
      </c>
      <c r="S379" s="142" t="s">
        <v>1844</v>
      </c>
      <c r="T379" s="142" t="s">
        <v>1841</v>
      </c>
      <c r="U379" s="142" t="s">
        <v>2799</v>
      </c>
      <c r="V379" s="142">
        <v>22.095054699999999</v>
      </c>
      <c r="W379" s="142">
        <v>79.085667700000002</v>
      </c>
      <c r="X379" s="142">
        <v>584.1</v>
      </c>
      <c r="Y379" s="142">
        <v>3.9660000000000002</v>
      </c>
      <c r="Z379" s="142" t="s">
        <v>1843</v>
      </c>
      <c r="AA379" s="142">
        <v>1</v>
      </c>
      <c r="AB379" s="142">
        <v>0</v>
      </c>
      <c r="AC379" s="142">
        <v>0</v>
      </c>
      <c r="AD379" s="142">
        <v>0</v>
      </c>
      <c r="AE379" s="142">
        <v>0</v>
      </c>
      <c r="AF379" s="142">
        <v>0</v>
      </c>
      <c r="AG379" s="186" t="s">
        <v>1844</v>
      </c>
      <c r="AH379" s="138" t="s">
        <v>2800</v>
      </c>
      <c r="AI379" s="187" t="s">
        <v>2801</v>
      </c>
    </row>
    <row r="380" spans="1:35" x14ac:dyDescent="0.3">
      <c r="A380" s="183">
        <v>379</v>
      </c>
      <c r="B380" s="184">
        <v>45470.827847222223</v>
      </c>
      <c r="C380" s="142" t="s">
        <v>2829</v>
      </c>
      <c r="D380" s="142" t="s">
        <v>358</v>
      </c>
      <c r="E380" s="184">
        <v>44691</v>
      </c>
      <c r="F380" s="142" t="s">
        <v>1216</v>
      </c>
      <c r="G380" s="142" t="s">
        <v>1217</v>
      </c>
      <c r="H380" s="142" t="s">
        <v>1218</v>
      </c>
      <c r="I380" s="142" t="s">
        <v>2831</v>
      </c>
      <c r="J380" s="142" t="s">
        <v>1101</v>
      </c>
      <c r="K380" s="142">
        <v>3</v>
      </c>
      <c r="L380" s="142">
        <v>1</v>
      </c>
      <c r="M380" s="142">
        <f>Table1[[#This Row],[Number of adult in House]]+Table1[[#This Row],[Number of children]]</f>
        <v>4</v>
      </c>
      <c r="N380" s="142">
        <v>2</v>
      </c>
      <c r="O380" s="142" t="s">
        <v>1840</v>
      </c>
      <c r="P380" s="142" t="s">
        <v>1841</v>
      </c>
      <c r="Q380" s="142"/>
      <c r="R380" s="142" t="s">
        <v>1840</v>
      </c>
      <c r="S380" s="142" t="s">
        <v>1844</v>
      </c>
      <c r="T380" s="142" t="s">
        <v>1841</v>
      </c>
      <c r="U380" s="142" t="s">
        <v>2816</v>
      </c>
      <c r="V380" s="142">
        <v>22.046101400000001</v>
      </c>
      <c r="W380" s="142">
        <v>79.014133299999997</v>
      </c>
      <c r="X380" s="142">
        <v>644.54296875</v>
      </c>
      <c r="Y380" s="142">
        <v>5.6820000000000004</v>
      </c>
      <c r="Z380" s="142" t="s">
        <v>1843</v>
      </c>
      <c r="AA380" s="142">
        <v>1</v>
      </c>
      <c r="AB380" s="142">
        <v>0</v>
      </c>
      <c r="AC380" s="142">
        <v>0</v>
      </c>
      <c r="AD380" s="142">
        <v>0</v>
      </c>
      <c r="AE380" s="142">
        <v>0</v>
      </c>
      <c r="AF380" s="142">
        <v>0</v>
      </c>
      <c r="AG380" s="186" t="s">
        <v>1844</v>
      </c>
      <c r="AH380" s="138" t="s">
        <v>2817</v>
      </c>
      <c r="AI380" s="187" t="s">
        <v>2818</v>
      </c>
    </row>
    <row r="381" spans="1:35" x14ac:dyDescent="0.3">
      <c r="A381" s="183">
        <v>380</v>
      </c>
      <c r="B381" s="184">
        <v>45470.839375000003</v>
      </c>
      <c r="C381" s="142" t="s">
        <v>2829</v>
      </c>
      <c r="D381" s="142" t="s">
        <v>368</v>
      </c>
      <c r="E381" s="184">
        <v>44692</v>
      </c>
      <c r="F381" s="142" t="s">
        <v>1220</v>
      </c>
      <c r="G381" s="142" t="s">
        <v>1221</v>
      </c>
      <c r="H381" s="142" t="s">
        <v>2832</v>
      </c>
      <c r="I381" s="142" t="s">
        <v>2833</v>
      </c>
      <c r="J381" s="142" t="s">
        <v>1101</v>
      </c>
      <c r="K381" s="142">
        <v>3</v>
      </c>
      <c r="L381" s="142">
        <v>1</v>
      </c>
      <c r="M381" s="142">
        <f>Table1[[#This Row],[Number of adult in House]]+Table1[[#This Row],[Number of children]]</f>
        <v>4</v>
      </c>
      <c r="N381" s="142">
        <v>2</v>
      </c>
      <c r="O381" s="142" t="s">
        <v>1840</v>
      </c>
      <c r="P381" s="142" t="s">
        <v>1841</v>
      </c>
      <c r="Q381" s="142"/>
      <c r="R381" s="142" t="s">
        <v>1840</v>
      </c>
      <c r="S381" s="142" t="s">
        <v>1844</v>
      </c>
      <c r="T381" s="142" t="s">
        <v>1841</v>
      </c>
      <c r="U381" s="142" t="s">
        <v>2819</v>
      </c>
      <c r="V381" s="142">
        <v>22.044947700000002</v>
      </c>
      <c r="W381" s="142">
        <v>79.015996400000006</v>
      </c>
      <c r="X381" s="142">
        <v>653.5079345703125</v>
      </c>
      <c r="Y381" s="142">
        <v>8.1820000000000004</v>
      </c>
      <c r="Z381" s="142" t="s">
        <v>2820</v>
      </c>
      <c r="AA381" s="142">
        <v>1</v>
      </c>
      <c r="AB381" s="142">
        <v>0</v>
      </c>
      <c r="AC381" s="142">
        <v>0</v>
      </c>
      <c r="AD381" s="142">
        <v>0</v>
      </c>
      <c r="AE381" s="142">
        <v>0</v>
      </c>
      <c r="AF381" s="142">
        <v>1</v>
      </c>
      <c r="AG381" s="186" t="s">
        <v>1844</v>
      </c>
      <c r="AH381" s="138" t="s">
        <v>2821</v>
      </c>
      <c r="AI381" s="187" t="s">
        <v>2822</v>
      </c>
    </row>
    <row r="382" spans="1:35" x14ac:dyDescent="0.3">
      <c r="A382" s="183">
        <v>381</v>
      </c>
      <c r="B382" s="184">
        <v>45469.485497685186</v>
      </c>
      <c r="C382" s="142" t="s">
        <v>2829</v>
      </c>
      <c r="D382" s="142" t="s">
        <v>379</v>
      </c>
      <c r="E382" s="184">
        <v>44678</v>
      </c>
      <c r="F382" s="142" t="s">
        <v>1224</v>
      </c>
      <c r="G382" s="142" t="s">
        <v>1225</v>
      </c>
      <c r="H382" s="142" t="s">
        <v>1226</v>
      </c>
      <c r="I382" s="142" t="s">
        <v>2834</v>
      </c>
      <c r="J382" s="142" t="s">
        <v>1124</v>
      </c>
      <c r="K382" s="142">
        <v>6</v>
      </c>
      <c r="L382" s="142">
        <v>1</v>
      </c>
      <c r="M382" s="142">
        <f>Table1[[#This Row],[Number of adult in House]]+Table1[[#This Row],[Number of children]]</f>
        <v>7</v>
      </c>
      <c r="N382" s="142">
        <v>2</v>
      </c>
      <c r="O382" s="142" t="s">
        <v>1840</v>
      </c>
      <c r="P382" s="142" t="s">
        <v>1841</v>
      </c>
      <c r="Q382" s="142"/>
      <c r="R382" s="142" t="s">
        <v>1840</v>
      </c>
      <c r="S382" s="142" t="s">
        <v>1844</v>
      </c>
      <c r="T382" s="142" t="s">
        <v>1841</v>
      </c>
      <c r="U382" s="142" t="s">
        <v>2823</v>
      </c>
      <c r="V382" s="142">
        <v>21.9877483</v>
      </c>
      <c r="W382" s="142">
        <v>79.098100000000002</v>
      </c>
      <c r="X382" s="142">
        <v>625.29999999999995</v>
      </c>
      <c r="Y382" s="142">
        <v>3.4</v>
      </c>
      <c r="Z382" s="142" t="s">
        <v>1843</v>
      </c>
      <c r="AA382" s="142">
        <v>1</v>
      </c>
      <c r="AB382" s="142">
        <v>0</v>
      </c>
      <c r="AC382" s="142">
        <v>0</v>
      </c>
      <c r="AD382" s="142">
        <v>0</v>
      </c>
      <c r="AE382" s="142">
        <v>0</v>
      </c>
      <c r="AF382" s="142">
        <v>0</v>
      </c>
      <c r="AG382" s="186" t="s">
        <v>1844</v>
      </c>
      <c r="AH382" s="138" t="s">
        <v>2824</v>
      </c>
      <c r="AI382" s="187" t="s">
        <v>2825</v>
      </c>
    </row>
    <row r="383" spans="1:35" x14ac:dyDescent="0.3">
      <c r="A383" s="183">
        <v>382</v>
      </c>
      <c r="B383" s="184">
        <v>45469.497835648152</v>
      </c>
      <c r="C383" s="142" t="s">
        <v>2829</v>
      </c>
      <c r="D383" s="142" t="s">
        <v>390</v>
      </c>
      <c r="E383" s="184">
        <v>44706</v>
      </c>
      <c r="F383" s="142" t="s">
        <v>1228</v>
      </c>
      <c r="G383" s="142" t="s">
        <v>1229</v>
      </c>
      <c r="H383" s="142" t="s">
        <v>1208</v>
      </c>
      <c r="I383" s="142" t="s">
        <v>2835</v>
      </c>
      <c r="J383" s="142" t="s">
        <v>1101</v>
      </c>
      <c r="K383" s="142">
        <v>4</v>
      </c>
      <c r="L383" s="142">
        <v>1</v>
      </c>
      <c r="M383" s="142">
        <f>Table1[[#This Row],[Number of adult in House]]+Table1[[#This Row],[Number of children]]</f>
        <v>5</v>
      </c>
      <c r="N383" s="142">
        <v>2</v>
      </c>
      <c r="O383" s="142" t="s">
        <v>1840</v>
      </c>
      <c r="P383" s="142" t="s">
        <v>1841</v>
      </c>
      <c r="Q383" s="142"/>
      <c r="R383" s="142" t="s">
        <v>1840</v>
      </c>
      <c r="S383" s="142" t="s">
        <v>1844</v>
      </c>
      <c r="T383" s="142" t="s">
        <v>1841</v>
      </c>
      <c r="U383" s="142" t="s">
        <v>2826</v>
      </c>
      <c r="V383" s="142">
        <v>21.991496300000001</v>
      </c>
      <c r="W383" s="142">
        <v>79.0950165</v>
      </c>
      <c r="X383" s="142">
        <v>618.9</v>
      </c>
      <c r="Y383" s="142">
        <v>4.82</v>
      </c>
      <c r="Z383" s="142" t="s">
        <v>1843</v>
      </c>
      <c r="AA383" s="142">
        <v>1</v>
      </c>
      <c r="AB383" s="142">
        <v>0</v>
      </c>
      <c r="AC383" s="142">
        <v>0</v>
      </c>
      <c r="AD383" s="142">
        <v>0</v>
      </c>
      <c r="AE383" s="142">
        <v>0</v>
      </c>
      <c r="AF383" s="142">
        <v>0</v>
      </c>
      <c r="AG383" s="186" t="s">
        <v>1844</v>
      </c>
      <c r="AH383" s="138" t="s">
        <v>2827</v>
      </c>
      <c r="AI383" s="187" t="s">
        <v>2828</v>
      </c>
    </row>
    <row r="384" spans="1:35" x14ac:dyDescent="0.3">
      <c r="A384" s="183">
        <v>383</v>
      </c>
      <c r="B384" s="184">
        <v>45469.468888888892</v>
      </c>
      <c r="C384" s="142" t="s">
        <v>2829</v>
      </c>
      <c r="D384" s="142" t="s">
        <v>400</v>
      </c>
      <c r="E384" s="184">
        <v>44688</v>
      </c>
      <c r="F384" s="142" t="s">
        <v>1231</v>
      </c>
      <c r="G384" s="142" t="s">
        <v>1232</v>
      </c>
      <c r="H384" s="142" t="s">
        <v>1193</v>
      </c>
      <c r="I384" s="142" t="s">
        <v>2830</v>
      </c>
      <c r="J384" s="142" t="s">
        <v>1101</v>
      </c>
      <c r="K384" s="142">
        <v>5</v>
      </c>
      <c r="L384" s="142">
        <v>1</v>
      </c>
      <c r="M384" s="142">
        <f>Table1[[#This Row],[Number of adult in House]]+Table1[[#This Row],[Number of children]]</f>
        <v>6</v>
      </c>
      <c r="N384" s="142">
        <v>2</v>
      </c>
      <c r="O384" s="142" t="s">
        <v>1840</v>
      </c>
      <c r="P384" s="142" t="s">
        <v>1841</v>
      </c>
      <c r="Q384" s="142"/>
      <c r="R384" s="142" t="s">
        <v>1840</v>
      </c>
      <c r="S384" s="142" t="s">
        <v>1844</v>
      </c>
      <c r="T384" s="142" t="s">
        <v>1841</v>
      </c>
      <c r="U384" s="142" t="s">
        <v>2836</v>
      </c>
      <c r="V384" s="142">
        <v>21.982240600000001</v>
      </c>
      <c r="W384" s="142">
        <v>79.019563500000004</v>
      </c>
      <c r="X384" s="142">
        <v>654</v>
      </c>
      <c r="Y384" s="142">
        <v>4.8499999999999996</v>
      </c>
      <c r="Z384" s="142" t="s">
        <v>1843</v>
      </c>
      <c r="AA384" s="142">
        <v>1</v>
      </c>
      <c r="AB384" s="142">
        <v>0</v>
      </c>
      <c r="AC384" s="142">
        <v>0</v>
      </c>
      <c r="AD384" s="142">
        <v>0</v>
      </c>
      <c r="AE384" s="142">
        <v>0</v>
      </c>
      <c r="AF384" s="142">
        <v>0</v>
      </c>
      <c r="AG384" s="186" t="s">
        <v>1844</v>
      </c>
      <c r="AH384" s="138" t="s">
        <v>2837</v>
      </c>
      <c r="AI384" s="187" t="s">
        <v>2838</v>
      </c>
    </row>
    <row r="385" spans="1:35" x14ac:dyDescent="0.3">
      <c r="A385" s="183">
        <v>384</v>
      </c>
      <c r="B385" s="184">
        <v>45466.773206018515</v>
      </c>
      <c r="C385" s="142" t="s">
        <v>2553</v>
      </c>
      <c r="D385" s="142" t="s">
        <v>411</v>
      </c>
      <c r="E385" s="184">
        <v>44688</v>
      </c>
      <c r="F385" s="142" t="s">
        <v>1233</v>
      </c>
      <c r="G385" s="142" t="s">
        <v>1234</v>
      </c>
      <c r="H385" s="142" t="s">
        <v>1235</v>
      </c>
      <c r="I385" s="142" t="s">
        <v>1235</v>
      </c>
      <c r="J385" s="142" t="s">
        <v>1101</v>
      </c>
      <c r="K385" s="142">
        <v>6</v>
      </c>
      <c r="L385" s="142">
        <v>2</v>
      </c>
      <c r="M385" s="142">
        <f>Table1[[#This Row],[Number of adult in House]]+Table1[[#This Row],[Number of children]]</f>
        <v>8</v>
      </c>
      <c r="N385" s="142">
        <v>2</v>
      </c>
      <c r="O385" s="142" t="s">
        <v>1840</v>
      </c>
      <c r="P385" s="142" t="s">
        <v>1841</v>
      </c>
      <c r="Q385" s="142"/>
      <c r="R385" s="142" t="s">
        <v>1840</v>
      </c>
      <c r="S385" s="142" t="s">
        <v>1844</v>
      </c>
      <c r="T385" s="142" t="s">
        <v>1841</v>
      </c>
      <c r="U385" s="142" t="s">
        <v>2839</v>
      </c>
      <c r="V385" s="142">
        <v>22.029479200000001</v>
      </c>
      <c r="W385" s="142">
        <v>78.998589899999999</v>
      </c>
      <c r="X385" s="142">
        <v>692</v>
      </c>
      <c r="Y385" s="142">
        <v>4.8600000000000003</v>
      </c>
      <c r="Z385" s="142" t="s">
        <v>1843</v>
      </c>
      <c r="AA385" s="142">
        <v>1</v>
      </c>
      <c r="AB385" s="142">
        <v>0</v>
      </c>
      <c r="AC385" s="142">
        <v>0</v>
      </c>
      <c r="AD385" s="142">
        <v>0</v>
      </c>
      <c r="AE385" s="142">
        <v>0</v>
      </c>
      <c r="AF385" s="142">
        <v>0</v>
      </c>
      <c r="AG385" s="186" t="s">
        <v>1844</v>
      </c>
      <c r="AH385" s="138" t="s">
        <v>2840</v>
      </c>
      <c r="AI385" s="187" t="s">
        <v>2841</v>
      </c>
    </row>
    <row r="386" spans="1:35" x14ac:dyDescent="0.3">
      <c r="A386" s="183">
        <v>385</v>
      </c>
      <c r="B386" s="184">
        <v>45466.781273148146</v>
      </c>
      <c r="C386" s="142" t="s">
        <v>2553</v>
      </c>
      <c r="D386" s="142" t="s">
        <v>422</v>
      </c>
      <c r="E386" s="184">
        <v>44690</v>
      </c>
      <c r="F386" s="142" t="s">
        <v>1237</v>
      </c>
      <c r="G386" s="142" t="s">
        <v>1238</v>
      </c>
      <c r="H386" s="142" t="s">
        <v>1214</v>
      </c>
      <c r="I386" s="142" t="s">
        <v>1214</v>
      </c>
      <c r="J386" s="142" t="s">
        <v>1101</v>
      </c>
      <c r="K386" s="142">
        <v>4</v>
      </c>
      <c r="L386" s="142">
        <v>1</v>
      </c>
      <c r="M386" s="142">
        <f>Table1[[#This Row],[Number of adult in House]]+Table1[[#This Row],[Number of children]]</f>
        <v>5</v>
      </c>
      <c r="N386" s="142">
        <v>2</v>
      </c>
      <c r="O386" s="142" t="s">
        <v>1840</v>
      </c>
      <c r="P386" s="142" t="s">
        <v>1841</v>
      </c>
      <c r="Q386" s="142"/>
      <c r="R386" s="142" t="s">
        <v>1840</v>
      </c>
      <c r="S386" s="142" t="s">
        <v>1844</v>
      </c>
      <c r="T386" s="142" t="s">
        <v>1841</v>
      </c>
      <c r="U386" s="142" t="s">
        <v>2842</v>
      </c>
      <c r="V386" s="142">
        <v>22.030089799999999</v>
      </c>
      <c r="W386" s="142">
        <v>78.999253400000001</v>
      </c>
      <c r="X386" s="142">
        <v>693</v>
      </c>
      <c r="Y386" s="142">
        <v>4.6159999999999997</v>
      </c>
      <c r="Z386" s="142" t="s">
        <v>1843</v>
      </c>
      <c r="AA386" s="142">
        <v>1</v>
      </c>
      <c r="AB386" s="142">
        <v>0</v>
      </c>
      <c r="AC386" s="142">
        <v>0</v>
      </c>
      <c r="AD386" s="142">
        <v>0</v>
      </c>
      <c r="AE386" s="142">
        <v>0</v>
      </c>
      <c r="AF386" s="142">
        <v>0</v>
      </c>
      <c r="AG386" s="186" t="s">
        <v>1844</v>
      </c>
      <c r="AH386" s="138" t="s">
        <v>2843</v>
      </c>
      <c r="AI386" s="187" t="s">
        <v>2844</v>
      </c>
    </row>
    <row r="387" spans="1:35" x14ac:dyDescent="0.3">
      <c r="A387" s="183">
        <v>386</v>
      </c>
      <c r="B387" s="184">
        <v>45458.412615740737</v>
      </c>
      <c r="C387" s="142" t="s">
        <v>2711</v>
      </c>
      <c r="D387" s="142" t="s">
        <v>432</v>
      </c>
      <c r="E387" s="184">
        <v>44696</v>
      </c>
      <c r="F387" s="142" t="s">
        <v>1239</v>
      </c>
      <c r="G387" s="142" t="s">
        <v>1240</v>
      </c>
      <c r="H387" s="142" t="s">
        <v>1208</v>
      </c>
      <c r="I387" s="142" t="s">
        <v>1208</v>
      </c>
      <c r="J387" s="142" t="s">
        <v>1101</v>
      </c>
      <c r="K387" s="142">
        <v>5</v>
      </c>
      <c r="L387" s="142">
        <v>1</v>
      </c>
      <c r="M387" s="142">
        <f>Table1[[#This Row],[Number of adult in House]]+Table1[[#This Row],[Number of children]]</f>
        <v>6</v>
      </c>
      <c r="N387" s="142">
        <v>2</v>
      </c>
      <c r="O387" s="142" t="s">
        <v>1840</v>
      </c>
      <c r="P387" s="142" t="s">
        <v>1841</v>
      </c>
      <c r="Q387" s="142"/>
      <c r="R387" s="142" t="s">
        <v>1840</v>
      </c>
      <c r="S387" s="142" t="s">
        <v>1844</v>
      </c>
      <c r="T387" s="142" t="s">
        <v>1841</v>
      </c>
      <c r="U387" s="142" t="s">
        <v>2845</v>
      </c>
      <c r="V387" s="142">
        <v>22.0284388</v>
      </c>
      <c r="W387" s="142">
        <v>79.001488699999996</v>
      </c>
      <c r="X387" s="142">
        <v>695.1</v>
      </c>
      <c r="Y387" s="142">
        <v>4.6660000000000004</v>
      </c>
      <c r="Z387" s="142" t="s">
        <v>1843</v>
      </c>
      <c r="AA387" s="142">
        <v>1</v>
      </c>
      <c r="AB387" s="142">
        <v>0</v>
      </c>
      <c r="AC387" s="142">
        <v>0</v>
      </c>
      <c r="AD387" s="142">
        <v>0</v>
      </c>
      <c r="AE387" s="142">
        <v>0</v>
      </c>
      <c r="AF387" s="142">
        <v>0</v>
      </c>
      <c r="AG387" s="186" t="s">
        <v>1844</v>
      </c>
      <c r="AH387" s="138" t="s">
        <v>2846</v>
      </c>
      <c r="AI387" s="187" t="s">
        <v>2847</v>
      </c>
    </row>
    <row r="388" spans="1:35" x14ac:dyDescent="0.3">
      <c r="A388" s="183">
        <v>387</v>
      </c>
      <c r="B388" s="184">
        <v>45456.368393506942</v>
      </c>
      <c r="C388" s="142" t="s">
        <v>2829</v>
      </c>
      <c r="D388" s="142" t="s">
        <v>442</v>
      </c>
      <c r="E388" s="184">
        <v>44707</v>
      </c>
      <c r="F388" s="142" t="s">
        <v>1242</v>
      </c>
      <c r="G388" s="142" t="s">
        <v>1243</v>
      </c>
      <c r="H388" s="142" t="s">
        <v>1244</v>
      </c>
      <c r="I388" s="142" t="s">
        <v>2848</v>
      </c>
      <c r="J388" s="142" t="s">
        <v>1101</v>
      </c>
      <c r="K388" s="142">
        <v>4</v>
      </c>
      <c r="L388" s="142">
        <v>1</v>
      </c>
      <c r="M388" s="142">
        <f>Table1[[#This Row],[Number of adult in House]]+Table1[[#This Row],[Number of children]]</f>
        <v>5</v>
      </c>
      <c r="N388" s="142">
        <v>2</v>
      </c>
      <c r="O388" s="142" t="s">
        <v>1840</v>
      </c>
      <c r="P388" s="142" t="s">
        <v>1841</v>
      </c>
      <c r="Q388" s="142"/>
      <c r="R388" s="142" t="s">
        <v>1840</v>
      </c>
      <c r="S388" s="142" t="s">
        <v>1844</v>
      </c>
      <c r="T388" s="142" t="s">
        <v>1841</v>
      </c>
      <c r="U388" s="142" t="s">
        <v>2849</v>
      </c>
      <c r="V388" s="142">
        <v>22.087462299999999</v>
      </c>
      <c r="W388" s="142">
        <v>79.024673699999994</v>
      </c>
      <c r="X388" s="142">
        <v>728.7</v>
      </c>
      <c r="Y388" s="142">
        <v>4.62</v>
      </c>
      <c r="Z388" s="142" t="s">
        <v>1843</v>
      </c>
      <c r="AA388" s="142">
        <v>1</v>
      </c>
      <c r="AB388" s="142">
        <v>0</v>
      </c>
      <c r="AC388" s="142">
        <v>0</v>
      </c>
      <c r="AD388" s="142">
        <v>0</v>
      </c>
      <c r="AE388" s="142">
        <v>0</v>
      </c>
      <c r="AF388" s="142">
        <v>0</v>
      </c>
      <c r="AG388" s="186" t="s">
        <v>1844</v>
      </c>
      <c r="AH388" s="138" t="s">
        <v>2850</v>
      </c>
      <c r="AI388" s="187" t="s">
        <v>2851</v>
      </c>
    </row>
    <row r="389" spans="1:35" x14ac:dyDescent="0.3">
      <c r="A389" s="183">
        <v>388</v>
      </c>
      <c r="B389" s="184">
        <v>45456.527010243059</v>
      </c>
      <c r="C389" s="142" t="s">
        <v>2829</v>
      </c>
      <c r="D389" s="142" t="s">
        <v>453</v>
      </c>
      <c r="E389" s="184">
        <v>44706</v>
      </c>
      <c r="F389" s="142" t="s">
        <v>1246</v>
      </c>
      <c r="G389" s="142" t="s">
        <v>1247</v>
      </c>
      <c r="H389" s="142" t="s">
        <v>1235</v>
      </c>
      <c r="I389" s="142" t="s">
        <v>1235</v>
      </c>
      <c r="J389" s="142" t="s">
        <v>1101</v>
      </c>
      <c r="K389" s="142">
        <v>4</v>
      </c>
      <c r="L389" s="142">
        <v>1</v>
      </c>
      <c r="M389" s="142">
        <f>Table1[[#This Row],[Number of adult in House]]+Table1[[#This Row],[Number of children]]</f>
        <v>5</v>
      </c>
      <c r="N389" s="142">
        <v>2</v>
      </c>
      <c r="O389" s="142" t="s">
        <v>1840</v>
      </c>
      <c r="P389" s="142" t="s">
        <v>1841</v>
      </c>
      <c r="Q389" s="142"/>
      <c r="R389" s="142" t="s">
        <v>1840</v>
      </c>
      <c r="S389" s="142" t="s">
        <v>1844</v>
      </c>
      <c r="T389" s="142" t="s">
        <v>1841</v>
      </c>
      <c r="U389" s="142" t="s">
        <v>2852</v>
      </c>
      <c r="V389" s="142">
        <v>22.152584300000001</v>
      </c>
      <c r="W389" s="142">
        <v>78.985074400000002</v>
      </c>
      <c r="X389" s="142">
        <v>679.8</v>
      </c>
      <c r="Y389" s="142">
        <v>4.78</v>
      </c>
      <c r="Z389" s="142" t="s">
        <v>1843</v>
      </c>
      <c r="AA389" s="142">
        <v>1</v>
      </c>
      <c r="AB389" s="142">
        <v>0</v>
      </c>
      <c r="AC389" s="142">
        <v>0</v>
      </c>
      <c r="AD389" s="142">
        <v>0</v>
      </c>
      <c r="AE389" s="142">
        <v>0</v>
      </c>
      <c r="AF389" s="142">
        <v>0</v>
      </c>
      <c r="AG389" s="186" t="s">
        <v>1844</v>
      </c>
      <c r="AH389" s="138" t="s">
        <v>2853</v>
      </c>
      <c r="AI389" s="187" t="s">
        <v>2854</v>
      </c>
    </row>
    <row r="390" spans="1:35" x14ac:dyDescent="0.3">
      <c r="A390" s="183">
        <v>389</v>
      </c>
      <c r="B390" s="184">
        <v>45455.816157407404</v>
      </c>
      <c r="C390" s="142" t="s">
        <v>2829</v>
      </c>
      <c r="D390" s="142" t="s">
        <v>463</v>
      </c>
      <c r="E390" s="184">
        <v>44702</v>
      </c>
      <c r="F390" s="142" t="s">
        <v>1249</v>
      </c>
      <c r="G390" s="142" t="s">
        <v>1250</v>
      </c>
      <c r="H390" s="142" t="s">
        <v>1218</v>
      </c>
      <c r="I390" s="142" t="s">
        <v>2855</v>
      </c>
      <c r="J390" s="142" t="s">
        <v>1101</v>
      </c>
      <c r="K390" s="142">
        <v>4</v>
      </c>
      <c r="L390" s="142">
        <v>1</v>
      </c>
      <c r="M390" s="142">
        <f>Table1[[#This Row],[Number of adult in House]]+Table1[[#This Row],[Number of children]]</f>
        <v>5</v>
      </c>
      <c r="N390" s="142">
        <v>2</v>
      </c>
      <c r="O390" s="142" t="s">
        <v>1840</v>
      </c>
      <c r="P390" s="142" t="s">
        <v>1841</v>
      </c>
      <c r="Q390" s="142"/>
      <c r="R390" s="142" t="s">
        <v>1840</v>
      </c>
      <c r="S390" s="142" t="s">
        <v>1844</v>
      </c>
      <c r="T390" s="142" t="s">
        <v>1841</v>
      </c>
      <c r="U390" s="142" t="s">
        <v>2856</v>
      </c>
      <c r="V390" s="142">
        <v>22.0588953</v>
      </c>
      <c r="W390" s="142">
        <v>79.104508499999994</v>
      </c>
      <c r="X390" s="142">
        <v>574.09999999999991</v>
      </c>
      <c r="Y390" s="142">
        <v>4.88</v>
      </c>
      <c r="Z390" s="142" t="s">
        <v>1843</v>
      </c>
      <c r="AA390" s="142">
        <v>1</v>
      </c>
      <c r="AB390" s="142">
        <v>0</v>
      </c>
      <c r="AC390" s="142">
        <v>0</v>
      </c>
      <c r="AD390" s="142">
        <v>0</v>
      </c>
      <c r="AE390" s="142">
        <v>0</v>
      </c>
      <c r="AF390" s="142">
        <v>0</v>
      </c>
      <c r="AG390" s="186" t="s">
        <v>1844</v>
      </c>
      <c r="AH390" s="138" t="s">
        <v>2857</v>
      </c>
      <c r="AI390" s="187" t="s">
        <v>2858</v>
      </c>
    </row>
    <row r="391" spans="1:35" x14ac:dyDescent="0.3">
      <c r="A391" s="183">
        <v>390</v>
      </c>
      <c r="B391" s="184">
        <v>45455.893310185187</v>
      </c>
      <c r="C391" s="142" t="s">
        <v>2829</v>
      </c>
      <c r="D391" s="142" t="s">
        <v>473</v>
      </c>
      <c r="E391" s="184">
        <v>44692</v>
      </c>
      <c r="F391" s="142" t="s">
        <v>1252</v>
      </c>
      <c r="G391" s="142" t="s">
        <v>1253</v>
      </c>
      <c r="H391" s="142" t="s">
        <v>1190</v>
      </c>
      <c r="I391" s="142" t="s">
        <v>1190</v>
      </c>
      <c r="J391" s="142" t="s">
        <v>1101</v>
      </c>
      <c r="K391" s="142">
        <v>4</v>
      </c>
      <c r="L391" s="142">
        <v>1</v>
      </c>
      <c r="M391" s="142">
        <f>Table1[[#This Row],[Number of adult in House]]+Table1[[#This Row],[Number of children]]</f>
        <v>5</v>
      </c>
      <c r="N391" s="142">
        <v>2</v>
      </c>
      <c r="O391" s="142" t="s">
        <v>1840</v>
      </c>
      <c r="P391" s="142" t="s">
        <v>1841</v>
      </c>
      <c r="Q391" s="142"/>
      <c r="R391" s="142" t="s">
        <v>1840</v>
      </c>
      <c r="S391" s="142" t="s">
        <v>1844</v>
      </c>
      <c r="T391" s="142" t="s">
        <v>1841</v>
      </c>
      <c r="U391" s="142" t="s">
        <v>2859</v>
      </c>
      <c r="V391" s="142">
        <v>22.041908500000002</v>
      </c>
      <c r="W391" s="142">
        <v>79.013678400000003</v>
      </c>
      <c r="X391" s="142">
        <v>636.74951171875</v>
      </c>
      <c r="Y391" s="142">
        <v>3.9</v>
      </c>
      <c r="Z391" s="142" t="s">
        <v>1910</v>
      </c>
      <c r="AA391" s="142">
        <v>0</v>
      </c>
      <c r="AB391" s="142">
        <v>1</v>
      </c>
      <c r="AC391" s="142">
        <v>0</v>
      </c>
      <c r="AD391" s="142">
        <v>0</v>
      </c>
      <c r="AE391" s="142">
        <v>0</v>
      </c>
      <c r="AF391" s="142">
        <v>0</v>
      </c>
      <c r="AG391" s="186" t="s">
        <v>1844</v>
      </c>
      <c r="AH391" s="138" t="s">
        <v>2860</v>
      </c>
      <c r="AI391" s="187" t="s">
        <v>2861</v>
      </c>
    </row>
    <row r="392" spans="1:35" x14ac:dyDescent="0.3">
      <c r="A392" s="183">
        <v>391</v>
      </c>
      <c r="B392" s="184">
        <v>45469.893126689807</v>
      </c>
      <c r="C392" s="142" t="s">
        <v>2829</v>
      </c>
      <c r="D392" s="142" t="s">
        <v>483</v>
      </c>
      <c r="E392" s="184">
        <v>44694</v>
      </c>
      <c r="F392" s="142" t="s">
        <v>1255</v>
      </c>
      <c r="G392" s="142" t="s">
        <v>1256</v>
      </c>
      <c r="H392" s="142" t="s">
        <v>1257</v>
      </c>
      <c r="I392" s="142" t="s">
        <v>2862</v>
      </c>
      <c r="J392" s="142" t="s">
        <v>1124</v>
      </c>
      <c r="K392" s="142">
        <v>3</v>
      </c>
      <c r="L392" s="142">
        <v>1</v>
      </c>
      <c r="M392" s="142">
        <f>Table1[[#This Row],[Number of adult in House]]+Table1[[#This Row],[Number of children]]</f>
        <v>4</v>
      </c>
      <c r="N392" s="142">
        <v>2</v>
      </c>
      <c r="O392" s="142" t="s">
        <v>1840</v>
      </c>
      <c r="P392" s="142" t="s">
        <v>1841</v>
      </c>
      <c r="Q392" s="142"/>
      <c r="R392" s="142" t="s">
        <v>1840</v>
      </c>
      <c r="S392" s="142" t="s">
        <v>1844</v>
      </c>
      <c r="T392" s="142" t="s">
        <v>1841</v>
      </c>
      <c r="U392" s="142" t="s">
        <v>2863</v>
      </c>
      <c r="V392" s="142">
        <v>22.0419573</v>
      </c>
      <c r="W392" s="142">
        <v>79.013942099999994</v>
      </c>
      <c r="X392" s="142">
        <v>628.638427734375</v>
      </c>
      <c r="Y392" s="142">
        <v>4.444</v>
      </c>
      <c r="Z392" s="142" t="s">
        <v>1910</v>
      </c>
      <c r="AA392" s="142">
        <v>0</v>
      </c>
      <c r="AB392" s="142">
        <v>1</v>
      </c>
      <c r="AC392" s="142">
        <v>0</v>
      </c>
      <c r="AD392" s="142">
        <v>0</v>
      </c>
      <c r="AE392" s="142">
        <v>0</v>
      </c>
      <c r="AF392" s="142">
        <v>0</v>
      </c>
      <c r="AG392" s="186" t="s">
        <v>1844</v>
      </c>
      <c r="AH392" s="138" t="s">
        <v>2864</v>
      </c>
      <c r="AI392" s="187" t="s">
        <v>2865</v>
      </c>
    </row>
    <row r="393" spans="1:35" x14ac:dyDescent="0.3">
      <c r="A393" s="183">
        <v>392</v>
      </c>
      <c r="B393" s="184">
        <v>45469.89323228009</v>
      </c>
      <c r="C393" s="142" t="s">
        <v>2829</v>
      </c>
      <c r="D393" s="142" t="s">
        <v>493</v>
      </c>
      <c r="E393" s="184">
        <v>44695</v>
      </c>
      <c r="F393" s="142" t="s">
        <v>1259</v>
      </c>
      <c r="G393" s="142" t="s">
        <v>1260</v>
      </c>
      <c r="H393" s="142" t="s">
        <v>1235</v>
      </c>
      <c r="I393" s="142" t="s">
        <v>1261</v>
      </c>
      <c r="J393" s="142" t="s">
        <v>1101</v>
      </c>
      <c r="K393" s="142">
        <v>4</v>
      </c>
      <c r="L393" s="142">
        <v>1</v>
      </c>
      <c r="M393" s="142">
        <f>Table1[[#This Row],[Number of adult in House]]+Table1[[#This Row],[Number of children]]</f>
        <v>5</v>
      </c>
      <c r="N393" s="142">
        <v>2</v>
      </c>
      <c r="O393" s="142" t="s">
        <v>1840</v>
      </c>
      <c r="P393" s="142" t="s">
        <v>1840</v>
      </c>
      <c r="Q393" s="142">
        <v>1</v>
      </c>
      <c r="R393" s="142" t="s">
        <v>1840</v>
      </c>
      <c r="S393" s="142" t="s">
        <v>1844</v>
      </c>
      <c r="T393" s="142" t="s">
        <v>1841</v>
      </c>
      <c r="U393" s="142" t="s">
        <v>2866</v>
      </c>
      <c r="V393" s="142">
        <v>22.0418512</v>
      </c>
      <c r="W393" s="142">
        <v>79.013825299999993</v>
      </c>
      <c r="X393" s="142">
        <v>638.0089111328125</v>
      </c>
      <c r="Y393" s="142">
        <v>4.3520000000000003</v>
      </c>
      <c r="Z393" s="142" t="s">
        <v>1910</v>
      </c>
      <c r="AA393" s="142">
        <v>0</v>
      </c>
      <c r="AB393" s="142">
        <v>1</v>
      </c>
      <c r="AC393" s="142">
        <v>0</v>
      </c>
      <c r="AD393" s="142">
        <v>0</v>
      </c>
      <c r="AE393" s="142">
        <v>0</v>
      </c>
      <c r="AF393" s="142">
        <v>0</v>
      </c>
      <c r="AG393" s="186" t="s">
        <v>1844</v>
      </c>
      <c r="AH393" s="138" t="s">
        <v>2867</v>
      </c>
      <c r="AI393" s="187" t="s">
        <v>2868</v>
      </c>
    </row>
    <row r="394" spans="1:35" x14ac:dyDescent="0.3">
      <c r="A394" s="183">
        <v>393</v>
      </c>
      <c r="B394" s="184">
        <v>45469.483728148152</v>
      </c>
      <c r="C394" s="142" t="s">
        <v>2829</v>
      </c>
      <c r="D394" s="142" t="s">
        <v>503</v>
      </c>
      <c r="E394" s="184">
        <v>44706</v>
      </c>
      <c r="F394" s="142" t="s">
        <v>1262</v>
      </c>
      <c r="G394" s="142" t="s">
        <v>1263</v>
      </c>
      <c r="H394" s="142" t="s">
        <v>1235</v>
      </c>
      <c r="I394" s="142" t="s">
        <v>1235</v>
      </c>
      <c r="J394" s="142" t="s">
        <v>1124</v>
      </c>
      <c r="K394" s="142">
        <v>5</v>
      </c>
      <c r="L394" s="142">
        <v>1</v>
      </c>
      <c r="M394" s="142">
        <f>Table1[[#This Row],[Number of adult in House]]+Table1[[#This Row],[Number of children]]</f>
        <v>6</v>
      </c>
      <c r="N394" s="142">
        <v>2</v>
      </c>
      <c r="O394" s="142" t="s">
        <v>1840</v>
      </c>
      <c r="P394" s="142" t="s">
        <v>1841</v>
      </c>
      <c r="Q394" s="142"/>
      <c r="R394" s="142" t="s">
        <v>1840</v>
      </c>
      <c r="S394" s="142" t="s">
        <v>1844</v>
      </c>
      <c r="T394" s="142" t="s">
        <v>1841</v>
      </c>
      <c r="U394" s="142" t="s">
        <v>2823</v>
      </c>
      <c r="V394" s="142">
        <v>21.9877483</v>
      </c>
      <c r="W394" s="142">
        <v>79.098100000000002</v>
      </c>
      <c r="X394" s="142">
        <v>625.29999999999995</v>
      </c>
      <c r="Y394" s="142">
        <v>3.4</v>
      </c>
      <c r="Z394" s="142" t="s">
        <v>1843</v>
      </c>
      <c r="AA394" s="142">
        <v>1</v>
      </c>
      <c r="AB394" s="142">
        <v>0</v>
      </c>
      <c r="AC394" s="142">
        <v>0</v>
      </c>
      <c r="AD394" s="142">
        <v>0</v>
      </c>
      <c r="AE394" s="142">
        <v>0</v>
      </c>
      <c r="AF394" s="142">
        <v>0</v>
      </c>
      <c r="AG394" s="186" t="s">
        <v>1844</v>
      </c>
      <c r="AH394" s="138" t="s">
        <v>2824</v>
      </c>
      <c r="AI394" s="187" t="s">
        <v>2825</v>
      </c>
    </row>
    <row r="395" spans="1:35" x14ac:dyDescent="0.3">
      <c r="A395" s="183">
        <v>394</v>
      </c>
      <c r="B395" s="184">
        <v>45469.483728148152</v>
      </c>
      <c r="C395" s="142" t="s">
        <v>2829</v>
      </c>
      <c r="D395" s="142" t="s">
        <v>513</v>
      </c>
      <c r="E395" s="184">
        <v>44702</v>
      </c>
      <c r="F395" s="142" t="s">
        <v>1264</v>
      </c>
      <c r="G395" s="142" t="s">
        <v>1265</v>
      </c>
      <c r="H395" s="142" t="s">
        <v>1266</v>
      </c>
      <c r="I395" s="142" t="s">
        <v>1266</v>
      </c>
      <c r="J395" s="142" t="s">
        <v>1101</v>
      </c>
      <c r="K395" s="142">
        <v>5</v>
      </c>
      <c r="L395" s="142">
        <v>1</v>
      </c>
      <c r="M395" s="142">
        <f>Table1[[#This Row],[Number of adult in House]]+Table1[[#This Row],[Number of children]]</f>
        <v>6</v>
      </c>
      <c r="N395" s="142">
        <v>2</v>
      </c>
      <c r="O395" s="142" t="s">
        <v>1840</v>
      </c>
      <c r="P395" s="142" t="s">
        <v>1841</v>
      </c>
      <c r="Q395" s="142"/>
      <c r="R395" s="142" t="s">
        <v>1840</v>
      </c>
      <c r="S395" s="142" t="s">
        <v>1844</v>
      </c>
      <c r="T395" s="142" t="s">
        <v>1841</v>
      </c>
      <c r="U395" s="142" t="s">
        <v>2826</v>
      </c>
      <c r="V395" s="142">
        <v>21.991496300000001</v>
      </c>
      <c r="W395" s="142">
        <v>79.0950165</v>
      </c>
      <c r="X395" s="142">
        <v>618.9</v>
      </c>
      <c r="Y395" s="142">
        <v>4.82</v>
      </c>
      <c r="Z395" s="142" t="s">
        <v>1843</v>
      </c>
      <c r="AA395" s="142">
        <v>1</v>
      </c>
      <c r="AB395" s="142">
        <v>0</v>
      </c>
      <c r="AC395" s="142">
        <v>0</v>
      </c>
      <c r="AD395" s="142">
        <v>0</v>
      </c>
      <c r="AE395" s="142">
        <v>0</v>
      </c>
      <c r="AF395" s="142">
        <v>0</v>
      </c>
      <c r="AG395" s="186" t="s">
        <v>1844</v>
      </c>
      <c r="AH395" s="138" t="s">
        <v>2827</v>
      </c>
      <c r="AI395" s="187" t="s">
        <v>2828</v>
      </c>
    </row>
    <row r="396" spans="1:35" x14ac:dyDescent="0.3">
      <c r="A396" s="183">
        <v>395</v>
      </c>
      <c r="B396" s="184">
        <v>45469.483728148152</v>
      </c>
      <c r="C396" s="142" t="s">
        <v>2829</v>
      </c>
      <c r="D396" s="142" t="s">
        <v>523</v>
      </c>
      <c r="E396" s="184">
        <v>44692</v>
      </c>
      <c r="F396" s="142" t="s">
        <v>1267</v>
      </c>
      <c r="G396" s="142" t="s">
        <v>1268</v>
      </c>
      <c r="H396" s="142" t="s">
        <v>1269</v>
      </c>
      <c r="I396" s="142" t="s">
        <v>1269</v>
      </c>
      <c r="J396" s="142" t="s">
        <v>1124</v>
      </c>
      <c r="K396" s="142">
        <v>4</v>
      </c>
      <c r="L396" s="142">
        <v>1</v>
      </c>
      <c r="M396" s="142">
        <f>Table1[[#This Row],[Number of adult in House]]+Table1[[#This Row],[Number of children]]</f>
        <v>5</v>
      </c>
      <c r="N396" s="142">
        <v>2</v>
      </c>
      <c r="O396" s="142" t="s">
        <v>1840</v>
      </c>
      <c r="P396" s="142" t="s">
        <v>1841</v>
      </c>
      <c r="Q396" s="142"/>
      <c r="R396" s="142" t="s">
        <v>1840</v>
      </c>
      <c r="S396" s="142" t="s">
        <v>1844</v>
      </c>
      <c r="T396" s="142" t="s">
        <v>1841</v>
      </c>
      <c r="U396" s="142" t="s">
        <v>2836</v>
      </c>
      <c r="V396" s="142">
        <v>21.982240600000001</v>
      </c>
      <c r="W396" s="142">
        <v>79.019563500000004</v>
      </c>
      <c r="X396" s="142">
        <v>654</v>
      </c>
      <c r="Y396" s="142">
        <v>4.8499999999999996</v>
      </c>
      <c r="Z396" s="142" t="s">
        <v>1843</v>
      </c>
      <c r="AA396" s="142">
        <v>1</v>
      </c>
      <c r="AB396" s="142">
        <v>0</v>
      </c>
      <c r="AC396" s="142">
        <v>0</v>
      </c>
      <c r="AD396" s="142">
        <v>0</v>
      </c>
      <c r="AE396" s="142">
        <v>0</v>
      </c>
      <c r="AF396" s="142">
        <v>0</v>
      </c>
      <c r="AG396" s="186" t="s">
        <v>1844</v>
      </c>
      <c r="AH396" s="138" t="s">
        <v>2837</v>
      </c>
      <c r="AI396" s="187" t="s">
        <v>2838</v>
      </c>
    </row>
    <row r="397" spans="1:35" x14ac:dyDescent="0.3">
      <c r="A397" s="183">
        <v>396</v>
      </c>
      <c r="B397" s="184">
        <v>45469.483728148152</v>
      </c>
      <c r="C397" s="142" t="s">
        <v>2829</v>
      </c>
      <c r="D397" s="142" t="s">
        <v>533</v>
      </c>
      <c r="E397" s="184">
        <v>44705</v>
      </c>
      <c r="F397" s="142" t="s">
        <v>1271</v>
      </c>
      <c r="G397" s="142" t="s">
        <v>1272</v>
      </c>
      <c r="H397" s="142" t="s">
        <v>1226</v>
      </c>
      <c r="I397" s="142" t="s">
        <v>1226</v>
      </c>
      <c r="J397" s="142" t="s">
        <v>1101</v>
      </c>
      <c r="K397" s="142">
        <v>4</v>
      </c>
      <c r="L397" s="142">
        <v>2</v>
      </c>
      <c r="M397" s="142">
        <f>Table1[[#This Row],[Number of adult in House]]+Table1[[#This Row],[Number of children]]</f>
        <v>6</v>
      </c>
      <c r="N397" s="142">
        <v>2</v>
      </c>
      <c r="O397" s="142" t="s">
        <v>1840</v>
      </c>
      <c r="P397" s="142" t="s">
        <v>1841</v>
      </c>
      <c r="Q397" s="142"/>
      <c r="R397" s="142" t="s">
        <v>1840</v>
      </c>
      <c r="S397" s="142" t="s">
        <v>1844</v>
      </c>
      <c r="T397" s="142" t="s">
        <v>1841</v>
      </c>
      <c r="U397" s="142" t="s">
        <v>2839</v>
      </c>
      <c r="V397" s="142">
        <v>22.029479200000001</v>
      </c>
      <c r="W397" s="142">
        <v>78.998589899999999</v>
      </c>
      <c r="X397" s="142">
        <v>692</v>
      </c>
      <c r="Y397" s="142">
        <v>4.8600000000000003</v>
      </c>
      <c r="Z397" s="142" t="s">
        <v>1843</v>
      </c>
      <c r="AA397" s="142">
        <v>1</v>
      </c>
      <c r="AB397" s="142">
        <v>0</v>
      </c>
      <c r="AC397" s="142">
        <v>0</v>
      </c>
      <c r="AD397" s="142">
        <v>0</v>
      </c>
      <c r="AE397" s="142">
        <v>0</v>
      </c>
      <c r="AF397" s="142">
        <v>0</v>
      </c>
      <c r="AG397" s="186" t="s">
        <v>1844</v>
      </c>
      <c r="AH397" s="138" t="s">
        <v>2840</v>
      </c>
      <c r="AI397" s="187" t="s">
        <v>2841</v>
      </c>
    </row>
    <row r="398" spans="1:35" x14ac:dyDescent="0.3">
      <c r="A398" s="183">
        <v>397</v>
      </c>
      <c r="B398" s="184">
        <v>45470.483726851853</v>
      </c>
      <c r="C398" s="142" t="s">
        <v>2829</v>
      </c>
      <c r="D398" s="142" t="s">
        <v>543</v>
      </c>
      <c r="E398" s="184">
        <v>44700</v>
      </c>
      <c r="F398" s="142" t="s">
        <v>1274</v>
      </c>
      <c r="G398" s="142" t="s">
        <v>1103</v>
      </c>
      <c r="H398" s="142" t="s">
        <v>1275</v>
      </c>
      <c r="I398" s="142" t="s">
        <v>1101</v>
      </c>
      <c r="J398" s="142" t="s">
        <v>1101</v>
      </c>
      <c r="K398" s="142">
        <v>3</v>
      </c>
      <c r="L398" s="142">
        <v>1</v>
      </c>
      <c r="M398" s="142">
        <f>Table1[[#This Row],[Number of adult in House]]+Table1[[#This Row],[Number of children]]</f>
        <v>4</v>
      </c>
      <c r="N398" s="142">
        <v>2</v>
      </c>
      <c r="O398" s="142" t="s">
        <v>1840</v>
      </c>
      <c r="P398" s="142" t="s">
        <v>1841</v>
      </c>
      <c r="Q398" s="142"/>
      <c r="R398" s="142" t="s">
        <v>1840</v>
      </c>
      <c r="S398" s="142" t="s">
        <v>1844</v>
      </c>
      <c r="T398" s="142" t="s">
        <v>1841</v>
      </c>
      <c r="U398" s="142" t="s">
        <v>2842</v>
      </c>
      <c r="V398" s="142">
        <v>22.030089799999999</v>
      </c>
      <c r="W398" s="142">
        <v>78.999253400000001</v>
      </c>
      <c r="X398" s="142">
        <v>693</v>
      </c>
      <c r="Y398" s="142">
        <v>4.6159999999999997</v>
      </c>
      <c r="Z398" s="142" t="s">
        <v>1843</v>
      </c>
      <c r="AA398" s="142">
        <v>1</v>
      </c>
      <c r="AB398" s="142">
        <v>0</v>
      </c>
      <c r="AC398" s="142">
        <v>0</v>
      </c>
      <c r="AD398" s="142">
        <v>0</v>
      </c>
      <c r="AE398" s="142">
        <v>0</v>
      </c>
      <c r="AF398" s="142">
        <v>0</v>
      </c>
      <c r="AG398" s="186" t="s">
        <v>1844</v>
      </c>
      <c r="AH398" s="138" t="s">
        <v>2843</v>
      </c>
      <c r="AI398" s="187" t="s">
        <v>2844</v>
      </c>
    </row>
    <row r="399" spans="1:35" x14ac:dyDescent="0.3">
      <c r="A399" s="183">
        <v>398</v>
      </c>
      <c r="B399" s="184">
        <v>45470.483726851853</v>
      </c>
      <c r="C399" s="142" t="s">
        <v>2829</v>
      </c>
      <c r="D399" s="142" t="s">
        <v>553</v>
      </c>
      <c r="E399" s="184">
        <v>44707</v>
      </c>
      <c r="F399" s="142" t="s">
        <v>1276</v>
      </c>
      <c r="G399" s="142" t="s">
        <v>1277</v>
      </c>
      <c r="H399" s="142" t="s">
        <v>1226</v>
      </c>
      <c r="I399" s="142" t="s">
        <v>2834</v>
      </c>
      <c r="J399" s="142" t="s">
        <v>1101</v>
      </c>
      <c r="K399" s="142">
        <v>4</v>
      </c>
      <c r="L399" s="142">
        <v>1</v>
      </c>
      <c r="M399" s="142">
        <f>Table1[[#This Row],[Number of adult in House]]+Table1[[#This Row],[Number of children]]</f>
        <v>5</v>
      </c>
      <c r="N399" s="142">
        <v>2</v>
      </c>
      <c r="O399" s="142" t="s">
        <v>1840</v>
      </c>
      <c r="P399" s="142" t="s">
        <v>1841</v>
      </c>
      <c r="Q399" s="142"/>
      <c r="R399" s="142" t="s">
        <v>1840</v>
      </c>
      <c r="S399" s="142" t="s">
        <v>1844</v>
      </c>
      <c r="T399" s="142" t="s">
        <v>1841</v>
      </c>
      <c r="U399" s="142" t="s">
        <v>2845</v>
      </c>
      <c r="V399" s="142">
        <v>22.0284388</v>
      </c>
      <c r="W399" s="142">
        <v>79.001488699999996</v>
      </c>
      <c r="X399" s="142">
        <v>695.1</v>
      </c>
      <c r="Y399" s="142">
        <v>4.6660000000000004</v>
      </c>
      <c r="Z399" s="142" t="s">
        <v>1843</v>
      </c>
      <c r="AA399" s="142">
        <v>1</v>
      </c>
      <c r="AB399" s="142">
        <v>0</v>
      </c>
      <c r="AC399" s="142">
        <v>0</v>
      </c>
      <c r="AD399" s="142">
        <v>0</v>
      </c>
      <c r="AE399" s="142">
        <v>0</v>
      </c>
      <c r="AF399" s="142">
        <v>0</v>
      </c>
      <c r="AG399" s="186" t="s">
        <v>1844</v>
      </c>
      <c r="AH399" s="138" t="s">
        <v>2846</v>
      </c>
      <c r="AI399" s="187" t="s">
        <v>2847</v>
      </c>
    </row>
    <row r="400" spans="1:35" x14ac:dyDescent="0.3">
      <c r="A400" s="183">
        <v>399</v>
      </c>
      <c r="B400" s="184">
        <v>45470.483726851853</v>
      </c>
      <c r="C400" s="142" t="s">
        <v>2829</v>
      </c>
      <c r="D400" s="142" t="s">
        <v>563</v>
      </c>
      <c r="E400" s="184">
        <v>44705</v>
      </c>
      <c r="F400" s="142" t="s">
        <v>1278</v>
      </c>
      <c r="G400" s="142" t="s">
        <v>1250</v>
      </c>
      <c r="H400" s="142" t="s">
        <v>1275</v>
      </c>
      <c r="I400" s="142" t="s">
        <v>2869</v>
      </c>
      <c r="J400" s="142" t="s">
        <v>1101</v>
      </c>
      <c r="K400" s="142">
        <v>3</v>
      </c>
      <c r="L400" s="142">
        <v>1</v>
      </c>
      <c r="M400" s="142">
        <f>Table1[[#This Row],[Number of adult in House]]+Table1[[#This Row],[Number of children]]</f>
        <v>4</v>
      </c>
      <c r="N400" s="142">
        <v>2</v>
      </c>
      <c r="O400" s="142" t="s">
        <v>1840</v>
      </c>
      <c r="P400" s="142" t="s">
        <v>1841</v>
      </c>
      <c r="Q400" s="142"/>
      <c r="R400" s="142" t="s">
        <v>1840</v>
      </c>
      <c r="S400" s="142" t="s">
        <v>1844</v>
      </c>
      <c r="T400" s="142" t="s">
        <v>1841</v>
      </c>
      <c r="U400" s="142" t="s">
        <v>2849</v>
      </c>
      <c r="V400" s="142">
        <v>22.087462299999999</v>
      </c>
      <c r="W400" s="142">
        <v>79.024673699999994</v>
      </c>
      <c r="X400" s="142">
        <v>728.7</v>
      </c>
      <c r="Y400" s="142">
        <v>4.62</v>
      </c>
      <c r="Z400" s="142" t="s">
        <v>1843</v>
      </c>
      <c r="AA400" s="142">
        <v>1</v>
      </c>
      <c r="AB400" s="142">
        <v>0</v>
      </c>
      <c r="AC400" s="142">
        <v>0</v>
      </c>
      <c r="AD400" s="142">
        <v>0</v>
      </c>
      <c r="AE400" s="142">
        <v>0</v>
      </c>
      <c r="AF400" s="142">
        <v>0</v>
      </c>
      <c r="AG400" s="186" t="s">
        <v>1844</v>
      </c>
      <c r="AH400" s="138" t="s">
        <v>2850</v>
      </c>
      <c r="AI400" s="187" t="s">
        <v>2851</v>
      </c>
    </row>
    <row r="401" spans="1:35" x14ac:dyDescent="0.3">
      <c r="A401" s="188">
        <v>400</v>
      </c>
      <c r="B401" s="189">
        <v>45470.483726851853</v>
      </c>
      <c r="C401" s="190" t="s">
        <v>2829</v>
      </c>
      <c r="D401" s="190" t="s">
        <v>573</v>
      </c>
      <c r="E401" s="189">
        <v>44700</v>
      </c>
      <c r="F401" s="190" t="s">
        <v>1280</v>
      </c>
      <c r="G401" s="190" t="s">
        <v>1281</v>
      </c>
      <c r="H401" s="190" t="s">
        <v>1275</v>
      </c>
      <c r="I401" s="190" t="s">
        <v>2869</v>
      </c>
      <c r="J401" s="190" t="s">
        <v>1101</v>
      </c>
      <c r="K401" s="190">
        <v>5</v>
      </c>
      <c r="L401" s="190">
        <v>1</v>
      </c>
      <c r="M401" s="190">
        <f>Table1[[#This Row],[Number of adult in House]]+Table1[[#This Row],[Number of children]]</f>
        <v>6</v>
      </c>
      <c r="N401" s="190">
        <v>2</v>
      </c>
      <c r="O401" s="142" t="s">
        <v>1840</v>
      </c>
      <c r="P401" s="142" t="s">
        <v>1841</v>
      </c>
      <c r="Q401" s="190"/>
      <c r="R401" s="142" t="s">
        <v>1840</v>
      </c>
      <c r="S401" s="190" t="s">
        <v>1844</v>
      </c>
      <c r="T401" s="142" t="s">
        <v>1841</v>
      </c>
      <c r="U401" s="190" t="s">
        <v>2852</v>
      </c>
      <c r="V401" s="190">
        <v>22.152584300000001</v>
      </c>
      <c r="W401" s="190">
        <v>78.985074400000002</v>
      </c>
      <c r="X401" s="190">
        <v>679.8</v>
      </c>
      <c r="Y401" s="190">
        <v>4.78</v>
      </c>
      <c r="Z401" s="190" t="s">
        <v>1843</v>
      </c>
      <c r="AA401" s="190">
        <v>1</v>
      </c>
      <c r="AB401" s="190">
        <v>0</v>
      </c>
      <c r="AC401" s="190">
        <v>0</v>
      </c>
      <c r="AD401" s="190">
        <v>0</v>
      </c>
      <c r="AE401" s="190">
        <v>0</v>
      </c>
      <c r="AF401" s="190">
        <v>0</v>
      </c>
      <c r="AG401" s="191" t="s">
        <v>1844</v>
      </c>
      <c r="AH401" s="138" t="s">
        <v>2853</v>
      </c>
      <c r="AI401" s="187" t="s">
        <v>2854</v>
      </c>
    </row>
    <row r="403" spans="1:35" ht="43.2" x14ac:dyDescent="0.3">
      <c r="K403" s="46" t="s">
        <v>2870</v>
      </c>
      <c r="L403" s="46" t="s">
        <v>2871</v>
      </c>
      <c r="M403" s="46" t="s">
        <v>2872</v>
      </c>
      <c r="N403" s="46" t="s">
        <v>2873</v>
      </c>
      <c r="O403" s="46" t="s">
        <v>2874</v>
      </c>
      <c r="P403" s="46" t="s">
        <v>2875</v>
      </c>
      <c r="Q403" s="46" t="s">
        <v>2876</v>
      </c>
      <c r="R403" s="46" t="s">
        <v>2877</v>
      </c>
    </row>
    <row r="404" spans="1:35" x14ac:dyDescent="0.3">
      <c r="K404" s="193">
        <f>AVERAGE(Table1[Number of adult in House])</f>
        <v>3.9624999999999999</v>
      </c>
      <c r="L404" s="193">
        <f>AVERAGE(Table1[Number of children])</f>
        <v>1.175</v>
      </c>
      <c r="M404" s="193">
        <f>AVERAGE(Table1[Family Size])</f>
        <v>5.1375000000000002</v>
      </c>
      <c r="N404" s="193">
        <f>AVERAGE(Table1[How many time does food is cooked on improved coosktove])</f>
        <v>2.0375000000000001</v>
      </c>
      <c r="O404" s="142" t="s">
        <v>2878</v>
      </c>
      <c r="P404" s="194" t="s">
        <v>2878</v>
      </c>
      <c r="Q404" s="195">
        <f>AVERAGEIF(Table1[If traditional cookstove is used than how many days in a month the cookstove is used (days)],"&gt;0")</f>
        <v>1.5454545454545454</v>
      </c>
      <c r="R404" s="142" t="s">
        <v>2878</v>
      </c>
    </row>
    <row r="405" spans="1:35" x14ac:dyDescent="0.3">
      <c r="K405" s="142"/>
      <c r="L405" s="142"/>
      <c r="M405" s="142"/>
      <c r="N405" s="142"/>
      <c r="O405" s="194">
        <f>COUNTIF(Table1[Is there is time savings using improved cookstove],"Yes")/400</f>
        <v>1</v>
      </c>
      <c r="P405" s="194">
        <f>COUNTIF(Table1[Do you still use traditional mud cookstove],"yes")/400</f>
        <v>0.11</v>
      </c>
      <c r="Q405" s="142"/>
      <c r="R405" s="194">
        <f>COUNTIF(Table1[Is by the use of improved cookstove there is less smoke and improvement in health],"yes")/400</f>
        <v>1</v>
      </c>
    </row>
    <row r="406" spans="1:35" x14ac:dyDescent="0.3">
      <c r="K406" s="142"/>
      <c r="L406" s="142"/>
      <c r="M406" s="142"/>
      <c r="N406" s="142"/>
      <c r="O406" s="142" t="s">
        <v>1844</v>
      </c>
      <c r="P406" s="142" t="s">
        <v>1844</v>
      </c>
      <c r="Q406" s="142"/>
      <c r="R406" s="142" t="s">
        <v>1844</v>
      </c>
    </row>
    <row r="407" spans="1:35" x14ac:dyDescent="0.3">
      <c r="K407" s="142"/>
      <c r="L407" s="142"/>
      <c r="M407" s="142"/>
      <c r="N407" s="142"/>
      <c r="O407" s="142">
        <f>COUNTIF(Table1[Is there is time savings using improved cookstove],"No")</f>
        <v>0</v>
      </c>
      <c r="P407" s="194">
        <f>COUNTIF(Table1[Do you still use traditional mud cookstove],"NO")/400</f>
        <v>0.89</v>
      </c>
      <c r="Q407" s="142"/>
      <c r="R407" s="194">
        <f>COUNTIF(Table1[Is by the use of improved cookstove there is less smoke and improvement in health],"No")/400</f>
        <v>0</v>
      </c>
    </row>
  </sheetData>
  <conditionalFormatting sqref="D2:D101">
    <cfRule type="duplicateValues" dxfId="28" priority="30"/>
  </conditionalFormatting>
  <conditionalFormatting sqref="D102:D131">
    <cfRule type="duplicateValues" dxfId="27" priority="28"/>
    <cfRule type="dataBar" priority="29">
      <dataBar>
        <cfvo type="min"/>
        <cfvo type="max"/>
        <color rgb="FF638EC6"/>
      </dataBar>
      <extLst>
        <ext xmlns:x14="http://schemas.microsoft.com/office/spreadsheetml/2009/9/main" uri="{B025F937-C7B1-47D3-B67F-A62EFF666E3E}">
          <x14:id>{B195534A-B6CE-403E-8BD6-B0CE4478AEDA}</x14:id>
        </ext>
      </extLst>
    </cfRule>
  </conditionalFormatting>
  <conditionalFormatting sqref="D132:D160">
    <cfRule type="duplicateValues" dxfId="26" priority="25"/>
    <cfRule type="duplicateValues" dxfId="25" priority="26"/>
    <cfRule type="duplicateValues" dxfId="24" priority="27"/>
  </conditionalFormatting>
  <conditionalFormatting sqref="D161:D190">
    <cfRule type="duplicateValues" dxfId="23" priority="21"/>
    <cfRule type="duplicateValues" dxfId="22" priority="22"/>
    <cfRule type="duplicateValues" dxfId="21" priority="23"/>
    <cfRule type="duplicateValues" dxfId="20" priority="24"/>
  </conditionalFormatting>
  <conditionalFormatting sqref="D191:D218">
    <cfRule type="duplicateValues" dxfId="19" priority="17"/>
    <cfRule type="duplicateValues" dxfId="18" priority="18"/>
    <cfRule type="duplicateValues" dxfId="17" priority="20"/>
  </conditionalFormatting>
  <conditionalFormatting sqref="D192:D218">
    <cfRule type="duplicateValues" dxfId="16" priority="19"/>
  </conditionalFormatting>
  <conditionalFormatting sqref="D219:D220">
    <cfRule type="duplicateValues" dxfId="15" priority="13"/>
    <cfRule type="duplicateValues" dxfId="14" priority="14"/>
    <cfRule type="duplicateValues" dxfId="13" priority="15"/>
    <cfRule type="duplicateValues" dxfId="12" priority="16"/>
  </conditionalFormatting>
  <conditionalFormatting sqref="D221:D250">
    <cfRule type="duplicateValues" dxfId="11" priority="12"/>
  </conditionalFormatting>
  <conditionalFormatting sqref="D251:D280">
    <cfRule type="duplicateValues" dxfId="10" priority="9"/>
    <cfRule type="duplicateValues" dxfId="9" priority="10"/>
    <cfRule type="duplicateValues" dxfId="8" priority="11"/>
  </conditionalFormatting>
  <conditionalFormatting sqref="D281:D310">
    <cfRule type="duplicateValues" dxfId="7" priority="8"/>
  </conditionalFormatting>
  <conditionalFormatting sqref="D311:D340">
    <cfRule type="duplicateValues" dxfId="6" priority="7"/>
  </conditionalFormatting>
  <conditionalFormatting sqref="D311:D341">
    <cfRule type="duplicateValues" dxfId="5" priority="5"/>
    <cfRule type="duplicateValues" dxfId="4" priority="6"/>
  </conditionalFormatting>
  <conditionalFormatting sqref="D342:D371">
    <cfRule type="duplicateValues" dxfId="3" priority="4"/>
  </conditionalFormatting>
  <conditionalFormatting sqref="D372:D401">
    <cfRule type="duplicateValues" dxfId="2" priority="1"/>
    <cfRule type="duplicateValues" dxfId="1" priority="2"/>
    <cfRule type="duplicateValues" dxfId="0" priority="3"/>
  </conditionalFormatting>
  <hyperlinks>
    <hyperlink ref="AI2" r:id="rId1" xr:uid="{2C43E761-8B87-4C15-A87D-C9DEF6E15C1D}"/>
    <hyperlink ref="AI3" r:id="rId2" xr:uid="{7DF867C3-A744-4FD3-A7E3-0F24B08CA8CC}"/>
    <hyperlink ref="AI4" r:id="rId3" xr:uid="{8947421C-4035-48AA-894E-6B49C2378A25}"/>
    <hyperlink ref="AI5" r:id="rId4" xr:uid="{59EEDD7B-16BC-4FD2-A085-95A346AB9CAC}"/>
    <hyperlink ref="AI6" r:id="rId5" xr:uid="{568022A6-DDC8-49BD-BB82-62065AA7B5AE}"/>
    <hyperlink ref="AI7" r:id="rId6" xr:uid="{46ECBFE2-D2A0-442F-AA42-D42B0A3F1FD4}"/>
    <hyperlink ref="AI8" r:id="rId7" xr:uid="{9CEA6930-6E07-4A3B-BA76-18C9DA8ED011}"/>
    <hyperlink ref="AI9" r:id="rId8" xr:uid="{709AF09E-2CC0-44ED-BDE6-FD214FB01E8F}"/>
    <hyperlink ref="AI10" r:id="rId9" xr:uid="{DB29CE1A-C52D-481A-A421-A6286A4FBB69}"/>
    <hyperlink ref="AI11" r:id="rId10" xr:uid="{E0DBD187-A4D3-4C8B-BC1A-219F0C4AAD67}"/>
    <hyperlink ref="AI12" r:id="rId11" xr:uid="{2C2B9442-8979-49EA-B949-4CBB262884EA}"/>
    <hyperlink ref="AI13" r:id="rId12" xr:uid="{93880A40-AC41-40F3-9527-B94B35A27E09}"/>
    <hyperlink ref="AI14" r:id="rId13" xr:uid="{2B41620E-5019-46AC-AD32-42D317E28489}"/>
    <hyperlink ref="AI15" r:id="rId14" xr:uid="{4715DFB2-756A-4C80-863D-722B013D9AAF}"/>
    <hyperlink ref="AI16" r:id="rId15" xr:uid="{3411D791-7C04-4B7F-93FD-C8CDF77D4584}"/>
    <hyperlink ref="AI17" r:id="rId16" xr:uid="{1831C903-C0C3-4250-8F6D-3C34A821288B}"/>
    <hyperlink ref="AI18" r:id="rId17" xr:uid="{B6678B99-CDF3-4F01-B3A6-D76C22E3F73E}"/>
    <hyperlink ref="AI19" r:id="rId18" xr:uid="{72AB3964-C6F1-434F-9DDC-0BEBFC77D5D1}"/>
    <hyperlink ref="AI20" r:id="rId19" xr:uid="{192BDE18-97B1-4549-A5AA-415C520EFB7B}"/>
    <hyperlink ref="AI21" r:id="rId20" xr:uid="{BCD1C84B-B2B9-46B4-9CCE-7005667036FF}"/>
    <hyperlink ref="AI22" r:id="rId21" xr:uid="{19BFBAD1-CD61-4303-82DF-7EB5221CEA7E}"/>
    <hyperlink ref="AI23" r:id="rId22" xr:uid="{4841FED6-B9F8-485A-B2CF-83FFA7D909BE}"/>
    <hyperlink ref="AI24" r:id="rId23" xr:uid="{80C643D8-E3A9-4F82-B402-8B652E527B0C}"/>
    <hyperlink ref="AI25" r:id="rId24" xr:uid="{4C0989A3-47C9-4002-B8E2-E04D4E2D2426}"/>
    <hyperlink ref="AI26" r:id="rId25" xr:uid="{167E8742-D9D8-4B15-B0DD-E70F173CAE4E}"/>
    <hyperlink ref="AI27" r:id="rId26" xr:uid="{A44EB62E-99BC-41DD-B9C4-D2AA12362EAA}"/>
    <hyperlink ref="AI28" r:id="rId27" xr:uid="{C52D93E9-4AD9-45E4-A04B-70AECD706D04}"/>
    <hyperlink ref="AI29" r:id="rId28" xr:uid="{A36CFFA3-59E9-4E3F-BBED-24AA7F10A98C}"/>
    <hyperlink ref="AI30" r:id="rId29" xr:uid="{2DCFB9C9-0148-4D47-BF6A-229BE413D89E}"/>
    <hyperlink ref="AI31" r:id="rId30" xr:uid="{37424A80-9560-4B06-AB5A-8086B4CCC51B}"/>
    <hyperlink ref="AI32" r:id="rId31" xr:uid="{FC4396BA-9CD1-4E65-99D1-DBE223376F93}"/>
    <hyperlink ref="AI33" r:id="rId32" xr:uid="{472D76CF-49BA-43AB-9044-49DEF9CDCD3D}"/>
    <hyperlink ref="AI35" r:id="rId33" xr:uid="{05128549-80EA-4150-87DA-C06BF72FADCB}"/>
    <hyperlink ref="AI36" r:id="rId34" xr:uid="{A1A08F1C-1037-49F2-B4B6-D5A6941B16A7}"/>
    <hyperlink ref="AI37" r:id="rId35" xr:uid="{CA29D201-445A-4D09-9E3E-E6F6EA75D136}"/>
    <hyperlink ref="AI38" r:id="rId36" xr:uid="{695189B2-6B4E-4CC0-A676-58F3CF9C7084}"/>
    <hyperlink ref="AI39" r:id="rId37" xr:uid="{25F3CE42-06FB-4C2E-B0CC-E7695B4EBC99}"/>
    <hyperlink ref="AI40" r:id="rId38" xr:uid="{0F8B0079-F01C-4BA1-AB0A-50BA926C4007}"/>
    <hyperlink ref="AI41" r:id="rId39" xr:uid="{22ED4808-1A8D-45F5-BE82-25516F17F6A9}"/>
    <hyperlink ref="AI42" r:id="rId40" xr:uid="{39CC08EF-B6A4-4CFC-B3C8-467BEA649A87}"/>
    <hyperlink ref="AI43" r:id="rId41" xr:uid="{73C33B79-9317-4DB8-9BB1-B7461F6BCA8E}"/>
    <hyperlink ref="AI44" r:id="rId42" xr:uid="{52F2CDA9-8B18-4D49-9CA6-CD326A926B6F}"/>
    <hyperlink ref="AI45" r:id="rId43" xr:uid="{610B97A1-47A4-4A1E-820B-F8C934F992D3}"/>
    <hyperlink ref="AI46" r:id="rId44" xr:uid="{55F66CD0-9D58-40D2-A2EE-6EE7AD549909}"/>
    <hyperlink ref="AI47" r:id="rId45" xr:uid="{4B497F24-3D1D-4A42-91D7-32A68FE01D33}"/>
    <hyperlink ref="AI48" r:id="rId46" xr:uid="{6792E92C-653F-4E4F-9F32-B7EB1CF43EF5}"/>
    <hyperlink ref="AI49" r:id="rId47" xr:uid="{CF39AF19-ECF2-43A0-91F8-6587BF50DADD}"/>
    <hyperlink ref="AI50" r:id="rId48" xr:uid="{784CB81D-C571-4798-9F7E-ABA926E357A1}"/>
    <hyperlink ref="AI51" r:id="rId49" xr:uid="{0349C12E-6403-4A1F-A639-08757EB2E1F3}"/>
    <hyperlink ref="AI52" r:id="rId50" xr:uid="{A1E43708-3B8F-48B2-A75B-524395A78C38}"/>
    <hyperlink ref="AI53" r:id="rId51" xr:uid="{89193719-430B-4D83-BBAC-D5379BA46245}"/>
    <hyperlink ref="AI54" r:id="rId52" xr:uid="{43C76ACC-5B30-4144-ADBB-C77B248794D0}"/>
    <hyperlink ref="AI55" r:id="rId53" xr:uid="{885E6440-D15C-4259-AADC-971723AC7989}"/>
    <hyperlink ref="AI34" r:id="rId54" xr:uid="{93ED955C-9222-49F6-9EE2-6396AF68530A}"/>
    <hyperlink ref="AI56" r:id="rId55" xr:uid="{8611FE38-9679-439B-81E0-397117AFF368}"/>
    <hyperlink ref="AI57" r:id="rId56" xr:uid="{0F396856-65A1-4137-AE55-0305077123D0}"/>
    <hyperlink ref="AI58" r:id="rId57" xr:uid="{6394117B-1ACE-45C8-A920-BC89EEA58092}"/>
    <hyperlink ref="AI59" r:id="rId58" xr:uid="{78EFBB6D-EB1E-4BFA-851C-18C90FA8B494}"/>
    <hyperlink ref="AI60" r:id="rId59" xr:uid="{8727B214-1587-453E-B4A3-E1FFDE46A6C0}"/>
    <hyperlink ref="AI61" r:id="rId60" xr:uid="{5D9F8724-DE92-4AF2-927E-678557833CD1}"/>
    <hyperlink ref="AI62" r:id="rId61" xr:uid="{1D37121A-D6CA-4FE1-B86A-FE87D1019E70}"/>
    <hyperlink ref="AI63" r:id="rId62" xr:uid="{213B2ECB-2ABF-4C92-A938-10FC61C3B7D0}"/>
    <hyperlink ref="AI64" r:id="rId63" xr:uid="{90B546BE-384F-4609-94A1-A7CC21AD775B}"/>
    <hyperlink ref="AI65" r:id="rId64" xr:uid="{EBA4F5E4-912F-42EC-B7A4-53F261422B5E}"/>
    <hyperlink ref="AI66" r:id="rId65" xr:uid="{BFD13183-BBAF-4B71-9D22-8AF772CB5658}"/>
    <hyperlink ref="AI67" r:id="rId66" xr:uid="{CEA35681-92A3-4DE3-97E2-CFD9D7ACBCC2}"/>
    <hyperlink ref="AI68" r:id="rId67" xr:uid="{356566F0-60B8-41F7-9C26-A1FA58B82E6F}"/>
    <hyperlink ref="AI69" r:id="rId68" xr:uid="{5E5318EA-4E37-4C6B-98E1-E2B055873E3A}"/>
    <hyperlink ref="AI70" r:id="rId69" xr:uid="{5F81FE8D-4B92-4B39-AA0E-BF099A2FF702}"/>
    <hyperlink ref="AI71" r:id="rId70" xr:uid="{8E4F4E2E-EFF1-429F-88C8-8063DF8E5C96}"/>
    <hyperlink ref="AI72" r:id="rId71" xr:uid="{8A15CEDE-B38E-484B-83BC-1FB148613FE7}"/>
    <hyperlink ref="AI73" r:id="rId72" xr:uid="{9C6B702D-02C1-4840-8EF6-C4D7552C24B4}"/>
    <hyperlink ref="AI74" r:id="rId73" xr:uid="{E71EAFDA-1A40-4663-B6C4-4CCF06C9ED82}"/>
    <hyperlink ref="AI75" r:id="rId74" xr:uid="{1646EEFA-D754-4854-9CD1-1FA603597D18}"/>
    <hyperlink ref="AI76" r:id="rId75" xr:uid="{3EC5F5DF-B80E-4CC0-9975-011689B847F3}"/>
    <hyperlink ref="AI77" r:id="rId76" xr:uid="{5E12813C-72B9-4280-92E1-02A1057970B6}"/>
    <hyperlink ref="AI78" r:id="rId77" xr:uid="{41512422-622E-4E18-93A4-FEEC75422EB3}"/>
    <hyperlink ref="AI79" r:id="rId78" xr:uid="{524F7A2E-ACFF-48BC-94E5-E88DDDBE7BE3}"/>
    <hyperlink ref="AI80" r:id="rId79" xr:uid="{AEB93DA4-126B-429C-947E-2028A695F4DD}"/>
    <hyperlink ref="AI81" r:id="rId80" xr:uid="{3E97E00D-1AEC-4AFB-9EE9-2FBB83049306}"/>
    <hyperlink ref="AI82" r:id="rId81" xr:uid="{45DD33A7-7BA2-4ADA-8883-7B8920479F8E}"/>
    <hyperlink ref="AI83" r:id="rId82" xr:uid="{0E4C26DE-7CF5-4EF5-88A6-2B3F3FADF6AF}"/>
    <hyperlink ref="AI84" r:id="rId83" xr:uid="{00EB7BAA-DF19-4DFD-B824-3AE5620423F9}"/>
    <hyperlink ref="AI85" r:id="rId84" xr:uid="{76E1917B-CFE2-4343-8172-81E71D882582}"/>
    <hyperlink ref="AI86" r:id="rId85" xr:uid="{23C85272-1923-4FCF-AC85-92D949B04EAC}"/>
    <hyperlink ref="AI87" r:id="rId86" xr:uid="{0BD8167F-E7FE-4F3F-97D2-7BA9B5DCCC07}"/>
    <hyperlink ref="AI88" r:id="rId87" xr:uid="{F2294FDB-3FFD-42CF-8BA3-42B993D16BCB}"/>
    <hyperlink ref="AI89" r:id="rId88" xr:uid="{2C964F5D-55ED-41EC-A939-7AC7671F9613}"/>
    <hyperlink ref="AI90" r:id="rId89" xr:uid="{EECCE45F-F9CC-4319-BC55-EACCD11924F3}"/>
    <hyperlink ref="AI91" r:id="rId90" xr:uid="{F5F3A139-37BA-4318-9EFB-AD41244BDD1C}"/>
    <hyperlink ref="AI92" r:id="rId91" xr:uid="{CAEE9145-35F4-4B58-9226-EB8FC71ECFD8}"/>
    <hyperlink ref="AI93" r:id="rId92" xr:uid="{490F77E7-99E0-4AA2-9BB9-46382F06F33F}"/>
    <hyperlink ref="AI94" r:id="rId93" xr:uid="{B8C1003B-454C-4B5D-B2B9-EA826A32A267}"/>
    <hyperlink ref="AI95" r:id="rId94" xr:uid="{1C5B1025-3288-4507-9709-BBCA4371D71A}"/>
    <hyperlink ref="AI96" r:id="rId95" xr:uid="{32C648D7-B3C2-439D-BDEE-022DF99EA237}"/>
    <hyperlink ref="AI97" r:id="rId96" xr:uid="{1BA9A50E-2967-4C9F-9A6F-3B2E77CE1ECC}"/>
    <hyperlink ref="AI98" r:id="rId97" xr:uid="{126BF31F-F7FF-43A1-A7E9-B50960216DA1}"/>
    <hyperlink ref="AI99" r:id="rId98" xr:uid="{D480C102-28EE-483E-A5BE-5400386C1B72}"/>
    <hyperlink ref="AI100" r:id="rId99" xr:uid="{56A4C8DC-96B8-4CC1-8407-8F4A32C29F44}"/>
    <hyperlink ref="AI101" r:id="rId100" xr:uid="{15E2DFDF-6C59-4189-ADC0-0A541F111BB5}"/>
    <hyperlink ref="AI102" r:id="rId101" xr:uid="{E27CC112-7505-4E5D-9FAF-C357F32B13F6}"/>
    <hyperlink ref="AI103" r:id="rId102" xr:uid="{7B03420F-8830-4821-9928-ED821638D2EF}"/>
    <hyperlink ref="AI104" r:id="rId103" xr:uid="{09F95777-3549-4173-9509-E1791F70338D}"/>
    <hyperlink ref="AI105" r:id="rId104" xr:uid="{9162CD56-BEB7-4C8E-A23C-78764E68ECD2}"/>
    <hyperlink ref="AI106" r:id="rId105" xr:uid="{78D284AC-C081-4AD5-A4D0-B208D040A0AE}"/>
    <hyperlink ref="AI107" r:id="rId106" xr:uid="{5942EBF6-7E16-4364-8C9A-542BAC032158}"/>
    <hyperlink ref="AI108" r:id="rId107" xr:uid="{C668D651-B27B-4BDC-A452-3E00241017E2}"/>
    <hyperlink ref="AI109" r:id="rId108" xr:uid="{EFCD4BB3-49B4-41BF-8B1C-DCF05D209A99}"/>
    <hyperlink ref="AI110" r:id="rId109" xr:uid="{1B1EF913-EE9A-49CE-A83D-322AA39D873E}"/>
    <hyperlink ref="AI111" r:id="rId110" xr:uid="{B56E98DF-F0B9-4C96-B71A-E7A977675D7A}"/>
    <hyperlink ref="AI112" r:id="rId111" xr:uid="{C69C1DC1-5CA7-476B-A58B-D5E14A4DEAE9}"/>
    <hyperlink ref="AI113" r:id="rId112" xr:uid="{ED4FAEB5-7173-458B-976B-E7EE3E1A8E4E}"/>
    <hyperlink ref="AI114" r:id="rId113" xr:uid="{AF979249-B263-412E-A87F-9740A1E36064}"/>
    <hyperlink ref="AI115" r:id="rId114" xr:uid="{8ED05F5A-60F6-4CE6-8153-C5DE20AED53A}"/>
    <hyperlink ref="AI116" r:id="rId115" xr:uid="{4A4B822A-F331-4FE9-9519-2BAF999153DD}"/>
    <hyperlink ref="AI117" r:id="rId116" xr:uid="{57DDA118-AB03-4B50-8B3A-3086006ECECD}"/>
    <hyperlink ref="AI118" r:id="rId117" xr:uid="{177AB334-E306-4B5D-8B78-781EC0A0EA0D}"/>
    <hyperlink ref="AI119" r:id="rId118" xr:uid="{406C2AFF-21BD-480D-90CF-279B94646332}"/>
    <hyperlink ref="AI120" r:id="rId119" xr:uid="{8A3F6265-3C30-4E37-9BE6-499B83D545E5}"/>
    <hyperlink ref="AI121" r:id="rId120" xr:uid="{067FA3F8-0305-4820-BC25-880951E6F204}"/>
    <hyperlink ref="AI122" r:id="rId121" xr:uid="{5006D686-C522-46C1-8C8D-A481E6516246}"/>
    <hyperlink ref="AI123" r:id="rId122" xr:uid="{0732DDE6-2A55-4121-A28D-2A9077285413}"/>
    <hyperlink ref="AI124" r:id="rId123" xr:uid="{C7500906-E206-473A-9FE3-33EE9945AE75}"/>
    <hyperlink ref="AI125" r:id="rId124" xr:uid="{2409C642-8BCE-4F60-BA37-1F20FF071450}"/>
    <hyperlink ref="AI126" r:id="rId125" xr:uid="{A6D45156-4C4B-4A7C-B04C-B85AF8945801}"/>
    <hyperlink ref="AI127" r:id="rId126" xr:uid="{16FB4217-FD2E-454A-B302-CBA679AEEBD0}"/>
    <hyperlink ref="AI128" r:id="rId127" xr:uid="{42DF0C16-3EC1-4052-B2D0-3F93DA55BF3F}"/>
    <hyperlink ref="AI129" r:id="rId128" xr:uid="{01C2BEC1-769E-4A58-A7A8-BE5840E2B4E3}"/>
    <hyperlink ref="AI130" r:id="rId129" xr:uid="{C28DCD18-4A2B-48FB-845F-92422D16DEF5}"/>
    <hyperlink ref="AI131" r:id="rId130" xr:uid="{8F6FB5AD-1257-49A8-97E1-F4AD9C2EA6C2}"/>
    <hyperlink ref="AI132" r:id="rId131" xr:uid="{B74E2E6A-162D-4383-8F0A-4CF666E44BD6}"/>
    <hyperlink ref="AI133" r:id="rId132" xr:uid="{9CF8DB79-E2B8-4C83-A957-6CAEC4C7E832}"/>
    <hyperlink ref="AI134" r:id="rId133" xr:uid="{D3A2968C-CF5C-457A-996D-D72E1F0E11A1}"/>
    <hyperlink ref="AI135" r:id="rId134" xr:uid="{5032303B-D474-4A6D-B6F6-E2330AE84F41}"/>
    <hyperlink ref="AI136" r:id="rId135" xr:uid="{67D29641-C59A-43D4-9BE3-C9E840D0ED43}"/>
    <hyperlink ref="AI137" r:id="rId136" xr:uid="{9241EAF8-8F36-43EB-85BA-23EE764D79EA}"/>
    <hyperlink ref="AI138" r:id="rId137" xr:uid="{634D85AE-3D96-4B30-B8BE-0482F8156D07}"/>
    <hyperlink ref="AI139" r:id="rId138" xr:uid="{799BCB8D-366D-4E02-B537-0B884C1CD187}"/>
    <hyperlink ref="AI140" r:id="rId139" xr:uid="{B23F6C40-E8E0-449E-B145-D2FE8942B6B7}"/>
    <hyperlink ref="AI141" r:id="rId140" xr:uid="{373BC8F7-BBDE-4967-9C41-9A4368976EE6}"/>
    <hyperlink ref="AI142" r:id="rId141" xr:uid="{96F2EA55-95D0-491A-8A00-D81FE26CD6CD}"/>
    <hyperlink ref="AI143" r:id="rId142" xr:uid="{5209E6E4-279C-46AE-91D6-A2FA6CA48908}"/>
    <hyperlink ref="AI144" r:id="rId143" xr:uid="{77A312BE-8D7C-4932-99BD-20EE82DC451B}"/>
    <hyperlink ref="AI145" r:id="rId144" xr:uid="{D984B14C-D86E-464B-836F-BF78A764463C}"/>
    <hyperlink ref="AI146" r:id="rId145" xr:uid="{A421A347-339D-49BC-8569-BEF5DBB11739}"/>
    <hyperlink ref="AI147" r:id="rId146" xr:uid="{BCA66D80-FA20-44A3-BAA5-323BDCD9C3BD}"/>
    <hyperlink ref="AI148" r:id="rId147" xr:uid="{D8F406C4-F648-4E5F-B823-B0B48BB0AA46}"/>
    <hyperlink ref="AI149" r:id="rId148" xr:uid="{02B3469F-F2B1-4479-8472-339B67031F2B}"/>
    <hyperlink ref="AI150" r:id="rId149" xr:uid="{CE522271-AA7B-403C-9C2B-B361E2E94FE5}"/>
    <hyperlink ref="AI151" r:id="rId150" xr:uid="{AB1047F7-4CAD-4904-8CC5-C81D837D67C5}"/>
    <hyperlink ref="AI152" r:id="rId151" xr:uid="{18CE8E3C-8634-428A-80A6-053D09AE0E9E}"/>
    <hyperlink ref="AI153" r:id="rId152" xr:uid="{3FDF5F08-1637-4BEB-9600-0FD34FCB0109}"/>
    <hyperlink ref="AI154" r:id="rId153" xr:uid="{147F191F-18CC-4730-A44E-CEF90BEFE34D}"/>
    <hyperlink ref="AI155" r:id="rId154" xr:uid="{76C5441B-44BE-45BA-BBCA-2A3769462A45}"/>
    <hyperlink ref="AI156" r:id="rId155" xr:uid="{14D3F0A9-1289-439C-BC95-59E20C4E29D1}"/>
    <hyperlink ref="AI157" r:id="rId156" xr:uid="{411ABF21-73B6-4ABD-8DDF-0473AEF98DC3}"/>
    <hyperlink ref="AI158" r:id="rId157" xr:uid="{EEC6CD6C-120A-4B85-B258-DA18C967773C}"/>
    <hyperlink ref="AI159" r:id="rId158" xr:uid="{B21924D2-56B9-4F7B-925F-24F7A6EB8953}"/>
    <hyperlink ref="AI160" r:id="rId159" xr:uid="{7AFA6131-8566-43FD-8C65-114C80D0F6CF}"/>
    <hyperlink ref="AI161" r:id="rId160" xr:uid="{D8595079-40FB-450E-9608-2F2D107677F8}"/>
    <hyperlink ref="AI162" r:id="rId161" xr:uid="{91EEC1B1-FE87-4D36-93C3-CE525F8AFCEE}"/>
    <hyperlink ref="AI163" r:id="rId162" xr:uid="{8CFAB98B-7085-4E19-B460-1225DB6EB179}"/>
    <hyperlink ref="AI164" r:id="rId163" xr:uid="{5E7E0B4E-0C44-4EAA-8186-D53D8E470CAC}"/>
    <hyperlink ref="AI165" r:id="rId164" xr:uid="{13C657B9-8123-40F1-A9C9-7A4E23387048}"/>
    <hyperlink ref="AI166" r:id="rId165" xr:uid="{6B3D3477-4B46-42F9-B4C5-FE16155AA56A}"/>
    <hyperlink ref="AI167" r:id="rId166" xr:uid="{02D2639A-9212-4BC7-93ED-8D69ED91F530}"/>
    <hyperlink ref="AI168" r:id="rId167" xr:uid="{29D839F2-C4E6-452B-B2FF-F780CA49EC6D}"/>
    <hyperlink ref="AI169" r:id="rId168" xr:uid="{40C76D5C-1FE9-4730-B902-8E8419D683A0}"/>
    <hyperlink ref="AI170" r:id="rId169" xr:uid="{8EA34BBD-6554-4E38-99CE-60E582B2A55A}"/>
    <hyperlink ref="AI171" r:id="rId170" xr:uid="{5F8816F3-ADC4-4C2A-ACC5-35DF205FC131}"/>
    <hyperlink ref="AI172" r:id="rId171" xr:uid="{265A40CB-2FB9-4A67-AB98-6CD88CC14D16}"/>
    <hyperlink ref="AI173" r:id="rId172" xr:uid="{BC01658A-5D6F-4DA9-8CBB-E0861C0CE7BA}"/>
    <hyperlink ref="AI174" r:id="rId173" xr:uid="{95AE5276-33F1-4612-9F43-AA37307E4770}"/>
    <hyperlink ref="AI175" r:id="rId174" xr:uid="{45EC01B2-8F00-4EB4-83FE-679846AA6CC9}"/>
    <hyperlink ref="AI176" r:id="rId175" xr:uid="{1D8C4426-64A6-4F6E-9E12-ED4BC2003322}"/>
    <hyperlink ref="AI177" r:id="rId176" xr:uid="{A62095F5-DCAD-4EAD-AC52-0F7D18DC9C31}"/>
    <hyperlink ref="AI178" r:id="rId177" xr:uid="{924803BE-F41E-494D-8807-8382DF36E0CC}"/>
    <hyperlink ref="AI179" r:id="rId178" xr:uid="{141F1B4C-8E5B-4C01-87F7-CFCDA8F2F5B2}"/>
    <hyperlink ref="AI180" r:id="rId179" xr:uid="{656E325A-1D00-4D7D-93A5-962B668C566F}"/>
    <hyperlink ref="AI181" r:id="rId180" xr:uid="{EEC5E7F5-B105-48FE-AE13-E5C2ED5CA549}"/>
    <hyperlink ref="AI182" r:id="rId181" xr:uid="{A55FFF2A-7E4D-478F-885C-E78AD6D6E7DE}"/>
    <hyperlink ref="AI183" r:id="rId182" xr:uid="{F61E21FF-FE31-488B-A8D0-AA970C0B8B32}"/>
    <hyperlink ref="AI184" r:id="rId183" xr:uid="{94B37CA8-A2C7-4936-B09C-94875F8FAC3D}"/>
    <hyperlink ref="AI185" r:id="rId184" xr:uid="{DB924863-FD05-44A1-A6F9-E4122948EAE6}"/>
    <hyperlink ref="AI186" r:id="rId185" xr:uid="{09F5FA8F-23AC-41E9-BDBC-1A28E4E81744}"/>
    <hyperlink ref="AI187" r:id="rId186" xr:uid="{C411AF75-39D0-43E3-9004-065EA8068645}"/>
    <hyperlink ref="AI188" r:id="rId187" xr:uid="{8966EAA3-7392-4504-BA33-9C824FC70779}"/>
    <hyperlink ref="AI189" r:id="rId188" xr:uid="{5918B70A-C98B-4FFE-930A-FF3526A0C831}"/>
    <hyperlink ref="AI190" r:id="rId189" xr:uid="{067334A5-2575-428A-AA79-ED5A10FAEC46}"/>
    <hyperlink ref="AI191" r:id="rId190" xr:uid="{141B6BB7-9F22-4309-B761-D78AAC7DDE88}"/>
    <hyperlink ref="AI192" r:id="rId191" xr:uid="{5177FEF6-7A69-4202-9C36-6422F98772F5}"/>
    <hyperlink ref="AI193" r:id="rId192" xr:uid="{AD8613BD-8DFC-4EE8-837B-AFE85F6D5EFC}"/>
    <hyperlink ref="AI194" r:id="rId193" xr:uid="{A51A2C9E-E21C-4C60-AC04-4D7C99BEE812}"/>
    <hyperlink ref="AI195" r:id="rId194" xr:uid="{21F22BA0-A2AD-4CBF-90E7-866C5207C5D3}"/>
    <hyperlink ref="AI196" r:id="rId195" xr:uid="{490D88CD-2F33-4DE0-B067-7C8A58A17718}"/>
    <hyperlink ref="AI197" r:id="rId196" xr:uid="{1FA1226E-83A4-40A0-A301-C6BE6E206A62}"/>
    <hyperlink ref="AI198" r:id="rId197" xr:uid="{94C39396-D5F8-4ABA-9DD7-4434854B9B54}"/>
    <hyperlink ref="AI199" r:id="rId198" xr:uid="{0232F3D4-E9E7-48D5-AD93-4AE75F90A93A}"/>
    <hyperlink ref="AI200" r:id="rId199" xr:uid="{BA81CD7F-6CCB-4A8A-8603-073DFA4741AB}"/>
    <hyperlink ref="AI201" r:id="rId200" xr:uid="{578AC9A8-81F2-4B3D-A09B-254B29EBAB5B}"/>
    <hyperlink ref="AI202" r:id="rId201" xr:uid="{366BA951-929A-4AF9-91B2-CF77BF33CD6C}"/>
    <hyperlink ref="AI203" r:id="rId202" xr:uid="{CB7F555D-B441-40B1-96A6-27A5C77C2B4F}"/>
    <hyperlink ref="AI204" r:id="rId203" xr:uid="{8D0503CA-230B-4CDA-AF9E-ECE96BC95890}"/>
    <hyperlink ref="AI205" r:id="rId204" xr:uid="{4FD43907-096D-4F19-A4F2-AA56FBCCB77D}"/>
    <hyperlink ref="AI206" r:id="rId205" xr:uid="{186FCB53-F23C-40F2-9320-83581335288A}"/>
    <hyperlink ref="AI207" r:id="rId206" xr:uid="{54C1553C-0AEF-4CF5-BFE5-68418D8C1A7C}"/>
    <hyperlink ref="AI208" r:id="rId207" xr:uid="{59C2E293-57BC-482E-BEA8-B7C12B35668D}"/>
    <hyperlink ref="AI209" r:id="rId208" xr:uid="{805B68A2-80DB-4F00-A344-5E85F5595BE1}"/>
    <hyperlink ref="AI210" r:id="rId209" xr:uid="{DA5F60FE-A072-4491-B084-03CBD59459CD}"/>
    <hyperlink ref="AI211" r:id="rId210" xr:uid="{35F0E3E8-67E5-4436-ABD0-3D590FC420F7}"/>
    <hyperlink ref="AI212" r:id="rId211" xr:uid="{C99F7E4D-B144-419C-8C10-3E597025FD12}"/>
    <hyperlink ref="AI213" r:id="rId212" xr:uid="{4BA86F77-118D-4B66-BB35-E13301AFA4DE}"/>
    <hyperlink ref="AI214" r:id="rId213" xr:uid="{97CE7866-57FE-4601-8FCC-E853C928851B}"/>
    <hyperlink ref="AI215" r:id="rId214" xr:uid="{64650A57-8690-41E5-8AC1-D44E16F5F077}"/>
    <hyperlink ref="AI216" r:id="rId215" xr:uid="{3E3A9DDA-F065-4D01-9AC9-F85CFBD25DD7}"/>
    <hyperlink ref="AI217" r:id="rId216" xr:uid="{8CDB5667-5339-4E9B-AFC9-343824A7791B}"/>
    <hyperlink ref="AI218" r:id="rId217" xr:uid="{9D329DFF-EE9B-433D-9D6C-C704007DE1F5}"/>
    <hyperlink ref="AI219" r:id="rId218" xr:uid="{59B144BE-F8B2-4380-9DF8-82138A0FAE4C}"/>
    <hyperlink ref="AI220" r:id="rId219" xr:uid="{37F4AA9D-4FA1-4A2E-9C6E-28D076E0A27E}"/>
    <hyperlink ref="AI221" r:id="rId220" xr:uid="{234F149E-760C-4D9F-8BD3-74425B65CA08}"/>
    <hyperlink ref="AI222" r:id="rId221" xr:uid="{C0C19336-CFEB-491C-9CF5-C300D1D698FD}"/>
    <hyperlink ref="AI223" r:id="rId222" xr:uid="{4C883B09-D0E1-45C2-9D84-10564FB6749D}"/>
    <hyperlink ref="AI224" r:id="rId223" xr:uid="{41ACC995-5AF3-4802-858F-54E7EE551E2B}"/>
    <hyperlink ref="AI225" r:id="rId224" xr:uid="{17BBD038-470D-4316-B3F2-F3D121BD9645}"/>
    <hyperlink ref="AI226" r:id="rId225" xr:uid="{EE7C414F-F344-4D20-806B-51BE95E9D56E}"/>
    <hyperlink ref="AI227" r:id="rId226" xr:uid="{92E55005-96D6-4481-B3D1-4B46C85B08D5}"/>
    <hyperlink ref="AI228" r:id="rId227" xr:uid="{5177D62E-7159-43D7-A0B1-57766A6AE263}"/>
    <hyperlink ref="AI229" r:id="rId228" xr:uid="{4CE1BE9C-8B9F-4C38-852E-A91846BC2417}"/>
    <hyperlink ref="AI230" r:id="rId229" xr:uid="{2F7D25C3-8124-4E1A-8995-D1013871348A}"/>
    <hyperlink ref="AI231" r:id="rId230" xr:uid="{EC2D5350-BBB6-4C13-B2A3-7D40EB957802}"/>
    <hyperlink ref="AI232" r:id="rId231" xr:uid="{64BC72C4-DFAA-4A11-8C84-893BA0B47DCA}"/>
    <hyperlink ref="AI233" r:id="rId232" xr:uid="{7ADFB34A-1CB6-4AF1-BF8F-ADD4B2A17298}"/>
    <hyperlink ref="AI234" r:id="rId233" xr:uid="{9F74F75C-1F3A-4F43-B6C2-E90BBDAFC300}"/>
    <hyperlink ref="AI235" r:id="rId234" xr:uid="{606AB33F-52A1-4F96-916F-4F4E1B4A5B6E}"/>
    <hyperlink ref="AI236" r:id="rId235" xr:uid="{81DED016-5C11-4F47-AC59-331ECD6E55B5}"/>
    <hyperlink ref="AI237" r:id="rId236" xr:uid="{C9E41382-A4B4-422D-9AA8-F3A1EDD1A507}"/>
    <hyperlink ref="AI238" r:id="rId237" xr:uid="{BC0CA6C2-F550-44CC-910B-6E8F4F1845EA}"/>
    <hyperlink ref="AI239" r:id="rId238" xr:uid="{5FE45A55-A964-4700-B65E-C9DE77F4F603}"/>
    <hyperlink ref="AI240" r:id="rId239" xr:uid="{8C1AD325-B14A-40AE-BCFB-C3DEE7115CEA}"/>
    <hyperlink ref="AI241" r:id="rId240" xr:uid="{1AA1C57F-CD6F-4B43-B7FA-A3F988504598}"/>
    <hyperlink ref="AI242" r:id="rId241" xr:uid="{AA777991-DE4C-4E37-9A96-0C2C6001F6FD}"/>
    <hyperlink ref="AI243" r:id="rId242" xr:uid="{E58B1349-6814-4EF2-9ECD-5328BCF4D889}"/>
    <hyperlink ref="AI244" r:id="rId243" xr:uid="{05EB86BB-9FF0-4BD3-A4E3-07DC72DB3C0D}"/>
    <hyperlink ref="AI245" r:id="rId244" xr:uid="{2E65F046-0839-4820-8BFD-AF11A64727F2}"/>
    <hyperlink ref="AI246" r:id="rId245" xr:uid="{9386FBF2-A60A-42A3-AF9B-B1B4B65BCDC9}"/>
    <hyperlink ref="AI247" r:id="rId246" xr:uid="{A0D55D22-EC7C-4E8D-91AD-AB963A025FB9}"/>
    <hyperlink ref="AI248" r:id="rId247" xr:uid="{2C07F3F0-2AC2-4B80-B7E4-AC9E049D6295}"/>
    <hyperlink ref="AI249" r:id="rId248" xr:uid="{CA2E89CC-824F-4E41-8652-5302D8157123}"/>
    <hyperlink ref="AI250" r:id="rId249" xr:uid="{6E14D0D0-5280-42E7-ADB4-B7E9BD6A2119}"/>
    <hyperlink ref="AI251" r:id="rId250" xr:uid="{187E76B8-5E17-4A5A-AAC9-A5EB9354F8BC}"/>
    <hyperlink ref="AI252" r:id="rId251" xr:uid="{3DDAE689-4F2D-435C-9DC9-919F03316AF5}"/>
    <hyperlink ref="AI253" r:id="rId252" xr:uid="{A4203BB4-EA94-493A-A9B7-0A7B042C97C3}"/>
    <hyperlink ref="AI254" r:id="rId253" xr:uid="{9A417348-4665-4A86-AD29-3E46FB883C1C}"/>
    <hyperlink ref="AI255" r:id="rId254" xr:uid="{E495614A-BA7E-4D47-A173-17C616AB7C72}"/>
    <hyperlink ref="AI256" r:id="rId255" xr:uid="{918F0DAB-94C1-4074-B765-EAB79406455A}"/>
    <hyperlink ref="AI257" r:id="rId256" xr:uid="{5D803104-466F-4BED-95A7-F1C66A9911C3}"/>
    <hyperlink ref="AI258" r:id="rId257" xr:uid="{2D0C0328-263D-4C28-8075-E7275A9A3F19}"/>
    <hyperlink ref="AI259" r:id="rId258" xr:uid="{46EBD40C-88E7-40F1-A6BC-44C334D68CFC}"/>
    <hyperlink ref="AI260" r:id="rId259" xr:uid="{5554038E-5C7E-4F63-A629-D457F111DC45}"/>
    <hyperlink ref="AI261" r:id="rId260" xr:uid="{A0BD0C6A-D9FD-47A1-9A08-C4FC151BDDB9}"/>
    <hyperlink ref="AI262" r:id="rId261" xr:uid="{AD05909B-8D68-45BA-85E9-E9CAA5C228F5}"/>
    <hyperlink ref="AI263" r:id="rId262" xr:uid="{22A01A96-F23E-45BB-B44F-192BF0AC91B8}"/>
    <hyperlink ref="AI264" r:id="rId263" xr:uid="{45D6EBD7-1EF5-4C40-A94B-FEEEC247560B}"/>
    <hyperlink ref="AI265" r:id="rId264" xr:uid="{109F0445-DAF4-4CC2-AD28-622EED68E50B}"/>
    <hyperlink ref="AI266" r:id="rId265" xr:uid="{F9C91267-68C2-4AA8-A412-3A8E80FBCB4D}"/>
    <hyperlink ref="AI267" r:id="rId266" xr:uid="{A30FC9D9-0609-466C-BEBE-3A6B17DC572A}"/>
    <hyperlink ref="AI268" r:id="rId267" xr:uid="{0C370CA1-BA61-43F0-B6BB-77898F4DD5D3}"/>
    <hyperlink ref="AI269" r:id="rId268" xr:uid="{35DACD15-37D3-4986-B175-26B48079C1E1}"/>
    <hyperlink ref="AI270" r:id="rId269" xr:uid="{C0E1C4DD-B430-419D-8DF3-57E4072D0036}"/>
    <hyperlink ref="AI271" r:id="rId270" xr:uid="{92438E4F-361E-4919-9633-6382866EB6B6}"/>
    <hyperlink ref="AI272" r:id="rId271" xr:uid="{4D42074C-600C-48C5-93A6-3F12363C3556}"/>
    <hyperlink ref="AI273" r:id="rId272" xr:uid="{5405A97D-823C-467B-9E72-18FCE7625347}"/>
    <hyperlink ref="AI274" r:id="rId273" xr:uid="{36F56475-92B9-4413-A7F6-8BFFC64DE63C}"/>
    <hyperlink ref="AI275" r:id="rId274" xr:uid="{3550F4E8-939A-4AB1-A4F8-837CF7318D24}"/>
    <hyperlink ref="AI276" r:id="rId275" xr:uid="{0CF6EF1A-F9E8-475A-A1BE-3B0081702316}"/>
    <hyperlink ref="AI277" r:id="rId276" xr:uid="{49FB921E-11C5-4581-9F6B-10A359C8D422}"/>
    <hyperlink ref="AI278" r:id="rId277" xr:uid="{48EBC5A4-BC77-47D3-B993-21B455C4598D}"/>
    <hyperlink ref="AI279" r:id="rId278" xr:uid="{E72EEDA1-585D-452F-B980-BD5429D67E7A}"/>
    <hyperlink ref="AI280" r:id="rId279" xr:uid="{A35848D6-3D88-4F91-891E-5FC35FCD67DF}"/>
    <hyperlink ref="AI281" r:id="rId280" xr:uid="{FC611375-1164-4232-BB6F-F0CDA865232C}"/>
    <hyperlink ref="AI282" r:id="rId281" xr:uid="{B511DF67-54C5-4546-B709-5A0AC928F142}"/>
    <hyperlink ref="AI283" r:id="rId282" xr:uid="{B58F95F9-36E4-454E-AECF-794EBCF3E9B5}"/>
    <hyperlink ref="AI284" r:id="rId283" xr:uid="{F8B3131E-4AD2-4067-80D6-8479EB2240FD}"/>
    <hyperlink ref="AI285" r:id="rId284" xr:uid="{93329278-F2CB-4E1B-A282-AB7360CA4FF2}"/>
    <hyperlink ref="AI286" r:id="rId285" xr:uid="{E39BC04F-6887-4631-AC35-1198633584FA}"/>
    <hyperlink ref="AI287" r:id="rId286" xr:uid="{E0A1FBE2-CF60-419B-8A55-E7F21FEF3414}"/>
    <hyperlink ref="AI288" r:id="rId287" xr:uid="{5DF60C7D-78B7-4DCD-B9A7-1AE85726CC3A}"/>
    <hyperlink ref="AI289" r:id="rId288" xr:uid="{3936D7AA-5DF5-4468-9E82-FD6E4D2B5A3B}"/>
    <hyperlink ref="AI290" r:id="rId289" xr:uid="{0D1B1BC7-6758-41B1-BAA9-1739CEEE9F35}"/>
    <hyperlink ref="AI291" r:id="rId290" xr:uid="{E1F2062B-B068-4C85-AFD6-8B993848FE31}"/>
    <hyperlink ref="AI292" r:id="rId291" xr:uid="{E7945252-77F4-4719-AF86-53FAD5E3D11A}"/>
    <hyperlink ref="AI293" r:id="rId292" xr:uid="{6F4ED7BD-FC48-40CA-9F68-9DC9B9983193}"/>
    <hyperlink ref="AI294" r:id="rId293" xr:uid="{C1A870F1-E2CC-48D3-AF18-AF19BF414EDA}"/>
    <hyperlink ref="AI295" r:id="rId294" xr:uid="{82A65D1E-C28C-428A-BB65-41DCB24273FD}"/>
    <hyperlink ref="AI296" r:id="rId295" xr:uid="{0E6C7271-2519-48BD-9B0A-167362A097BA}"/>
    <hyperlink ref="AI297" r:id="rId296" xr:uid="{CA895FFD-E466-4220-8E37-68D6D9C24AF2}"/>
    <hyperlink ref="AI298" r:id="rId297" xr:uid="{9218AD7D-3CF5-47F7-AB57-7753F5024549}"/>
    <hyperlink ref="AI299" r:id="rId298" xr:uid="{9EFF91E6-ABF2-4366-B604-4C8F2E924586}"/>
    <hyperlink ref="AI300" r:id="rId299" xr:uid="{0AC4CCA8-5AEC-43C0-96B6-0CDA338EF061}"/>
    <hyperlink ref="AI301" r:id="rId300" xr:uid="{F453DFB3-42CD-4F43-A3C1-EFA01C65DAD3}"/>
    <hyperlink ref="AI302" r:id="rId301" xr:uid="{FEF5BE87-349A-4ACB-AC34-AD1EF0B3E6B9}"/>
    <hyperlink ref="AI303" r:id="rId302" xr:uid="{1EE7D6DE-DF6B-47C8-BCC9-CF35BB741E20}"/>
    <hyperlink ref="AI304" r:id="rId303" xr:uid="{0B33AC7F-AAD5-4941-99A0-BEAFA97302C8}"/>
    <hyperlink ref="AI305" r:id="rId304" xr:uid="{E0033263-4123-4F49-97F7-C7406C66DDF4}"/>
    <hyperlink ref="AI306" r:id="rId305" xr:uid="{308F9AD1-D8E6-4617-B10D-795B0F8852CD}"/>
    <hyperlink ref="AI307" r:id="rId306" xr:uid="{A8F97379-6CC0-420F-9FC6-E36C807F1542}"/>
    <hyperlink ref="AI308" r:id="rId307" xr:uid="{23E25DA0-D82B-4AD3-A87E-F8BDBEE77BC6}"/>
    <hyperlink ref="AI309" r:id="rId308" xr:uid="{B51F0B51-0C21-40C4-A048-512C8DC46943}"/>
    <hyperlink ref="AI310" r:id="rId309" xr:uid="{4D840380-4C0A-4022-AA32-CA65B12F480B}"/>
    <hyperlink ref="AI311" r:id="rId310" xr:uid="{701CC30D-8C48-49C5-8CEB-ACD5BF171442}"/>
    <hyperlink ref="AI312" r:id="rId311" xr:uid="{6CA06C2E-227F-4051-9A05-60F0864242D3}"/>
    <hyperlink ref="AI313" r:id="rId312" xr:uid="{6148C205-4AC7-427E-AAF8-25101FEFD8C1}"/>
    <hyperlink ref="AI314" r:id="rId313" xr:uid="{542339A4-3748-4454-8A4E-E8692EC9DFF1}"/>
    <hyperlink ref="AI315" r:id="rId314" xr:uid="{10F953BD-F8F3-4B80-A1E1-A33AF2228698}"/>
    <hyperlink ref="AI316" r:id="rId315" xr:uid="{D546BF77-C762-4C81-9B79-7B3D537875F9}"/>
    <hyperlink ref="AI317" r:id="rId316" xr:uid="{D460AFC1-9D58-4AF9-8CA5-B46B30B04A1C}"/>
    <hyperlink ref="AI318" r:id="rId317" xr:uid="{FD782790-6D04-4662-9458-E070609F5C4D}"/>
    <hyperlink ref="AI319" r:id="rId318" xr:uid="{4440700B-8BE8-4C11-9752-65EBA486889A}"/>
    <hyperlink ref="AI320" r:id="rId319" xr:uid="{666186EC-FA5E-49E8-9FDD-32CD7AD1EA72}"/>
    <hyperlink ref="AI321" r:id="rId320" xr:uid="{E28EA734-97C4-40B6-A0D7-D30281196317}"/>
    <hyperlink ref="AI322" r:id="rId321" xr:uid="{A003B6DF-6B29-43B2-8590-6A94DB5A4D83}"/>
    <hyperlink ref="AI323" r:id="rId322" xr:uid="{8BA5E5A6-5C0B-4B20-AE51-F03ECE2199D8}"/>
    <hyperlink ref="AI324" r:id="rId323" xr:uid="{89B5B100-2196-4542-9F1B-486C0F909642}"/>
    <hyperlink ref="AI325" r:id="rId324" xr:uid="{654E3BBD-6981-4772-BD18-BED0E1D72797}"/>
    <hyperlink ref="AI326" r:id="rId325" xr:uid="{2DF6E561-51AC-4512-B1CB-CE1AF2633B03}"/>
    <hyperlink ref="AI327" r:id="rId326" xr:uid="{5AE938A3-CF39-4687-B4FA-1D2FACE830E8}"/>
    <hyperlink ref="AI328" r:id="rId327" xr:uid="{650F502D-2B9D-4794-9711-B2CFE770826E}"/>
    <hyperlink ref="AI329" r:id="rId328" xr:uid="{BE9F8F6B-AA7A-4325-813A-AA882946FA4F}"/>
    <hyperlink ref="AI330" r:id="rId329" xr:uid="{61D5F4F7-8884-4702-B21F-496CDFCB90E9}"/>
    <hyperlink ref="AI331" r:id="rId330" xr:uid="{FE62510D-CED4-4054-A381-6AA2A10C4E89}"/>
    <hyperlink ref="AI332" r:id="rId331" xr:uid="{29C3B0E6-FD0F-4FBC-AA54-78FA83665A0F}"/>
    <hyperlink ref="AI333" r:id="rId332" xr:uid="{E7E7ABE9-41D4-4891-B056-BAFA4984E590}"/>
    <hyperlink ref="AI334" r:id="rId333" xr:uid="{B5FB99DD-87D2-4DFE-977A-19DA8E0987C9}"/>
    <hyperlink ref="AI335" r:id="rId334" xr:uid="{DAA731B0-0906-4E2C-B499-E87717C64D6A}"/>
    <hyperlink ref="AI336" r:id="rId335" xr:uid="{7093EDC2-635D-436D-9A88-2DBF03199214}"/>
    <hyperlink ref="AI337" r:id="rId336" xr:uid="{48D04929-49FD-484E-BA9C-FF6EBEC883C0}"/>
    <hyperlink ref="AI338" r:id="rId337" xr:uid="{896B95D8-253D-4F48-8984-0CFA1D288AB1}"/>
    <hyperlink ref="AI339" r:id="rId338" xr:uid="{81493173-D66C-4AF4-A817-4A45E0F8E8C6}"/>
    <hyperlink ref="AI340" r:id="rId339" xr:uid="{D61F2A28-0DE6-4B3B-A930-136E2482A9AE}"/>
    <hyperlink ref="AI341" r:id="rId340" xr:uid="{791659F0-4478-48D0-AF72-CC5C85896CD5}"/>
    <hyperlink ref="AI342" r:id="rId341" xr:uid="{8E715A7D-DB86-4D72-9506-1545EBEE507B}"/>
    <hyperlink ref="AI343" r:id="rId342" xr:uid="{977E6E32-B194-4A87-9079-4DEEBF0AA60D}"/>
    <hyperlink ref="AI344" r:id="rId343" xr:uid="{D78D1728-851B-44C0-A8D7-F4899DC41A63}"/>
    <hyperlink ref="AI345" r:id="rId344" xr:uid="{954A1E0C-B09E-4658-B419-0F1B72C61064}"/>
    <hyperlink ref="AI346" r:id="rId345" xr:uid="{8791ABDD-02B3-40E3-9371-1D86A6724D1B}"/>
    <hyperlink ref="AI347" r:id="rId346" xr:uid="{915EE7EF-25FB-4A13-93FF-2115EF4DC6FF}"/>
    <hyperlink ref="AI348" r:id="rId347" xr:uid="{74C80117-E415-473E-8AC8-0E8C5C33DD2E}"/>
    <hyperlink ref="AI349" r:id="rId348" xr:uid="{F5D73D51-79DE-4634-9B7C-2CFF3D32C2D8}"/>
    <hyperlink ref="AI350" r:id="rId349" xr:uid="{2E145C52-0068-4623-AE1E-002BF84E644B}"/>
    <hyperlink ref="AI351" r:id="rId350" xr:uid="{DA63FC26-EC2C-441E-995D-F42B0EFE3723}"/>
    <hyperlink ref="AI352" r:id="rId351" xr:uid="{7DABBF19-A52A-44C8-A712-6D7AF976798E}"/>
    <hyperlink ref="AI353" r:id="rId352" xr:uid="{B2941359-826E-4E1C-8504-B14C9EFE53A1}"/>
    <hyperlink ref="AI354" r:id="rId353" xr:uid="{88FBFF0E-37C5-40AF-B565-1510D6290DFE}"/>
    <hyperlink ref="AI355" r:id="rId354" xr:uid="{7BE85E2D-9663-4B28-9B9F-C3218A498944}"/>
    <hyperlink ref="AI356" r:id="rId355" xr:uid="{27736B37-5714-43A7-AE13-9D797546802D}"/>
    <hyperlink ref="AI357" r:id="rId356" xr:uid="{77743DA1-4A2A-4C15-B37B-7B990B54BF88}"/>
    <hyperlink ref="AI358" r:id="rId357" xr:uid="{2684EC42-18B5-4E90-AE9D-9940D695C320}"/>
    <hyperlink ref="AI359" r:id="rId358" xr:uid="{E81FB55D-4FFF-44DA-9D4D-8BDB99DEF6F0}"/>
    <hyperlink ref="AI360" r:id="rId359" xr:uid="{CB05B983-B919-4149-8990-96C7A0CB4B63}"/>
    <hyperlink ref="AI361" r:id="rId360" xr:uid="{162B95E0-018F-47DF-967B-48B9BC064F0D}"/>
    <hyperlink ref="AI362" r:id="rId361" xr:uid="{698B5ACC-F5E2-4D60-BC05-044023FEB08C}"/>
    <hyperlink ref="AI363" r:id="rId362" xr:uid="{38F0D150-ECAE-4143-AE62-4D7AC7A08A3E}"/>
    <hyperlink ref="AI364" r:id="rId363" xr:uid="{40BC044A-D0B2-4F82-9DC3-A473E26B6DC6}"/>
    <hyperlink ref="AI365" r:id="rId364" xr:uid="{98C30740-C595-4250-BBE7-9CDA353C0617}"/>
    <hyperlink ref="AI366" r:id="rId365" xr:uid="{953EC161-1FEF-406C-906C-23468C51AFC4}"/>
    <hyperlink ref="AI367" r:id="rId366" xr:uid="{346102D9-0666-4786-BBBD-ED1573DF2219}"/>
    <hyperlink ref="AI368" r:id="rId367" xr:uid="{5C29F662-CCAD-4234-A63D-345A70DF1EE8}"/>
    <hyperlink ref="AI369" r:id="rId368" xr:uid="{2AC81F6F-D759-4315-95D9-946AC6A23440}"/>
    <hyperlink ref="AI370" r:id="rId369" xr:uid="{60799A36-618A-4C40-ADC7-60F10BC47566}"/>
    <hyperlink ref="AI371" r:id="rId370" xr:uid="{7A7AA500-C973-4A74-9261-8C876AE1B5F4}"/>
    <hyperlink ref="AI372" r:id="rId371" xr:uid="{9FDBB9EA-5536-4894-95E0-0AB6BC6E3A58}"/>
    <hyperlink ref="AI373" r:id="rId372" xr:uid="{BAD43C6A-026D-4C9E-B38B-10DA13A3D43D}"/>
    <hyperlink ref="AI374" r:id="rId373" xr:uid="{4BA2BEE7-0746-46D5-BC29-6C3C47DFDF85}"/>
    <hyperlink ref="AI375" r:id="rId374" xr:uid="{2EBA5E1E-7C81-4138-B16A-C5A35B0890B2}"/>
    <hyperlink ref="AI376" r:id="rId375" xr:uid="{48A5F830-28A8-4888-9313-9D689D2B0BBC}"/>
    <hyperlink ref="AI377" r:id="rId376" xr:uid="{BB1B8F9C-475A-4EFF-A391-F6DFBCE2C62D}"/>
    <hyperlink ref="AI378" r:id="rId377" xr:uid="{9AC3B428-6841-4BB6-BAE9-6B041A31920F}"/>
    <hyperlink ref="AI379" r:id="rId378" xr:uid="{8F736940-A296-47E1-8675-451EA81D40BF}"/>
    <hyperlink ref="AI380" r:id="rId379" xr:uid="{1162C4D2-5A98-4B72-973C-A6F851CC0506}"/>
    <hyperlink ref="AI381" r:id="rId380" xr:uid="{4BB487E9-0030-4063-9BA7-2DF73D9CE95D}"/>
    <hyperlink ref="AI382" r:id="rId381" xr:uid="{B13A54C4-AAA8-4C9D-B6FF-FE5D8A51A031}"/>
    <hyperlink ref="AI383" r:id="rId382" xr:uid="{23111751-C492-46F8-A142-552491806D6D}"/>
    <hyperlink ref="AI384" r:id="rId383" xr:uid="{926C5DB5-A6BA-44C9-8B3E-F56553A08158}"/>
    <hyperlink ref="AI385" r:id="rId384" xr:uid="{914DC778-832C-47B6-B354-6727B224A9F3}"/>
    <hyperlink ref="AI386" r:id="rId385" xr:uid="{4133F624-32D4-4288-BEB8-84CDE1ADE01F}"/>
    <hyperlink ref="AI387" r:id="rId386" xr:uid="{FBE7C20D-8A62-4C9B-AF47-CAE101544D4F}"/>
    <hyperlink ref="AI388" r:id="rId387" xr:uid="{D1032944-40B1-4478-97AC-F498FE3583C6}"/>
    <hyperlink ref="AI389" r:id="rId388" xr:uid="{D573E401-93AA-4977-AD42-E81DB3445F9D}"/>
    <hyperlink ref="AI390" r:id="rId389" xr:uid="{67585D3D-D008-4E9F-9DAD-021057070EAF}"/>
    <hyperlink ref="AI391" r:id="rId390" xr:uid="{B0BC8118-0A63-41A6-88CA-54761AEF944E}"/>
    <hyperlink ref="AI392" r:id="rId391" xr:uid="{90E3E6E0-F66C-4726-AC37-5F4FE7B1E9C4}"/>
    <hyperlink ref="AI393" r:id="rId392" xr:uid="{0107001B-624E-44F2-9FAC-A92BCA229365}"/>
    <hyperlink ref="AI394" r:id="rId393" xr:uid="{ABB54ABE-1AC7-480E-9234-E20AEDA7571B}"/>
    <hyperlink ref="AI395" r:id="rId394" xr:uid="{7147BD4F-1B29-4EF9-BCB9-C8AB53042D62}"/>
    <hyperlink ref="AI396" r:id="rId395" xr:uid="{9DA2ADAC-DC02-4582-B538-B7EECA51A710}"/>
    <hyperlink ref="AI397" r:id="rId396" xr:uid="{9101681A-FA5E-4B71-8997-CEE6B973D8A5}"/>
    <hyperlink ref="AI398" r:id="rId397" xr:uid="{05DF6EAE-E8B2-46F6-B1C0-C97A3A27772F}"/>
    <hyperlink ref="AI399" r:id="rId398" xr:uid="{B0B02C4C-4394-4F94-B0D4-3A7C0BBFAE60}"/>
    <hyperlink ref="AI400" r:id="rId399" xr:uid="{7E198657-B75C-494E-80D7-710DE2E66708}"/>
    <hyperlink ref="AI401" r:id="rId400" xr:uid="{10F1A3AD-F826-4473-BD5D-2B8D787702B1}"/>
  </hyperlinks>
  <pageMargins left="0.7" right="0.7" top="0.75" bottom="0.75" header="0.3" footer="0.3"/>
  <tableParts count="1">
    <tablePart r:id="rId401"/>
  </tableParts>
  <extLst>
    <ext xmlns:x14="http://schemas.microsoft.com/office/spreadsheetml/2009/9/main" uri="{78C0D931-6437-407d-A8EE-F0AAD7539E65}">
      <x14:conditionalFormattings>
        <x14:conditionalFormatting xmlns:xm="http://schemas.microsoft.com/office/excel/2006/main">
          <x14:cfRule type="dataBar" id="{B195534A-B6CE-403E-8BD6-B0CE4478AEDA}">
            <x14:dataBar minLength="0" maxLength="100" gradient="0">
              <x14:cfvo type="autoMin"/>
              <x14:cfvo type="autoMax"/>
              <x14:negativeFillColor rgb="FFFF0000"/>
              <x14:axisColor rgb="FF000000"/>
            </x14:dataBar>
          </x14:cfRule>
          <xm:sqref>D102:D131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8"/>
  <sheetViews>
    <sheetView showGridLines="0" zoomScale="74" zoomScaleNormal="100" workbookViewId="0">
      <selection activeCell="D23" sqref="D23"/>
    </sheetView>
  </sheetViews>
  <sheetFormatPr defaultRowHeight="14.4" x14ac:dyDescent="0.3"/>
  <cols>
    <col min="1" max="1" width="4.44140625" customWidth="1"/>
    <col min="2" max="2" width="20.5546875" customWidth="1"/>
    <col min="3" max="3" width="64.5546875" style="5" customWidth="1"/>
    <col min="4" max="4" width="13.44140625" customWidth="1"/>
    <col min="5" max="5" width="34.5546875" customWidth="1"/>
    <col min="6" max="6" width="28.44140625" customWidth="1"/>
  </cols>
  <sheetData>
    <row r="1" spans="2:9" ht="15" thickBot="1" x14ac:dyDescent="0.35"/>
    <row r="2" spans="2:9" ht="15" thickBot="1" x14ac:dyDescent="0.35">
      <c r="B2" s="70" t="s">
        <v>14</v>
      </c>
      <c r="C2" s="71" t="s">
        <v>15</v>
      </c>
      <c r="D2" s="72" t="s">
        <v>16</v>
      </c>
      <c r="E2" s="73" t="s">
        <v>17</v>
      </c>
      <c r="F2" s="74" t="s">
        <v>18</v>
      </c>
    </row>
    <row r="3" spans="2:9" ht="15.6" x14ac:dyDescent="0.3">
      <c r="B3" s="59" t="s">
        <v>19</v>
      </c>
      <c r="C3" s="60" t="s">
        <v>20</v>
      </c>
      <c r="D3" s="61"/>
      <c r="E3" s="60" t="s">
        <v>21</v>
      </c>
      <c r="F3" s="62" t="s">
        <v>22</v>
      </c>
    </row>
    <row r="4" spans="2:9" ht="28.8" x14ac:dyDescent="0.3">
      <c r="B4" s="11" t="s">
        <v>23</v>
      </c>
      <c r="C4" s="12" t="s">
        <v>24</v>
      </c>
      <c r="D4" s="1"/>
      <c r="E4" s="12" t="s">
        <v>21</v>
      </c>
      <c r="F4" s="62" t="s">
        <v>22</v>
      </c>
    </row>
    <row r="5" spans="2:9" ht="28.8" x14ac:dyDescent="0.3">
      <c r="B5" s="11" t="s">
        <v>25</v>
      </c>
      <c r="C5" s="12" t="s">
        <v>24</v>
      </c>
      <c r="D5" s="1"/>
      <c r="E5" s="12" t="s">
        <v>21</v>
      </c>
      <c r="F5" s="62" t="s">
        <v>22</v>
      </c>
    </row>
    <row r="6" spans="2:9" ht="29.4" thickBot="1" x14ac:dyDescent="0.35">
      <c r="B6" s="13" t="s">
        <v>26</v>
      </c>
      <c r="C6" s="14" t="s">
        <v>24</v>
      </c>
      <c r="D6" s="15"/>
      <c r="E6" s="14" t="s">
        <v>21</v>
      </c>
      <c r="F6" s="62" t="s">
        <v>22</v>
      </c>
    </row>
    <row r="7" spans="2:9" ht="15" thickBot="1" x14ac:dyDescent="0.35">
      <c r="B7" s="17"/>
      <c r="C7" s="18"/>
      <c r="D7" s="2"/>
      <c r="E7" s="19"/>
      <c r="F7" s="2"/>
    </row>
    <row r="8" spans="2:9" ht="29.4" thickBot="1" x14ac:dyDescent="0.35">
      <c r="B8" s="7" t="s">
        <v>27</v>
      </c>
      <c r="C8" s="8" t="s">
        <v>28</v>
      </c>
      <c r="D8" s="203" t="s">
        <v>21</v>
      </c>
      <c r="E8" s="8" t="s">
        <v>21</v>
      </c>
      <c r="F8" s="10" t="s">
        <v>29</v>
      </c>
    </row>
    <row r="9" spans="2:9" ht="28.8" x14ac:dyDescent="0.3">
      <c r="B9" s="11" t="s">
        <v>30</v>
      </c>
      <c r="C9" s="12" t="s">
        <v>31</v>
      </c>
      <c r="D9" s="76">
        <f>fNRB!G16</f>
        <v>0.91187314213831216</v>
      </c>
      <c r="E9" s="8" t="s">
        <v>32</v>
      </c>
      <c r="F9" s="4" t="s">
        <v>33</v>
      </c>
      <c r="H9" s="40" t="s">
        <v>34</v>
      </c>
      <c r="I9" s="40" t="s">
        <v>35</v>
      </c>
    </row>
    <row r="10" spans="2:9" ht="28.8" x14ac:dyDescent="0.3">
      <c r="B10" s="11" t="s">
        <v>36</v>
      </c>
      <c r="C10" s="12" t="s">
        <v>37</v>
      </c>
      <c r="D10" s="1">
        <v>1.5599999999999999E-2</v>
      </c>
      <c r="E10" s="63" t="s">
        <v>38</v>
      </c>
      <c r="F10" s="4" t="s">
        <v>39</v>
      </c>
      <c r="H10" s="40">
        <v>0</v>
      </c>
      <c r="I10" s="146">
        <f>36.42%</f>
        <v>0.36420000000000002</v>
      </c>
    </row>
    <row r="11" spans="2:9" ht="28.8" x14ac:dyDescent="0.3">
      <c r="B11" s="11" t="s">
        <v>40</v>
      </c>
      <c r="C11" s="12" t="s">
        <v>41</v>
      </c>
      <c r="D11" s="1">
        <v>112</v>
      </c>
      <c r="E11" s="63" t="s">
        <v>38</v>
      </c>
      <c r="F11" s="4" t="s">
        <v>42</v>
      </c>
      <c r="H11" s="40">
        <v>1</v>
      </c>
      <c r="I11" s="146">
        <f>$I$10*$D$27^(H11-1)*$D$28</f>
        <v>0.34234799999999999</v>
      </c>
    </row>
    <row r="12" spans="2:9" ht="28.8" x14ac:dyDescent="0.3">
      <c r="B12" s="11" t="s">
        <v>43</v>
      </c>
      <c r="C12" s="12" t="s">
        <v>44</v>
      </c>
      <c r="D12" s="1">
        <v>26.23</v>
      </c>
      <c r="E12" s="63" t="s">
        <v>38</v>
      </c>
      <c r="F12" s="4" t="s">
        <v>42</v>
      </c>
      <c r="H12" s="40">
        <v>2</v>
      </c>
      <c r="I12" s="146">
        <f>$I$10*$D$27^(H12-1)*$D$28</f>
        <v>0.33892452000000001</v>
      </c>
    </row>
    <row r="13" spans="2:9" ht="15.6" x14ac:dyDescent="0.3">
      <c r="B13" s="11" t="s">
        <v>45</v>
      </c>
      <c r="C13" s="12" t="s">
        <v>46</v>
      </c>
      <c r="D13" s="202">
        <v>9200</v>
      </c>
      <c r="E13" s="63" t="s">
        <v>47</v>
      </c>
      <c r="F13" s="4" t="s">
        <v>48</v>
      </c>
      <c r="H13" s="40">
        <v>3</v>
      </c>
      <c r="I13" s="146">
        <f t="shared" ref="I13:I16" si="0">$I$10*$D$27^(H13-1)*$D$28</f>
        <v>0.33553527479999995</v>
      </c>
    </row>
    <row r="14" spans="2:9" ht="29.4" thickBot="1" x14ac:dyDescent="0.35">
      <c r="B14" s="13">
        <v>0.95</v>
      </c>
      <c r="C14" s="14" t="s">
        <v>49</v>
      </c>
      <c r="D14" s="15">
        <v>0.95</v>
      </c>
      <c r="E14" s="63" t="s">
        <v>38</v>
      </c>
      <c r="F14" s="16" t="s">
        <v>50</v>
      </c>
      <c r="H14" s="40">
        <v>4</v>
      </c>
      <c r="I14" s="146">
        <f t="shared" si="0"/>
        <v>0.33217992205199998</v>
      </c>
    </row>
    <row r="15" spans="2:9" ht="15" thickBot="1" x14ac:dyDescent="0.35">
      <c r="B15" s="17"/>
      <c r="C15" s="19"/>
      <c r="D15" s="2"/>
      <c r="E15" s="19"/>
      <c r="F15" s="2"/>
      <c r="H15" s="40">
        <v>5</v>
      </c>
      <c r="I15" s="146">
        <f t="shared" si="0"/>
        <v>0.32885812283147997</v>
      </c>
    </row>
    <row r="16" spans="2:9" ht="15.6" x14ac:dyDescent="0.3">
      <c r="B16" s="7" t="s">
        <v>27</v>
      </c>
      <c r="C16" s="6" t="s">
        <v>51</v>
      </c>
      <c r="D16" s="20"/>
      <c r="E16" s="64"/>
      <c r="F16" s="21"/>
      <c r="H16" s="40">
        <v>6</v>
      </c>
      <c r="I16" s="146">
        <f t="shared" si="0"/>
        <v>0.3255695416031652</v>
      </c>
    </row>
    <row r="17" spans="2:6" ht="72" x14ac:dyDescent="0.3">
      <c r="B17" s="11" t="s">
        <v>52</v>
      </c>
      <c r="C17" s="12" t="s">
        <v>53</v>
      </c>
      <c r="D17" s="22"/>
      <c r="E17" s="65"/>
      <c r="F17" s="23" t="s">
        <v>54</v>
      </c>
    </row>
    <row r="18" spans="2:6" ht="15.6" x14ac:dyDescent="0.3">
      <c r="B18" s="11" t="s">
        <v>55</v>
      </c>
      <c r="C18" s="12" t="s">
        <v>56</v>
      </c>
      <c r="D18" s="22"/>
      <c r="E18" s="65"/>
      <c r="F18" s="23" t="s">
        <v>54</v>
      </c>
    </row>
    <row r="19" spans="2:6" ht="29.4" thickBot="1" x14ac:dyDescent="0.35">
      <c r="B19" s="13" t="s">
        <v>57</v>
      </c>
      <c r="C19" s="14" t="s">
        <v>58</v>
      </c>
      <c r="D19" s="24"/>
      <c r="E19" s="66"/>
      <c r="F19" s="25" t="s">
        <v>54</v>
      </c>
    </row>
    <row r="20" spans="2:6" x14ac:dyDescent="0.3">
      <c r="B20" s="26"/>
      <c r="C20" s="19"/>
      <c r="D20" s="2"/>
      <c r="E20" s="19"/>
      <c r="F20" s="2"/>
    </row>
    <row r="21" spans="2:6" ht="15" thickBot="1" x14ac:dyDescent="0.35">
      <c r="B21" s="26"/>
      <c r="C21" s="19"/>
      <c r="D21" s="2"/>
      <c r="E21" s="19"/>
      <c r="F21" s="2"/>
    </row>
    <row r="22" spans="2:6" ht="15.6" x14ac:dyDescent="0.3">
      <c r="B22" s="7" t="s">
        <v>59</v>
      </c>
      <c r="C22" s="6" t="s">
        <v>60</v>
      </c>
      <c r="D22" s="9"/>
      <c r="E22" s="67"/>
      <c r="F22" s="10"/>
    </row>
    <row r="23" spans="2:6" ht="43.2" x14ac:dyDescent="0.3">
      <c r="B23" s="11" t="s">
        <v>61</v>
      </c>
      <c r="C23" s="12" t="s">
        <v>62</v>
      </c>
      <c r="D23" s="1">
        <f>'Batch 1'!D26</f>
        <v>1.087</v>
      </c>
      <c r="E23" s="4" t="s">
        <v>63</v>
      </c>
      <c r="F23" s="4" t="s">
        <v>29</v>
      </c>
    </row>
    <row r="24" spans="2:6" ht="28.8" x14ac:dyDescent="0.3">
      <c r="B24" s="11" t="s">
        <v>64</v>
      </c>
      <c r="C24" s="12" t="s">
        <v>56</v>
      </c>
      <c r="D24" s="1">
        <v>0.1</v>
      </c>
      <c r="E24" s="63" t="s">
        <v>65</v>
      </c>
      <c r="F24" s="4" t="s">
        <v>50</v>
      </c>
    </row>
    <row r="25" spans="2:6" ht="29.4" thickBot="1" x14ac:dyDescent="0.35">
      <c r="B25" s="13" t="s">
        <v>57</v>
      </c>
      <c r="C25" s="14" t="s">
        <v>58</v>
      </c>
      <c r="D25" s="69">
        <f>0.3642*0.94</f>
        <v>0.34234799999999999</v>
      </c>
      <c r="E25" s="68" t="s">
        <v>66</v>
      </c>
      <c r="F25" s="16" t="s">
        <v>50</v>
      </c>
    </row>
    <row r="26" spans="2:6" x14ac:dyDescent="0.3">
      <c r="E26" s="19"/>
    </row>
    <row r="27" spans="2:6" ht="72" x14ac:dyDescent="0.3">
      <c r="B27" s="27" t="s">
        <v>67</v>
      </c>
      <c r="C27" s="28" t="s">
        <v>68</v>
      </c>
      <c r="D27" s="1">
        <v>0.99</v>
      </c>
      <c r="E27" s="63" t="s">
        <v>69</v>
      </c>
      <c r="F27" s="4" t="s">
        <v>70</v>
      </c>
    </row>
    <row r="28" spans="2:6" ht="43.8" thickBot="1" x14ac:dyDescent="0.35">
      <c r="B28" s="29">
        <v>0.94</v>
      </c>
      <c r="C28" s="30" t="s">
        <v>71</v>
      </c>
      <c r="D28" s="15">
        <v>0.94</v>
      </c>
      <c r="E28" s="68" t="s">
        <v>72</v>
      </c>
      <c r="F28" s="16" t="s">
        <v>70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1"/>
  <sheetViews>
    <sheetView showGridLines="0" tabSelected="1" workbookViewId="0">
      <selection activeCell="B4" sqref="B4"/>
    </sheetView>
  </sheetViews>
  <sheetFormatPr defaultRowHeight="14.4" x14ac:dyDescent="0.3"/>
  <cols>
    <col min="1" max="1" width="4.5546875" customWidth="1"/>
    <col min="2" max="2" width="17.109375" customWidth="1"/>
    <col min="3" max="3" width="25.5546875" customWidth="1"/>
    <col min="4" max="4" width="19" bestFit="1" customWidth="1"/>
    <col min="5" max="5" width="30.5546875" customWidth="1"/>
    <col min="6" max="6" width="33.109375" customWidth="1"/>
    <col min="7" max="7" width="20" customWidth="1"/>
    <col min="8" max="8" width="21" customWidth="1"/>
    <col min="9" max="9" width="20" bestFit="1" customWidth="1"/>
    <col min="10" max="10" width="20.5546875" customWidth="1"/>
    <col min="11" max="11" width="12.5546875" customWidth="1"/>
  </cols>
  <sheetData>
    <row r="2" spans="2:9" x14ac:dyDescent="0.3">
      <c r="C2" s="2"/>
      <c r="D2" s="2"/>
      <c r="E2" s="2"/>
      <c r="F2" s="2"/>
      <c r="G2" s="3"/>
    </row>
    <row r="4" spans="2:9" x14ac:dyDescent="0.3">
      <c r="C4" s="213" t="s">
        <v>73</v>
      </c>
      <c r="D4" s="214"/>
      <c r="E4" s="215"/>
    </row>
    <row r="5" spans="2:9" ht="43.2" x14ac:dyDescent="0.3">
      <c r="C5" s="84" t="s">
        <v>34</v>
      </c>
      <c r="D5" s="84" t="s">
        <v>74</v>
      </c>
      <c r="E5" s="84" t="s">
        <v>75</v>
      </c>
    </row>
    <row r="6" spans="2:9" ht="15" x14ac:dyDescent="0.3">
      <c r="C6" s="269" t="s">
        <v>76</v>
      </c>
      <c r="D6" s="267"/>
      <c r="E6" s="145">
        <f>'Batch 1'!M25*365/'Batch 1'!L29</f>
        <v>44633.714350764145</v>
      </c>
    </row>
    <row r="7" spans="2:9" ht="28.8" x14ac:dyDescent="0.3">
      <c r="C7" s="270" t="s">
        <v>2879</v>
      </c>
      <c r="D7" s="267">
        <v>9200</v>
      </c>
      <c r="E7" s="145">
        <f>'Batch 1'!D19*('Batch 1'!L29-365)/'Batch 1'!L29</f>
        <v>18587.190633742877</v>
      </c>
    </row>
    <row r="8" spans="2:9" ht="28.8" x14ac:dyDescent="0.3">
      <c r="C8" s="266" t="s">
        <v>2880</v>
      </c>
      <c r="D8" s="147">
        <v>2322</v>
      </c>
      <c r="E8" s="145">
        <f>'Batch 2'!M25</f>
        <v>3036.6518651404276</v>
      </c>
    </row>
    <row r="9" spans="2:9" ht="15" x14ac:dyDescent="0.3">
      <c r="C9" s="155" t="s">
        <v>78</v>
      </c>
      <c r="D9" s="268">
        <f>D7+D8</f>
        <v>11522</v>
      </c>
      <c r="E9" s="201">
        <f>SUM(E6:E8)</f>
        <v>66257.556849647459</v>
      </c>
    </row>
    <row r="12" spans="2:9" ht="15" thickBot="1" x14ac:dyDescent="0.35">
      <c r="F12" s="216" t="s">
        <v>79</v>
      </c>
      <c r="G12" s="217"/>
      <c r="H12" s="217"/>
      <c r="I12" s="218"/>
    </row>
    <row r="13" spans="2:9" x14ac:dyDescent="0.3">
      <c r="C13" s="156" t="s">
        <v>80</v>
      </c>
      <c r="D13" s="157"/>
      <c r="F13" s="40" t="s">
        <v>34</v>
      </c>
      <c r="G13" s="40" t="s">
        <v>81</v>
      </c>
      <c r="H13" s="40" t="s">
        <v>82</v>
      </c>
      <c r="I13" s="40" t="s">
        <v>83</v>
      </c>
    </row>
    <row r="14" spans="2:9" x14ac:dyDescent="0.3">
      <c r="B14" s="137"/>
      <c r="C14" s="11" t="s">
        <v>34</v>
      </c>
      <c r="D14" s="158" t="s">
        <v>75</v>
      </c>
      <c r="F14" s="12" t="s">
        <v>84</v>
      </c>
      <c r="G14" s="175">
        <f>4.83*11522</f>
        <v>55651.26</v>
      </c>
      <c r="H14" s="175">
        <f>D15</f>
        <v>44633.714350764145</v>
      </c>
      <c r="I14" s="177">
        <f>(G14-H14)/G14</f>
        <v>0.19797477450170681</v>
      </c>
    </row>
    <row r="15" spans="2:9" ht="15" x14ac:dyDescent="0.3">
      <c r="C15" s="11" t="s">
        <v>84</v>
      </c>
      <c r="D15" s="159">
        <f>E6</f>
        <v>44633.714350764145</v>
      </c>
      <c r="E15" s="206"/>
      <c r="F15" s="176" t="s">
        <v>77</v>
      </c>
      <c r="G15" s="175">
        <f>4.83*11522*151/365</f>
        <v>23022.85002739726</v>
      </c>
      <c r="H15" s="175">
        <f>D16</f>
        <v>21623.842498883307</v>
      </c>
      <c r="I15" s="177">
        <f>(G15-H15)/G15</f>
        <v>6.0766044466655109E-2</v>
      </c>
    </row>
    <row r="16" spans="2:9" ht="15.6" thickBot="1" x14ac:dyDescent="0.35">
      <c r="C16" s="165" t="s">
        <v>77</v>
      </c>
      <c r="D16" s="166">
        <f>E7+E8</f>
        <v>21623.842498883307</v>
      </c>
      <c r="E16" s="206"/>
      <c r="F16" s="176" t="s">
        <v>85</v>
      </c>
      <c r="G16" s="175">
        <f>SUM(G14:G15)</f>
        <v>78674.110027397255</v>
      </c>
      <c r="H16" s="175">
        <f>SUM(H14:H15)</f>
        <v>66257.556849647459</v>
      </c>
      <c r="I16" s="177">
        <f>(G16-H16)/G16</f>
        <v>0.15782260737904616</v>
      </c>
    </row>
    <row r="17" spans="3:7" ht="15.6" thickBot="1" x14ac:dyDescent="0.35">
      <c r="C17" s="167" t="s">
        <v>85</v>
      </c>
      <c r="D17" s="168">
        <f>SUM(D15:D16)</f>
        <v>66257.556849647459</v>
      </c>
    </row>
    <row r="20" spans="3:7" x14ac:dyDescent="0.3">
      <c r="C20" s="219" t="s">
        <v>86</v>
      </c>
      <c r="D20" s="220"/>
      <c r="E20" s="220"/>
      <c r="F20" s="220"/>
      <c r="G20" s="220"/>
    </row>
    <row r="21" spans="3:7" x14ac:dyDescent="0.3">
      <c r="C21" s="200" t="s">
        <v>87</v>
      </c>
      <c r="D21" s="199" t="s">
        <v>88</v>
      </c>
      <c r="E21" s="199" t="s">
        <v>89</v>
      </c>
      <c r="F21" s="199" t="s">
        <v>90</v>
      </c>
      <c r="G21" s="199" t="s">
        <v>18</v>
      </c>
    </row>
    <row r="22" spans="3:7" x14ac:dyDescent="0.3">
      <c r="C22" s="40" t="s">
        <v>91</v>
      </c>
      <c r="D22" s="196">
        <v>1</v>
      </c>
      <c r="E22" s="196">
        <v>1</v>
      </c>
      <c r="F22" s="196">
        <v>1</v>
      </c>
      <c r="G22" s="196" t="s">
        <v>33</v>
      </c>
    </row>
    <row r="23" spans="3:7" x14ac:dyDescent="0.3">
      <c r="C23" s="40" t="s">
        <v>92</v>
      </c>
      <c r="D23" s="196">
        <v>1</v>
      </c>
      <c r="E23" s="196">
        <v>1</v>
      </c>
      <c r="F23" s="196">
        <v>1</v>
      </c>
      <c r="G23" s="196" t="s">
        <v>33</v>
      </c>
    </row>
    <row r="24" spans="3:7" x14ac:dyDescent="0.3">
      <c r="C24" s="40" t="s">
        <v>93</v>
      </c>
      <c r="D24" s="175">
        <f>D7</f>
        <v>9200</v>
      </c>
      <c r="E24" s="175">
        <f>D8</f>
        <v>2322</v>
      </c>
      <c r="F24" s="175">
        <f>SUM(D24:E24)</f>
        <v>11522</v>
      </c>
      <c r="G24" s="175" t="s">
        <v>48</v>
      </c>
    </row>
    <row r="25" spans="3:7" x14ac:dyDescent="0.3">
      <c r="C25" s="40" t="s">
        <v>94</v>
      </c>
      <c r="D25" s="40">
        <v>50</v>
      </c>
      <c r="E25" s="40">
        <v>20</v>
      </c>
      <c r="F25" s="175">
        <f>SUM(D25:E25)</f>
        <v>70</v>
      </c>
      <c r="G25" s="175" t="s">
        <v>48</v>
      </c>
    </row>
    <row r="26" spans="3:7" x14ac:dyDescent="0.3">
      <c r="C26" s="40" t="s">
        <v>95</v>
      </c>
      <c r="D26" s="197">
        <f>'Batch 1'!D27</f>
        <v>3.6786455568515066</v>
      </c>
      <c r="E26" s="197">
        <f>'Batch 2'!D27</f>
        <v>0.70008029512328751</v>
      </c>
      <c r="F26" s="207">
        <f>SUM(D26:E26)</f>
        <v>4.378725851974794</v>
      </c>
      <c r="G26" s="207" t="s">
        <v>96</v>
      </c>
    </row>
    <row r="27" spans="3:7" x14ac:dyDescent="0.3">
      <c r="C27" s="40" t="s">
        <v>97</v>
      </c>
      <c r="D27" s="198">
        <f>'Batch 1'!D19</f>
        <v>63220.904984507026</v>
      </c>
      <c r="E27" s="198">
        <f>'Batch 2'!D19</f>
        <v>3036.6518651404276</v>
      </c>
      <c r="F27" s="175">
        <f>SUM(D27:E27)</f>
        <v>66257.556849647459</v>
      </c>
      <c r="G27" s="175" t="s">
        <v>98</v>
      </c>
    </row>
    <row r="28" spans="3:7" x14ac:dyDescent="0.3">
      <c r="C28" s="40" t="s">
        <v>99</v>
      </c>
      <c r="D28" s="197">
        <f>D26</f>
        <v>3.6786455568515066</v>
      </c>
      <c r="E28" s="197">
        <f>E26</f>
        <v>0.70008029512328751</v>
      </c>
      <c r="F28" s="207">
        <f>SUM(D28:E28)</f>
        <v>4.378725851974794</v>
      </c>
      <c r="G28" s="207" t="s">
        <v>96</v>
      </c>
    </row>
    <row r="31" spans="3:7" x14ac:dyDescent="0.3">
      <c r="D31" s="5"/>
      <c r="E31" s="2"/>
    </row>
  </sheetData>
  <mergeCells count="3">
    <mergeCell ref="C4:E4"/>
    <mergeCell ref="F12:I12"/>
    <mergeCell ref="C20:G20"/>
  </mergeCells>
  <pageMargins left="0.7" right="0.7" top="0.75" bottom="0.75" header="0.3" footer="0.3"/>
  <pageSetup paperSize="9" orientation="portrait"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9:O37"/>
  <sheetViews>
    <sheetView showGridLines="0" topLeftCell="A34" zoomScale="89" workbookViewId="0">
      <selection activeCell="E58" sqref="E58"/>
    </sheetView>
  </sheetViews>
  <sheetFormatPr defaultColWidth="8.5546875" defaultRowHeight="14.4" x14ac:dyDescent="0.3"/>
  <cols>
    <col min="1" max="1" width="8.5546875" style="31"/>
    <col min="2" max="2" width="14.88671875" style="31" customWidth="1"/>
    <col min="3" max="3" width="18.88671875" style="31" customWidth="1"/>
    <col min="4" max="4" width="18.44140625" style="31" customWidth="1"/>
    <col min="5" max="5" width="17.44140625" style="31" customWidth="1"/>
    <col min="6" max="6" width="39.5546875" style="35" customWidth="1"/>
    <col min="7" max="7" width="12.44140625" style="31" customWidth="1"/>
    <col min="8" max="8" width="4.44140625" style="31" customWidth="1"/>
    <col min="9" max="9" width="5" style="31" customWidth="1"/>
    <col min="10" max="10" width="12.5546875" style="31" customWidth="1"/>
    <col min="11" max="11" width="9.5546875" style="31" bestFit="1" customWidth="1"/>
    <col min="12" max="12" width="11.44140625" style="31" bestFit="1" customWidth="1"/>
    <col min="13" max="13" width="14.88671875" style="31" customWidth="1"/>
    <col min="14" max="15" width="8.5546875" style="31"/>
    <col min="16" max="16" width="26" style="31" bestFit="1" customWidth="1"/>
    <col min="17" max="17" width="21.44140625" style="31" customWidth="1"/>
    <col min="18" max="18" width="1.88671875" style="31" customWidth="1"/>
    <col min="19" max="21" width="21.44140625" style="31" customWidth="1"/>
    <col min="22" max="16384" width="8.5546875" style="31"/>
  </cols>
  <sheetData>
    <row r="19" spans="2:15" ht="15.6" x14ac:dyDescent="0.3">
      <c r="C19" s="32" t="s">
        <v>19</v>
      </c>
      <c r="D19" s="33">
        <f>M25</f>
        <v>63220.904984507026</v>
      </c>
      <c r="E19" s="34">
        <f>D19/$D$28*365/L29</f>
        <v>4.8514906903004498</v>
      </c>
    </row>
    <row r="22" spans="2:15" x14ac:dyDescent="0.3">
      <c r="B22" s="36"/>
      <c r="C22" s="36"/>
      <c r="D22" s="36"/>
      <c r="E22" s="36"/>
      <c r="F22" s="38" t="s">
        <v>15</v>
      </c>
      <c r="G22" s="38" t="s">
        <v>17</v>
      </c>
      <c r="I22" s="138"/>
      <c r="J22" s="221" t="s">
        <v>100</v>
      </c>
      <c r="K22" s="222"/>
      <c r="L22" s="222"/>
      <c r="M22" s="223"/>
      <c r="N22" s="138"/>
    </row>
    <row r="23" spans="2:15" ht="15.6" x14ac:dyDescent="0.3">
      <c r="B23" s="32" t="s">
        <v>101</v>
      </c>
      <c r="C23" s="37" t="s">
        <v>102</v>
      </c>
      <c r="D23" s="39">
        <f>M25</f>
        <v>63220.904984507026</v>
      </c>
      <c r="E23" s="37" t="s">
        <v>103</v>
      </c>
      <c r="F23" s="36" t="s">
        <v>104</v>
      </c>
      <c r="G23" s="36" t="s">
        <v>105</v>
      </c>
      <c r="I23" s="138"/>
      <c r="J23" s="37" t="s">
        <v>106</v>
      </c>
      <c r="K23" s="37" t="s">
        <v>35</v>
      </c>
      <c r="L23" s="37" t="s">
        <v>107</v>
      </c>
      <c r="M23" s="37" t="s">
        <v>108</v>
      </c>
      <c r="N23" s="138"/>
    </row>
    <row r="24" spans="2:15" s="138" customFormat="1" ht="28.8" x14ac:dyDescent="0.3">
      <c r="B24" s="139" t="s">
        <v>109</v>
      </c>
      <c r="C24" s="140" t="s">
        <v>110</v>
      </c>
      <c r="D24" s="141">
        <f>' Discription '!D24</f>
        <v>0.1</v>
      </c>
      <c r="E24" s="142" t="s">
        <v>33</v>
      </c>
      <c r="F24" s="46" t="s">
        <v>111</v>
      </c>
      <c r="G24" s="36" t="s">
        <v>112</v>
      </c>
      <c r="J24" s="36" t="s">
        <v>113</v>
      </c>
      <c r="K24" s="41">
        <f>D25</f>
        <v>0.33892452000000001</v>
      </c>
      <c r="L24" s="42">
        <f>D26*((K24/$D$24)-1)*L29/365</f>
        <v>3.6786455568515066</v>
      </c>
      <c r="M24" s="43">
        <f>L24*$D$29*$D$30*($D$31+$D$32)*$D$28*$D$35</f>
        <v>63220.904984507026</v>
      </c>
    </row>
    <row r="25" spans="2:15" s="138" customFormat="1" ht="28.8" x14ac:dyDescent="0.3">
      <c r="B25" s="139" t="s">
        <v>109</v>
      </c>
      <c r="C25" s="143" t="s">
        <v>114</v>
      </c>
      <c r="D25" s="41">
        <f>' Discription '!I12</f>
        <v>0.33892452000000001</v>
      </c>
      <c r="E25" s="142" t="s">
        <v>33</v>
      </c>
      <c r="F25" s="46" t="s">
        <v>115</v>
      </c>
      <c r="G25" s="36" t="s">
        <v>116</v>
      </c>
      <c r="I25" s="31"/>
      <c r="J25" s="224" t="s">
        <v>117</v>
      </c>
      <c r="K25" s="224"/>
      <c r="L25" s="224"/>
      <c r="M25" s="204">
        <f>SUM(M24:M24)</f>
        <v>63220.904984507026</v>
      </c>
      <c r="N25" s="31"/>
    </row>
    <row r="26" spans="2:15" s="138" customFormat="1" ht="28.8" x14ac:dyDescent="0.3">
      <c r="B26" s="44" t="s">
        <v>118</v>
      </c>
      <c r="C26" s="142" t="s">
        <v>119</v>
      </c>
      <c r="D26" s="144">
        <v>1.087</v>
      </c>
      <c r="E26" s="46" t="s">
        <v>120</v>
      </c>
      <c r="F26" s="46" t="s">
        <v>121</v>
      </c>
      <c r="G26" s="36" t="s">
        <v>122</v>
      </c>
      <c r="I26" s="31"/>
      <c r="J26" s="31"/>
      <c r="K26" s="31"/>
      <c r="L26" s="31"/>
      <c r="M26" s="31"/>
      <c r="N26" s="31"/>
    </row>
    <row r="27" spans="2:15" s="138" customFormat="1" ht="43.2" x14ac:dyDescent="0.3">
      <c r="B27" s="44" t="s">
        <v>101</v>
      </c>
      <c r="C27" s="45" t="s">
        <v>123</v>
      </c>
      <c r="D27" s="42">
        <f>D26*((D25/D24)-1)*L29/365</f>
        <v>3.6786455568515066</v>
      </c>
      <c r="E27" s="46" t="s">
        <v>120</v>
      </c>
      <c r="F27" s="36" t="s">
        <v>124</v>
      </c>
      <c r="G27" s="36" t="s">
        <v>105</v>
      </c>
      <c r="I27" s="31"/>
      <c r="J27" s="227" t="s">
        <v>125</v>
      </c>
      <c r="K27" s="228"/>
      <c r="L27" s="154">
        <v>44927</v>
      </c>
      <c r="M27" s="31"/>
      <c r="N27" s="31"/>
      <c r="O27" s="138">
        <f>'Batch 1'!L24*'Batch 1'!D30*'Batch 1'!D29*('Batch 1'!D31+'Batch 1'!D32)*'Batch 1'!D28*'Batch 1'!D34</f>
        <v>63220.904984507026</v>
      </c>
    </row>
    <row r="28" spans="2:15" ht="28.8" x14ac:dyDescent="0.3">
      <c r="B28" s="32" t="s">
        <v>109</v>
      </c>
      <c r="C28" s="37" t="s">
        <v>126</v>
      </c>
      <c r="D28" s="47">
        <v>9200</v>
      </c>
      <c r="E28" s="37" t="s">
        <v>127</v>
      </c>
      <c r="F28" s="36" t="s">
        <v>128</v>
      </c>
      <c r="G28" s="36" t="s">
        <v>129</v>
      </c>
      <c r="J28" s="227" t="s">
        <v>130</v>
      </c>
      <c r="K28" s="228"/>
      <c r="L28" s="154">
        <v>45443</v>
      </c>
    </row>
    <row r="29" spans="2:15" ht="60" customHeight="1" x14ac:dyDescent="0.3">
      <c r="B29" s="32" t="s">
        <v>101</v>
      </c>
      <c r="C29" s="37" t="s">
        <v>131</v>
      </c>
      <c r="D29" s="153">
        <f>' Discription '!D9</f>
        <v>0.91187314213831216</v>
      </c>
      <c r="E29" s="37" t="s">
        <v>33</v>
      </c>
      <c r="F29" s="36" t="s">
        <v>132</v>
      </c>
      <c r="G29" s="36" t="s">
        <v>105</v>
      </c>
      <c r="J29" s="225" t="s">
        <v>133</v>
      </c>
      <c r="K29" s="226"/>
      <c r="L29" s="37">
        <f>L28-L27+1</f>
        <v>517</v>
      </c>
    </row>
    <row r="30" spans="2:15" ht="72" x14ac:dyDescent="0.3">
      <c r="B30" s="38" t="s">
        <v>109</v>
      </c>
      <c r="C30" s="36" t="s">
        <v>134</v>
      </c>
      <c r="D30" s="36">
        <v>1.5599999999999999E-2</v>
      </c>
      <c r="E30" s="36" t="s">
        <v>39</v>
      </c>
      <c r="F30" s="36" t="s">
        <v>135</v>
      </c>
      <c r="G30" s="36" t="s">
        <v>136</v>
      </c>
    </row>
    <row r="31" spans="2:15" ht="43.2" x14ac:dyDescent="0.3">
      <c r="B31" s="32" t="s">
        <v>109</v>
      </c>
      <c r="C31" s="49" t="s">
        <v>137</v>
      </c>
      <c r="D31" s="42">
        <v>112</v>
      </c>
      <c r="E31" s="37" t="s">
        <v>138</v>
      </c>
      <c r="F31" s="36" t="s">
        <v>139</v>
      </c>
      <c r="G31" s="36" t="s">
        <v>140</v>
      </c>
    </row>
    <row r="32" spans="2:15" ht="43.2" x14ac:dyDescent="0.3">
      <c r="B32" s="32" t="s">
        <v>109</v>
      </c>
      <c r="C32" s="49" t="s">
        <v>141</v>
      </c>
      <c r="D32" s="42">
        <v>26.23</v>
      </c>
      <c r="E32" s="37" t="s">
        <v>138</v>
      </c>
      <c r="F32" s="36" t="s">
        <v>139</v>
      </c>
      <c r="G32" s="36" t="s">
        <v>140</v>
      </c>
    </row>
    <row r="33" spans="2:7" ht="39.6" x14ac:dyDescent="0.3">
      <c r="B33" s="32" t="s">
        <v>109</v>
      </c>
      <c r="C33" s="50"/>
      <c r="D33" s="42">
        <v>0.99</v>
      </c>
      <c r="E33" s="37" t="s">
        <v>142</v>
      </c>
      <c r="F33" s="51" t="s">
        <v>143</v>
      </c>
      <c r="G33" s="36" t="s">
        <v>140</v>
      </c>
    </row>
    <row r="34" spans="2:7" ht="39.6" x14ac:dyDescent="0.3">
      <c r="B34" s="32" t="s">
        <v>109</v>
      </c>
      <c r="C34" s="52" t="s">
        <v>144</v>
      </c>
      <c r="D34" s="42">
        <v>0.95</v>
      </c>
      <c r="E34" s="37" t="s">
        <v>142</v>
      </c>
      <c r="F34" s="51" t="s">
        <v>145</v>
      </c>
      <c r="G34" s="36" t="s">
        <v>140</v>
      </c>
    </row>
    <row r="35" spans="2:7" x14ac:dyDescent="0.3">
      <c r="D35" s="48">
        <v>0.95</v>
      </c>
      <c r="E35" s="37"/>
      <c r="F35" s="36" t="s">
        <v>146</v>
      </c>
      <c r="G35" s="36" t="s">
        <v>140</v>
      </c>
    </row>
    <row r="37" spans="2:7" x14ac:dyDescent="0.3">
      <c r="B37" s="37"/>
    </row>
  </sheetData>
  <mergeCells count="5">
    <mergeCell ref="J22:M22"/>
    <mergeCell ref="J25:L25"/>
    <mergeCell ref="J29:K29"/>
    <mergeCell ref="J27:K27"/>
    <mergeCell ref="J28:K28"/>
  </mergeCell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D1FB-BB2F-4581-9BFB-2F192AFF2484}">
  <dimension ref="B19:N37"/>
  <sheetViews>
    <sheetView showGridLines="0" topLeftCell="A58" zoomScale="89" workbookViewId="0">
      <selection activeCell="D28" sqref="D28"/>
    </sheetView>
  </sheetViews>
  <sheetFormatPr defaultColWidth="8.5546875" defaultRowHeight="14.4" x14ac:dyDescent="0.3"/>
  <cols>
    <col min="1" max="1" width="8.5546875" style="31"/>
    <col min="2" max="2" width="14.88671875" style="31" customWidth="1"/>
    <col min="3" max="3" width="18.88671875" style="31" customWidth="1"/>
    <col min="4" max="4" width="18.44140625" style="31" customWidth="1"/>
    <col min="5" max="5" width="17.44140625" style="31" customWidth="1"/>
    <col min="6" max="6" width="39.5546875" style="35" customWidth="1"/>
    <col min="7" max="7" width="12.44140625" style="31" customWidth="1"/>
    <col min="8" max="8" width="4.44140625" style="31" customWidth="1"/>
    <col min="9" max="9" width="5" style="31" customWidth="1"/>
    <col min="10" max="10" width="12.5546875" style="31" customWidth="1"/>
    <col min="11" max="11" width="10.44140625" style="31" bestFit="1" customWidth="1"/>
    <col min="12" max="12" width="10.5546875" style="31" bestFit="1" customWidth="1"/>
    <col min="13" max="13" width="14.88671875" style="31" customWidth="1"/>
    <col min="14" max="15" width="8.5546875" style="31"/>
    <col min="16" max="16" width="26" style="31" bestFit="1" customWidth="1"/>
    <col min="17" max="17" width="21.44140625" style="31" customWidth="1"/>
    <col min="18" max="18" width="1.88671875" style="31" customWidth="1"/>
    <col min="19" max="21" width="21.44140625" style="31" customWidth="1"/>
    <col min="22" max="16384" width="8.5546875" style="31"/>
  </cols>
  <sheetData>
    <row r="19" spans="2:14" ht="15.6" x14ac:dyDescent="0.3">
      <c r="C19" s="32" t="s">
        <v>19</v>
      </c>
      <c r="D19" s="33">
        <f>M25</f>
        <v>3036.6518651404276</v>
      </c>
      <c r="E19" s="34">
        <f>D19/$D$28</f>
        <v>1.307774274392949</v>
      </c>
    </row>
    <row r="22" spans="2:14" x14ac:dyDescent="0.3">
      <c r="B22" s="36"/>
      <c r="C22" s="36"/>
      <c r="D22" s="36"/>
      <c r="E22" s="36"/>
      <c r="F22" s="38" t="s">
        <v>15</v>
      </c>
      <c r="G22" s="38" t="s">
        <v>17</v>
      </c>
      <c r="I22" s="138"/>
      <c r="J22" s="221" t="s">
        <v>100</v>
      </c>
      <c r="K22" s="222"/>
      <c r="L22" s="222"/>
      <c r="M22" s="223"/>
      <c r="N22" s="138"/>
    </row>
    <row r="23" spans="2:14" ht="15.6" x14ac:dyDescent="0.3">
      <c r="B23" s="32" t="s">
        <v>101</v>
      </c>
      <c r="C23" s="37" t="s">
        <v>102</v>
      </c>
      <c r="D23" s="39">
        <f>M25</f>
        <v>3036.6518651404276</v>
      </c>
      <c r="E23" s="37" t="s">
        <v>103</v>
      </c>
      <c r="F23" s="36" t="s">
        <v>104</v>
      </c>
      <c r="G23" s="36" t="s">
        <v>105</v>
      </c>
      <c r="I23" s="138"/>
      <c r="J23" s="37" t="s">
        <v>106</v>
      </c>
      <c r="K23" s="37" t="s">
        <v>35</v>
      </c>
      <c r="L23" s="37" t="s">
        <v>107</v>
      </c>
      <c r="M23" s="37" t="s">
        <v>108</v>
      </c>
      <c r="N23" s="138"/>
    </row>
    <row r="24" spans="2:14" s="138" customFormat="1" ht="28.8" x14ac:dyDescent="0.3">
      <c r="B24" s="139" t="s">
        <v>109</v>
      </c>
      <c r="C24" s="140" t="s">
        <v>110</v>
      </c>
      <c r="D24" s="141">
        <f>' Discription '!D24</f>
        <v>0.1</v>
      </c>
      <c r="E24" s="142" t="s">
        <v>33</v>
      </c>
      <c r="F24" s="46" t="s">
        <v>111</v>
      </c>
      <c r="G24" s="36" t="s">
        <v>112</v>
      </c>
      <c r="J24" s="36" t="s">
        <v>147</v>
      </c>
      <c r="K24" s="41">
        <f>D25</f>
        <v>0.34234799999999999</v>
      </c>
      <c r="L24" s="42">
        <f>$D$26*((K24/$D$24)-1)*M27/365</f>
        <v>0.70008029512328751</v>
      </c>
      <c r="M24" s="43">
        <f>L24*$D$29*$D$30*($D$31+$D$32)*$D$28*$D$35</f>
        <v>3036.6518651404276</v>
      </c>
    </row>
    <row r="25" spans="2:14" s="138" customFormat="1" ht="28.8" x14ac:dyDescent="0.3">
      <c r="B25" s="139" t="s">
        <v>109</v>
      </c>
      <c r="C25" s="143" t="s">
        <v>114</v>
      </c>
      <c r="D25" s="141">
        <f>' Discription '!I11</f>
        <v>0.34234799999999999</v>
      </c>
      <c r="E25" s="142" t="s">
        <v>33</v>
      </c>
      <c r="F25" s="46" t="s">
        <v>115</v>
      </c>
      <c r="G25" s="36" t="s">
        <v>116</v>
      </c>
      <c r="I25" s="31"/>
      <c r="J25" s="224" t="s">
        <v>117</v>
      </c>
      <c r="K25" s="224"/>
      <c r="L25" s="224"/>
      <c r="M25" s="204">
        <f>SUM(M24:M24)</f>
        <v>3036.6518651404276</v>
      </c>
      <c r="N25" s="31"/>
    </row>
    <row r="26" spans="2:14" s="138" customFormat="1" ht="28.8" x14ac:dyDescent="0.3">
      <c r="B26" s="44" t="s">
        <v>118</v>
      </c>
      <c r="C26" s="142" t="s">
        <v>119</v>
      </c>
      <c r="D26" s="144">
        <f>1.087</f>
        <v>1.087</v>
      </c>
      <c r="E26" s="46" t="s">
        <v>120</v>
      </c>
      <c r="F26" s="46" t="s">
        <v>121</v>
      </c>
      <c r="G26" s="36" t="s">
        <v>122</v>
      </c>
      <c r="I26" s="31"/>
      <c r="J26" s="31"/>
      <c r="K26" s="31"/>
      <c r="L26" s="31"/>
      <c r="M26" s="31"/>
      <c r="N26" s="31"/>
    </row>
    <row r="27" spans="2:14" s="138" customFormat="1" ht="43.2" x14ac:dyDescent="0.3">
      <c r="B27" s="44" t="s">
        <v>101</v>
      </c>
      <c r="C27" s="45" t="s">
        <v>123</v>
      </c>
      <c r="D27" s="42">
        <f>D26*((D25/D24)-1)*M27/365</f>
        <v>0.70008029512328751</v>
      </c>
      <c r="E27" s="46" t="s">
        <v>120</v>
      </c>
      <c r="F27" s="36" t="s">
        <v>124</v>
      </c>
      <c r="G27" s="36" t="s">
        <v>105</v>
      </c>
      <c r="I27" s="31"/>
      <c r="J27" s="229" t="s">
        <v>148</v>
      </c>
      <c r="K27" s="229"/>
      <c r="L27" s="229"/>
      <c r="M27" s="205">
        <f>'[1]Jalna data'!V2325</f>
        <v>97</v>
      </c>
      <c r="N27" s="31" t="s">
        <v>149</v>
      </c>
    </row>
    <row r="28" spans="2:14" ht="28.8" x14ac:dyDescent="0.3">
      <c r="B28" s="32" t="s">
        <v>109</v>
      </c>
      <c r="C28" s="37" t="s">
        <v>126</v>
      </c>
      <c r="D28" s="47">
        <v>2322</v>
      </c>
      <c r="E28" s="37" t="s">
        <v>127</v>
      </c>
      <c r="F28" s="36" t="s">
        <v>128</v>
      </c>
      <c r="G28" s="36" t="s">
        <v>150</v>
      </c>
    </row>
    <row r="29" spans="2:14" ht="43.2" x14ac:dyDescent="0.3">
      <c r="B29" s="32" t="s">
        <v>101</v>
      </c>
      <c r="C29" s="37" t="s">
        <v>131</v>
      </c>
      <c r="D29" s="153">
        <f>' Discription '!D9</f>
        <v>0.91187314213831216</v>
      </c>
      <c r="E29" s="37" t="s">
        <v>33</v>
      </c>
      <c r="F29" s="36" t="s">
        <v>132</v>
      </c>
      <c r="G29" s="36" t="s">
        <v>105</v>
      </c>
      <c r="J29" s="174"/>
      <c r="K29" s="174"/>
    </row>
    <row r="30" spans="2:14" ht="72" x14ac:dyDescent="0.3">
      <c r="B30" s="38" t="s">
        <v>109</v>
      </c>
      <c r="C30" s="36" t="s">
        <v>134</v>
      </c>
      <c r="D30" s="36">
        <v>1.5599999999999999E-2</v>
      </c>
      <c r="E30" s="36" t="s">
        <v>39</v>
      </c>
      <c r="F30" s="36" t="s">
        <v>135</v>
      </c>
      <c r="G30" s="36" t="s">
        <v>136</v>
      </c>
    </row>
    <row r="31" spans="2:14" ht="43.2" x14ac:dyDescent="0.3">
      <c r="B31" s="32" t="s">
        <v>109</v>
      </c>
      <c r="C31" s="49" t="s">
        <v>137</v>
      </c>
      <c r="D31" s="42">
        <v>112</v>
      </c>
      <c r="E31" s="37" t="s">
        <v>138</v>
      </c>
      <c r="F31" s="36" t="s">
        <v>139</v>
      </c>
      <c r="G31" s="36" t="s">
        <v>140</v>
      </c>
    </row>
    <row r="32" spans="2:14" ht="43.2" x14ac:dyDescent="0.3">
      <c r="B32" s="32" t="s">
        <v>109</v>
      </c>
      <c r="C32" s="49" t="s">
        <v>141</v>
      </c>
      <c r="D32" s="42">
        <v>26.23</v>
      </c>
      <c r="E32" s="37" t="s">
        <v>138</v>
      </c>
      <c r="F32" s="36" t="s">
        <v>139</v>
      </c>
      <c r="G32" s="36" t="s">
        <v>140</v>
      </c>
    </row>
    <row r="33" spans="2:7" ht="39.6" x14ac:dyDescent="0.3">
      <c r="B33" s="32" t="s">
        <v>109</v>
      </c>
      <c r="C33" s="50"/>
      <c r="D33" s="42">
        <v>0.99</v>
      </c>
      <c r="E33" s="37" t="s">
        <v>142</v>
      </c>
      <c r="F33" s="51" t="s">
        <v>143</v>
      </c>
      <c r="G33" s="36" t="s">
        <v>140</v>
      </c>
    </row>
    <row r="34" spans="2:7" ht="39.6" x14ac:dyDescent="0.3">
      <c r="B34" s="32" t="s">
        <v>109</v>
      </c>
      <c r="C34" s="52" t="s">
        <v>144</v>
      </c>
      <c r="D34" s="42">
        <v>0.95</v>
      </c>
      <c r="E34" s="37" t="s">
        <v>142</v>
      </c>
      <c r="F34" s="51" t="s">
        <v>145</v>
      </c>
      <c r="G34" s="36" t="s">
        <v>140</v>
      </c>
    </row>
    <row r="35" spans="2:7" x14ac:dyDescent="0.3">
      <c r="D35" s="48">
        <v>0.95</v>
      </c>
      <c r="E35" s="37"/>
      <c r="F35" s="36" t="s">
        <v>146</v>
      </c>
      <c r="G35" s="36" t="s">
        <v>140</v>
      </c>
    </row>
    <row r="37" spans="2:7" x14ac:dyDescent="0.3">
      <c r="B37" s="37"/>
    </row>
  </sheetData>
  <mergeCells count="3">
    <mergeCell ref="J22:M22"/>
    <mergeCell ref="J25:L25"/>
    <mergeCell ref="J27:L27"/>
  </mergeCells>
  <pageMargins left="0.7" right="0.7" top="0.75" bottom="0.75" header="0.3" footer="0.3"/>
  <pageSetup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Y163"/>
  <sheetViews>
    <sheetView showGridLines="0" topLeftCell="D106" zoomScaleNormal="100" workbookViewId="0">
      <selection activeCell="C22" sqref="C22:P22"/>
    </sheetView>
  </sheetViews>
  <sheetFormatPr defaultColWidth="9.5546875" defaultRowHeight="14.4" x14ac:dyDescent="0.3"/>
  <cols>
    <col min="1" max="2" width="9.5546875" style="113"/>
    <col min="3" max="3" width="13.5546875" style="113" customWidth="1"/>
    <col min="4" max="4" width="26.44140625" style="113" customWidth="1"/>
    <col min="5" max="5" width="14.44140625" style="113" bestFit="1" customWidth="1"/>
    <col min="6" max="6" width="9.5546875" style="113"/>
    <col min="7" max="7" width="22" style="113" bestFit="1" customWidth="1"/>
    <col min="8" max="8" width="26.5546875" style="113" bestFit="1" customWidth="1"/>
    <col min="9" max="9" width="30" style="113" bestFit="1" customWidth="1"/>
    <col min="10" max="17" width="9.5546875" style="113"/>
    <col min="18" max="18" width="11" style="113" bestFit="1" customWidth="1"/>
    <col min="19" max="16384" width="9.5546875" style="113"/>
  </cols>
  <sheetData>
    <row r="5" spans="3:9" x14ac:dyDescent="0.3">
      <c r="C5" s="114"/>
      <c r="D5" s="114"/>
      <c r="E5" s="78" t="s">
        <v>151</v>
      </c>
      <c r="F5" s="251" t="s">
        <v>152</v>
      </c>
      <c r="G5" s="251"/>
      <c r="H5" s="251"/>
    </row>
    <row r="6" spans="3:9" x14ac:dyDescent="0.3">
      <c r="C6" s="114"/>
      <c r="D6" s="78" t="s">
        <v>153</v>
      </c>
      <c r="E6" s="78" t="s">
        <v>151</v>
      </c>
      <c r="F6" s="251" t="s">
        <v>154</v>
      </c>
      <c r="G6" s="251"/>
      <c r="H6" s="251"/>
    </row>
    <row r="7" spans="3:9" x14ac:dyDescent="0.3">
      <c r="C7" s="114"/>
      <c r="D7" s="114"/>
      <c r="E7" s="114"/>
      <c r="F7" s="114"/>
      <c r="G7" s="114"/>
      <c r="H7" s="114"/>
    </row>
    <row r="8" spans="3:9" x14ac:dyDescent="0.3">
      <c r="C8" s="114"/>
      <c r="D8" s="114"/>
      <c r="E8" s="114"/>
      <c r="F8" s="114"/>
      <c r="G8" s="114"/>
      <c r="H8" s="114"/>
    </row>
    <row r="9" spans="3:9" x14ac:dyDescent="0.3">
      <c r="C9" s="114"/>
      <c r="D9" s="78" t="s">
        <v>153</v>
      </c>
      <c r="E9" s="78" t="s">
        <v>151</v>
      </c>
      <c r="F9" s="78" t="s">
        <v>155</v>
      </c>
      <c r="G9" s="78" t="s">
        <v>156</v>
      </c>
      <c r="H9" s="78" t="s">
        <v>157</v>
      </c>
    </row>
    <row r="10" spans="3:9" x14ac:dyDescent="0.3">
      <c r="C10" s="114"/>
      <c r="D10" s="114"/>
      <c r="E10" s="114"/>
      <c r="F10" s="114"/>
      <c r="G10" s="114"/>
      <c r="H10" s="114"/>
    </row>
    <row r="11" spans="3:9" x14ac:dyDescent="0.3">
      <c r="C11" s="114"/>
      <c r="D11" s="114"/>
      <c r="E11" s="114"/>
      <c r="F11" s="114"/>
      <c r="G11" s="114"/>
      <c r="H11" s="114"/>
    </row>
    <row r="12" spans="3:9" ht="27.6" x14ac:dyDescent="0.3">
      <c r="C12" s="114"/>
      <c r="D12" s="79" t="s">
        <v>158</v>
      </c>
      <c r="E12" s="79" t="s">
        <v>14</v>
      </c>
      <c r="F12" s="79" t="s">
        <v>159</v>
      </c>
      <c r="G12" s="79" t="s">
        <v>160</v>
      </c>
      <c r="H12" s="79" t="s">
        <v>18</v>
      </c>
      <c r="I12" s="114"/>
    </row>
    <row r="13" spans="3:9" ht="34.200000000000003" x14ac:dyDescent="0.3">
      <c r="C13" s="114"/>
      <c r="D13" s="115" t="s">
        <v>161</v>
      </c>
      <c r="E13" s="116" t="s">
        <v>155</v>
      </c>
      <c r="F13" s="116" t="s">
        <v>101</v>
      </c>
      <c r="G13" s="117">
        <f>E150</f>
        <v>1255.394658916616</v>
      </c>
      <c r="H13" s="256" t="s">
        <v>162</v>
      </c>
      <c r="I13" s="114"/>
    </row>
    <row r="14" spans="3:9" ht="45.6" x14ac:dyDescent="0.3">
      <c r="C14" s="114"/>
      <c r="D14" s="115" t="s">
        <v>163</v>
      </c>
      <c r="E14" s="116" t="s">
        <v>157</v>
      </c>
      <c r="F14" s="116" t="s">
        <v>101</v>
      </c>
      <c r="G14" s="117">
        <f>F110</f>
        <v>110.63398666666667</v>
      </c>
      <c r="H14" s="257"/>
      <c r="I14" s="114"/>
    </row>
    <row r="15" spans="3:9" ht="45.6" x14ac:dyDescent="0.3">
      <c r="C15" s="114"/>
      <c r="D15" s="115" t="s">
        <v>164</v>
      </c>
      <c r="E15" s="116" t="s">
        <v>153</v>
      </c>
      <c r="F15" s="116" t="s">
        <v>101</v>
      </c>
      <c r="G15" s="117">
        <f>G13-G14</f>
        <v>1144.7606722499493</v>
      </c>
      <c r="H15" s="258"/>
      <c r="I15" s="114"/>
    </row>
    <row r="16" spans="3:9" x14ac:dyDescent="0.3">
      <c r="C16" s="114"/>
      <c r="D16" s="118"/>
      <c r="E16" s="135" t="s">
        <v>165</v>
      </c>
      <c r="F16" s="135"/>
      <c r="G16" s="136">
        <f>G15/(G15+G14)</f>
        <v>0.91187314213831216</v>
      </c>
      <c r="H16" s="115"/>
      <c r="I16" s="114"/>
    </row>
    <row r="22" spans="3:16" ht="25.8" x14ac:dyDescent="0.3">
      <c r="C22" s="234" t="s">
        <v>166</v>
      </c>
      <c r="D22" s="234"/>
      <c r="E22" s="234"/>
      <c r="F22" s="234"/>
      <c r="G22" s="234"/>
      <c r="H22" s="234"/>
      <c r="I22" s="234"/>
      <c r="J22" s="234"/>
      <c r="K22" s="234"/>
      <c r="L22" s="234"/>
      <c r="M22" s="234"/>
      <c r="N22" s="234"/>
      <c r="O22" s="234"/>
      <c r="P22" s="234"/>
    </row>
    <row r="23" spans="3:16" x14ac:dyDescent="0.3">
      <c r="C23" s="77"/>
      <c r="D23" s="77"/>
      <c r="E23" s="77"/>
      <c r="F23" s="77"/>
      <c r="G23" s="77"/>
      <c r="H23" s="77"/>
      <c r="I23" s="77"/>
      <c r="J23" s="77"/>
      <c r="K23" s="77"/>
      <c r="L23" s="77"/>
    </row>
    <row r="24" spans="3:16" x14ac:dyDescent="0.3">
      <c r="C24" s="77"/>
      <c r="D24" s="77"/>
      <c r="E24" s="77"/>
      <c r="F24" s="77"/>
      <c r="G24" s="77"/>
      <c r="H24" s="77"/>
      <c r="I24" s="77"/>
      <c r="J24" s="77"/>
      <c r="K24" s="77"/>
      <c r="L24" s="77"/>
    </row>
    <row r="25" spans="3:16" x14ac:dyDescent="0.3">
      <c r="C25" s="77"/>
      <c r="D25" s="77"/>
      <c r="E25" s="77"/>
      <c r="F25" s="77"/>
      <c r="G25" s="77"/>
      <c r="H25" s="77"/>
      <c r="I25" s="77"/>
      <c r="J25" s="77"/>
      <c r="K25" s="77"/>
      <c r="L25" s="77"/>
    </row>
    <row r="26" spans="3:16" x14ac:dyDescent="0.3">
      <c r="C26" s="77"/>
      <c r="D26" s="77"/>
      <c r="E26" s="119" t="s">
        <v>167</v>
      </c>
      <c r="F26" s="252" t="s">
        <v>168</v>
      </c>
      <c r="G26" s="252"/>
      <c r="H26" s="252"/>
      <c r="I26" s="252"/>
      <c r="J26" s="252"/>
      <c r="K26" s="252"/>
      <c r="L26" s="252"/>
      <c r="M26" s="252"/>
      <c r="N26" s="252"/>
      <c r="O26" s="252"/>
      <c r="P26" s="252"/>
    </row>
    <row r="27" spans="3:16" ht="15.6" x14ac:dyDescent="0.3">
      <c r="C27" s="77"/>
      <c r="D27" s="77"/>
      <c r="E27" s="119" t="s">
        <v>169</v>
      </c>
      <c r="F27" s="253" t="s">
        <v>170</v>
      </c>
      <c r="G27" s="253"/>
      <c r="H27" s="253"/>
      <c r="I27" s="253"/>
      <c r="J27" s="253"/>
      <c r="K27" s="253"/>
      <c r="L27" s="253"/>
      <c r="M27" s="253"/>
      <c r="N27" s="253"/>
      <c r="O27" s="253"/>
      <c r="P27" s="253"/>
    </row>
    <row r="28" spans="3:16" ht="15.6" x14ac:dyDescent="0.3">
      <c r="C28" s="77"/>
      <c r="D28" s="77"/>
      <c r="E28" s="119" t="s">
        <v>171</v>
      </c>
      <c r="F28" s="253" t="s">
        <v>172</v>
      </c>
      <c r="G28" s="253"/>
      <c r="H28" s="253"/>
      <c r="I28" s="253"/>
      <c r="J28" s="253"/>
      <c r="K28" s="253"/>
      <c r="L28" s="253"/>
      <c r="M28" s="253"/>
      <c r="N28" s="253"/>
      <c r="O28" s="253"/>
      <c r="P28" s="253"/>
    </row>
    <row r="29" spans="3:16" ht="15.6" x14ac:dyDescent="0.3">
      <c r="C29" s="77"/>
      <c r="D29" s="77"/>
      <c r="E29" s="119" t="s">
        <v>173</v>
      </c>
      <c r="F29" s="252" t="s">
        <v>174</v>
      </c>
      <c r="G29" s="252"/>
      <c r="H29" s="252"/>
      <c r="I29" s="252"/>
      <c r="J29" s="252"/>
      <c r="K29" s="252"/>
      <c r="L29" s="252"/>
      <c r="M29" s="252"/>
      <c r="N29" s="252"/>
      <c r="O29" s="252"/>
      <c r="P29" s="252"/>
    </row>
    <row r="30" spans="3:16" ht="15.6" x14ac:dyDescent="0.3">
      <c r="C30" s="77"/>
      <c r="D30" s="77"/>
      <c r="E30" s="119" t="s">
        <v>175</v>
      </c>
      <c r="F30" s="252" t="s">
        <v>176</v>
      </c>
      <c r="G30" s="252"/>
      <c r="H30" s="252"/>
      <c r="I30" s="252"/>
      <c r="J30" s="252"/>
      <c r="K30" s="252"/>
      <c r="L30" s="252"/>
      <c r="M30" s="252"/>
      <c r="N30" s="252"/>
      <c r="O30" s="252"/>
      <c r="P30" s="252"/>
    </row>
    <row r="31" spans="3:16" ht="15.6" x14ac:dyDescent="0.3">
      <c r="C31" s="77"/>
      <c r="D31" s="77"/>
      <c r="E31" s="119" t="s">
        <v>177</v>
      </c>
      <c r="F31" s="252" t="s">
        <v>178</v>
      </c>
      <c r="G31" s="252"/>
      <c r="H31" s="252"/>
      <c r="I31" s="252"/>
      <c r="J31" s="252"/>
      <c r="K31" s="252"/>
      <c r="L31" s="252"/>
      <c r="M31" s="252"/>
      <c r="N31" s="252"/>
      <c r="O31" s="252"/>
      <c r="P31" s="252"/>
    </row>
    <row r="32" spans="3:16" ht="15.6" x14ac:dyDescent="0.3">
      <c r="C32" s="77"/>
      <c r="D32" s="77"/>
      <c r="E32" s="119" t="s">
        <v>179</v>
      </c>
      <c r="F32" s="252" t="s">
        <v>180</v>
      </c>
      <c r="G32" s="252"/>
      <c r="H32" s="252"/>
      <c r="I32" s="252"/>
      <c r="J32" s="252"/>
      <c r="K32" s="252"/>
      <c r="L32" s="252"/>
      <c r="M32" s="252"/>
      <c r="N32" s="252"/>
      <c r="O32" s="252"/>
      <c r="P32" s="252"/>
    </row>
    <row r="33" spans="3:12" x14ac:dyDescent="0.3">
      <c r="C33" s="77"/>
      <c r="D33" s="77"/>
      <c r="E33" s="77"/>
      <c r="F33" s="77"/>
      <c r="G33" s="77"/>
      <c r="H33" s="77"/>
      <c r="I33" s="77"/>
      <c r="J33" s="77"/>
      <c r="K33" s="77"/>
      <c r="L33" s="77"/>
    </row>
    <row r="34" spans="3:12" x14ac:dyDescent="0.3">
      <c r="C34" s="77"/>
      <c r="D34" s="77"/>
      <c r="E34" s="77"/>
      <c r="F34" s="77"/>
      <c r="G34" s="77"/>
      <c r="H34" s="77"/>
      <c r="I34" s="77"/>
      <c r="J34" s="77"/>
      <c r="K34" s="77"/>
      <c r="L34" s="77"/>
    </row>
    <row r="35" spans="3:12" x14ac:dyDescent="0.3">
      <c r="C35" s="77"/>
      <c r="D35" s="77"/>
      <c r="E35" s="77"/>
      <c r="F35" s="77"/>
      <c r="G35" s="77"/>
      <c r="H35" s="77"/>
      <c r="I35" s="77"/>
      <c r="J35" s="77"/>
      <c r="K35" s="77"/>
      <c r="L35" s="77"/>
    </row>
    <row r="36" spans="3:12" x14ac:dyDescent="0.3">
      <c r="C36" s="77"/>
      <c r="D36" s="77"/>
      <c r="E36" s="77"/>
      <c r="F36" s="77"/>
      <c r="G36" s="77"/>
      <c r="H36" s="77"/>
      <c r="I36" s="77"/>
      <c r="J36" s="77"/>
      <c r="K36" s="77"/>
      <c r="L36" s="77"/>
    </row>
    <row r="37" spans="3:12" x14ac:dyDescent="0.3">
      <c r="C37" s="77"/>
      <c r="D37" s="77"/>
      <c r="E37" s="77"/>
      <c r="F37" s="77"/>
      <c r="G37" s="77"/>
      <c r="H37" s="77"/>
      <c r="I37" s="77"/>
      <c r="J37" s="77"/>
      <c r="K37" s="77"/>
      <c r="L37" s="77"/>
    </row>
    <row r="38" spans="3:12" ht="15" thickBot="1" x14ac:dyDescent="0.35">
      <c r="C38" s="77"/>
      <c r="D38" s="77"/>
      <c r="E38" s="77"/>
      <c r="F38" s="244" t="s">
        <v>181</v>
      </c>
      <c r="G38" s="244" t="s">
        <v>170</v>
      </c>
      <c r="H38" s="244"/>
      <c r="I38" s="244"/>
      <c r="J38" s="77"/>
      <c r="K38" s="77"/>
      <c r="L38" s="77"/>
    </row>
    <row r="39" spans="3:12" ht="15.6" thickTop="1" thickBot="1" x14ac:dyDescent="0.35">
      <c r="C39" s="77"/>
      <c r="D39" s="77"/>
      <c r="E39" s="77"/>
      <c r="F39" s="244"/>
      <c r="G39" s="244"/>
      <c r="H39" s="244"/>
      <c r="I39" s="244"/>
      <c r="J39" s="77"/>
      <c r="K39" s="77"/>
      <c r="L39" s="77"/>
    </row>
    <row r="40" spans="3:12" ht="15" thickTop="1" x14ac:dyDescent="0.3">
      <c r="C40" s="77"/>
      <c r="D40" s="77"/>
      <c r="E40" s="77"/>
      <c r="F40" s="77"/>
      <c r="G40" s="77"/>
      <c r="H40" s="259" t="s">
        <v>182</v>
      </c>
      <c r="I40" s="259"/>
      <c r="J40" s="77"/>
      <c r="K40" s="77"/>
      <c r="L40" s="77"/>
    </row>
    <row r="41" spans="3:12" ht="15.6" x14ac:dyDescent="0.3">
      <c r="C41" s="77"/>
      <c r="D41" s="77"/>
      <c r="E41" s="246" t="s">
        <v>183</v>
      </c>
      <c r="F41" s="246"/>
      <c r="G41" s="80" t="s">
        <v>184</v>
      </c>
      <c r="H41" s="80" t="s">
        <v>185</v>
      </c>
      <c r="I41" s="80" t="s">
        <v>18</v>
      </c>
      <c r="J41" s="77"/>
      <c r="K41" s="77"/>
      <c r="L41" s="77"/>
    </row>
    <row r="42" spans="3:12" x14ac:dyDescent="0.3">
      <c r="C42" s="77"/>
      <c r="D42" s="77"/>
      <c r="E42" s="242"/>
      <c r="F42" s="242"/>
      <c r="G42" s="81"/>
      <c r="H42" s="81"/>
      <c r="I42" s="81"/>
      <c r="J42" s="77"/>
      <c r="K42" s="77"/>
      <c r="L42" s="77"/>
    </row>
    <row r="43" spans="3:12" x14ac:dyDescent="0.3">
      <c r="C43" s="77"/>
      <c r="D43" s="77"/>
      <c r="E43" s="255" t="s">
        <v>186</v>
      </c>
      <c r="F43" s="255"/>
      <c r="G43" s="120" t="s">
        <v>187</v>
      </c>
      <c r="H43" s="82">
        <v>1.6</v>
      </c>
      <c r="I43" s="83" t="s">
        <v>188</v>
      </c>
      <c r="J43" s="77"/>
      <c r="K43" s="77"/>
      <c r="L43" s="77"/>
    </row>
    <row r="44" spans="3:12" x14ac:dyDescent="0.3">
      <c r="C44" s="77"/>
      <c r="D44" s="77"/>
      <c r="E44" s="255"/>
      <c r="F44" s="255"/>
      <c r="G44" s="120" t="s">
        <v>189</v>
      </c>
      <c r="H44" s="82">
        <v>3.9</v>
      </c>
      <c r="I44" s="83" t="s">
        <v>188</v>
      </c>
      <c r="J44" s="77"/>
      <c r="K44" s="121"/>
      <c r="L44" s="77"/>
    </row>
    <row r="45" spans="3:12" x14ac:dyDescent="0.3">
      <c r="C45" s="77"/>
      <c r="D45" s="77"/>
      <c r="E45" s="255"/>
      <c r="F45" s="255"/>
      <c r="G45" s="120" t="s">
        <v>190</v>
      </c>
      <c r="H45" s="82">
        <v>0</v>
      </c>
      <c r="I45" s="120"/>
      <c r="J45" s="77"/>
      <c r="K45" s="77"/>
      <c r="L45" s="77"/>
    </row>
    <row r="46" spans="3:12" x14ac:dyDescent="0.3">
      <c r="C46" s="77"/>
      <c r="D46" s="77"/>
      <c r="E46" s="77"/>
      <c r="F46" s="247" t="s">
        <v>191</v>
      </c>
      <c r="G46" s="247"/>
      <c r="H46" s="85">
        <f>AVERAGE(H43:H45)</f>
        <v>1.8333333333333333</v>
      </c>
      <c r="I46" s="86" t="s">
        <v>188</v>
      </c>
      <c r="J46" s="77"/>
      <c r="K46" s="77"/>
      <c r="L46" s="77"/>
    </row>
    <row r="47" spans="3:12" x14ac:dyDescent="0.3">
      <c r="C47" s="77"/>
      <c r="D47" s="77"/>
      <c r="E47" s="77"/>
      <c r="F47" s="77"/>
      <c r="G47" s="77"/>
      <c r="H47" s="122"/>
      <c r="I47" s="77"/>
      <c r="J47" s="77"/>
      <c r="K47" s="77"/>
      <c r="L47" s="77"/>
    </row>
    <row r="48" spans="3:12" x14ac:dyDescent="0.3">
      <c r="C48" s="77"/>
      <c r="D48" s="77"/>
      <c r="E48" s="255" t="s">
        <v>192</v>
      </c>
      <c r="F48" s="255"/>
      <c r="G48" s="120" t="s">
        <v>187</v>
      </c>
      <c r="H48" s="82">
        <v>1.3</v>
      </c>
      <c r="I48" s="83" t="s">
        <v>188</v>
      </c>
      <c r="J48" s="77"/>
      <c r="K48" s="77"/>
      <c r="L48" s="77"/>
    </row>
    <row r="49" spans="3:12" x14ac:dyDescent="0.3">
      <c r="C49" s="77"/>
      <c r="D49" s="77"/>
      <c r="E49" s="255"/>
      <c r="F49" s="255"/>
      <c r="G49" s="120" t="s">
        <v>189</v>
      </c>
      <c r="H49" s="82">
        <v>5</v>
      </c>
      <c r="I49" s="83" t="s">
        <v>188</v>
      </c>
      <c r="J49" s="77"/>
      <c r="K49" s="77"/>
      <c r="L49" s="77"/>
    </row>
    <row r="50" spans="3:12" x14ac:dyDescent="0.3">
      <c r="C50" s="77"/>
      <c r="D50" s="77"/>
      <c r="E50" s="255"/>
      <c r="F50" s="255"/>
      <c r="G50" s="120" t="s">
        <v>190</v>
      </c>
      <c r="H50" s="82">
        <v>1.3</v>
      </c>
      <c r="I50" s="120"/>
      <c r="J50" s="77"/>
      <c r="K50" s="77"/>
      <c r="L50" s="77"/>
    </row>
    <row r="51" spans="3:12" x14ac:dyDescent="0.3">
      <c r="C51" s="77"/>
      <c r="D51" s="77"/>
      <c r="E51" s="77"/>
      <c r="F51" s="247" t="s">
        <v>191</v>
      </c>
      <c r="G51" s="247"/>
      <c r="H51" s="85">
        <f>AVERAGE(H48:H50)</f>
        <v>2.5333333333333332</v>
      </c>
      <c r="I51" s="86" t="s">
        <v>188</v>
      </c>
      <c r="J51" s="77"/>
      <c r="K51" s="77"/>
      <c r="L51" s="77"/>
    </row>
    <row r="52" spans="3:12" x14ac:dyDescent="0.3">
      <c r="C52" s="77"/>
      <c r="D52" s="77"/>
      <c r="E52" s="77"/>
      <c r="F52" s="77"/>
      <c r="G52" s="77"/>
      <c r="H52" s="122"/>
      <c r="I52" s="77"/>
      <c r="J52" s="77"/>
      <c r="K52" s="77"/>
      <c r="L52" s="77"/>
    </row>
    <row r="53" spans="3:12" x14ac:dyDescent="0.3">
      <c r="C53" s="77"/>
      <c r="D53" s="77"/>
      <c r="E53" s="255" t="s">
        <v>193</v>
      </c>
      <c r="F53" s="255"/>
      <c r="G53" s="120" t="s">
        <v>187</v>
      </c>
      <c r="H53" s="82">
        <v>2.7</v>
      </c>
      <c r="I53" s="83" t="s">
        <v>188</v>
      </c>
      <c r="J53" s="77"/>
      <c r="K53" s="77"/>
      <c r="L53" s="77"/>
    </row>
    <row r="54" spans="3:12" x14ac:dyDescent="0.3">
      <c r="C54" s="77"/>
      <c r="D54" s="77"/>
      <c r="E54" s="255"/>
      <c r="F54" s="255"/>
      <c r="G54" s="120" t="s">
        <v>189</v>
      </c>
      <c r="H54" s="82">
        <v>3.4</v>
      </c>
      <c r="I54" s="83" t="s">
        <v>188</v>
      </c>
      <c r="J54" s="77"/>
      <c r="K54" s="77"/>
      <c r="L54" s="77"/>
    </row>
    <row r="55" spans="3:12" x14ac:dyDescent="0.3">
      <c r="C55" s="77"/>
      <c r="D55" s="77"/>
      <c r="E55" s="255"/>
      <c r="F55" s="255"/>
      <c r="G55" s="120" t="s">
        <v>190</v>
      </c>
      <c r="H55" s="82">
        <v>0.7</v>
      </c>
      <c r="I55" s="120"/>
      <c r="J55" s="77"/>
      <c r="K55" s="77"/>
      <c r="L55" s="77"/>
    </row>
    <row r="56" spans="3:12" x14ac:dyDescent="0.3">
      <c r="C56" s="77"/>
      <c r="D56" s="77"/>
      <c r="E56" s="77"/>
      <c r="F56" s="247" t="s">
        <v>191</v>
      </c>
      <c r="G56" s="247"/>
      <c r="H56" s="85">
        <f>AVERAGE(H53:H55)</f>
        <v>2.2666666666666666</v>
      </c>
      <c r="I56" s="86" t="s">
        <v>188</v>
      </c>
      <c r="J56" s="77"/>
      <c r="K56" s="77"/>
      <c r="L56" s="77"/>
    </row>
    <row r="57" spans="3:12" x14ac:dyDescent="0.3">
      <c r="C57" s="77"/>
      <c r="D57" s="77"/>
      <c r="E57" s="77"/>
      <c r="F57" s="77"/>
      <c r="G57" s="77"/>
      <c r="H57" s="122"/>
      <c r="I57" s="77"/>
      <c r="J57" s="77"/>
      <c r="K57" s="77"/>
      <c r="L57" s="77"/>
    </row>
    <row r="58" spans="3:12" x14ac:dyDescent="0.3">
      <c r="C58" s="77"/>
      <c r="D58" s="77"/>
      <c r="E58" s="255" t="s">
        <v>194</v>
      </c>
      <c r="F58" s="255"/>
      <c r="G58" s="120" t="s">
        <v>187</v>
      </c>
      <c r="H58" s="82">
        <v>0.9</v>
      </c>
      <c r="I58" s="83" t="s">
        <v>188</v>
      </c>
      <c r="J58" s="77"/>
      <c r="K58" s="77"/>
      <c r="L58" s="77"/>
    </row>
    <row r="59" spans="3:12" x14ac:dyDescent="0.3">
      <c r="C59" s="77"/>
      <c r="D59" s="77"/>
      <c r="E59" s="255"/>
      <c r="F59" s="255"/>
      <c r="G59" s="120" t="s">
        <v>189</v>
      </c>
      <c r="H59" s="82">
        <v>2.4</v>
      </c>
      <c r="I59" s="83" t="s">
        <v>188</v>
      </c>
      <c r="J59" s="77"/>
      <c r="K59" s="77"/>
      <c r="L59" s="77"/>
    </row>
    <row r="60" spans="3:12" x14ac:dyDescent="0.3">
      <c r="C60" s="77"/>
      <c r="D60" s="77"/>
      <c r="E60" s="255"/>
      <c r="F60" s="255"/>
      <c r="G60" s="120" t="s">
        <v>190</v>
      </c>
      <c r="H60" s="82">
        <v>0.4</v>
      </c>
      <c r="I60" s="120"/>
      <c r="J60" s="77"/>
      <c r="K60" s="77"/>
      <c r="L60" s="77"/>
    </row>
    <row r="61" spans="3:12" x14ac:dyDescent="0.3">
      <c r="C61" s="77"/>
      <c r="D61" s="77"/>
      <c r="E61" s="77"/>
      <c r="F61" s="247" t="s">
        <v>191</v>
      </c>
      <c r="G61" s="247"/>
      <c r="H61" s="85">
        <f>AVERAGE(H58:H60)</f>
        <v>1.2333333333333332</v>
      </c>
      <c r="I61" s="86" t="s">
        <v>188</v>
      </c>
      <c r="J61" s="77"/>
      <c r="K61" s="77"/>
      <c r="L61" s="77"/>
    </row>
    <row r="62" spans="3:12" x14ac:dyDescent="0.3">
      <c r="C62" s="77"/>
      <c r="D62" s="77"/>
      <c r="E62" s="77"/>
      <c r="F62" s="77"/>
      <c r="G62" s="77"/>
      <c r="H62" s="77"/>
      <c r="I62" s="77"/>
      <c r="J62" s="77"/>
      <c r="K62" s="77"/>
      <c r="L62" s="77"/>
    </row>
    <row r="63" spans="3:12" x14ac:dyDescent="0.3">
      <c r="C63" s="77"/>
      <c r="D63" s="77"/>
      <c r="E63" s="255" t="s">
        <v>195</v>
      </c>
      <c r="F63" s="255"/>
      <c r="G63" s="120" t="s">
        <v>187</v>
      </c>
      <c r="H63" s="82">
        <v>1.1000000000000001</v>
      </c>
      <c r="I63" s="83" t="s">
        <v>188</v>
      </c>
      <c r="J63" s="77"/>
      <c r="K63" s="77"/>
      <c r="L63" s="77"/>
    </row>
    <row r="64" spans="3:12" x14ac:dyDescent="0.3">
      <c r="C64" s="77"/>
      <c r="D64" s="77"/>
      <c r="E64" s="255"/>
      <c r="F64" s="255"/>
      <c r="G64" s="120" t="s">
        <v>189</v>
      </c>
      <c r="H64" s="82">
        <v>2.9</v>
      </c>
      <c r="I64" s="83" t="s">
        <v>188</v>
      </c>
      <c r="J64" s="77"/>
      <c r="K64" s="77"/>
      <c r="L64" s="77"/>
    </row>
    <row r="65" spans="3:12" x14ac:dyDescent="0.3">
      <c r="C65" s="77"/>
      <c r="D65" s="77"/>
      <c r="E65" s="255"/>
      <c r="F65" s="255"/>
      <c r="G65" s="120" t="s">
        <v>190</v>
      </c>
      <c r="H65" s="82">
        <v>-0.7</v>
      </c>
      <c r="I65" s="120"/>
      <c r="J65" s="77"/>
      <c r="K65" s="77"/>
      <c r="L65" s="77"/>
    </row>
    <row r="66" spans="3:12" x14ac:dyDescent="0.3">
      <c r="C66" s="77"/>
      <c r="D66" s="77"/>
      <c r="E66" s="77"/>
      <c r="F66" s="247" t="s">
        <v>191</v>
      </c>
      <c r="G66" s="247"/>
      <c r="H66" s="85">
        <f>AVERAGE(H63:H65)</f>
        <v>1.0999999999999999</v>
      </c>
      <c r="I66" s="86" t="s">
        <v>188</v>
      </c>
      <c r="J66" s="77"/>
      <c r="K66" s="77"/>
      <c r="L66" s="77"/>
    </row>
    <row r="67" spans="3:12" x14ac:dyDescent="0.3">
      <c r="C67" s="77"/>
      <c r="D67" s="77"/>
      <c r="E67" s="77"/>
      <c r="F67" s="77"/>
      <c r="G67" s="77"/>
      <c r="H67" s="77"/>
      <c r="I67" s="77"/>
      <c r="J67" s="77"/>
      <c r="K67" s="77"/>
      <c r="L67" s="77"/>
    </row>
    <row r="68" spans="3:12" x14ac:dyDescent="0.3">
      <c r="C68" s="77"/>
      <c r="D68" s="77"/>
      <c r="E68" s="255" t="s">
        <v>196</v>
      </c>
      <c r="F68" s="255"/>
      <c r="G68" s="120" t="s">
        <v>187</v>
      </c>
      <c r="H68" s="82">
        <v>1</v>
      </c>
      <c r="I68" s="83" t="s">
        <v>188</v>
      </c>
      <c r="J68" s="77"/>
      <c r="K68" s="77"/>
      <c r="L68" s="77"/>
    </row>
    <row r="69" spans="3:12" x14ac:dyDescent="0.3">
      <c r="C69" s="77"/>
      <c r="D69" s="77"/>
      <c r="E69" s="255"/>
      <c r="F69" s="255"/>
      <c r="G69" s="120" t="s">
        <v>189</v>
      </c>
      <c r="H69" s="82">
        <v>2.5</v>
      </c>
      <c r="I69" s="83" t="s">
        <v>188</v>
      </c>
      <c r="J69" s="77"/>
      <c r="K69" s="77"/>
      <c r="L69" s="77"/>
    </row>
    <row r="70" spans="3:12" x14ac:dyDescent="0.3">
      <c r="C70" s="77"/>
      <c r="D70" s="77"/>
      <c r="E70" s="255"/>
      <c r="F70" s="255"/>
      <c r="G70" s="120" t="s">
        <v>190</v>
      </c>
      <c r="H70" s="82">
        <v>0</v>
      </c>
      <c r="I70" s="120"/>
      <c r="J70" s="77"/>
      <c r="K70" s="77"/>
      <c r="L70" s="77"/>
    </row>
    <row r="71" spans="3:12" x14ac:dyDescent="0.3">
      <c r="C71" s="77"/>
      <c r="D71" s="77"/>
      <c r="E71" s="77"/>
      <c r="F71" s="247" t="s">
        <v>191</v>
      </c>
      <c r="G71" s="247"/>
      <c r="H71" s="85">
        <f>AVERAGE(H68:H70)</f>
        <v>1.1666666666666667</v>
      </c>
      <c r="I71" s="86" t="s">
        <v>188</v>
      </c>
      <c r="J71" s="77"/>
      <c r="K71" s="77"/>
      <c r="L71" s="77"/>
    </row>
    <row r="72" spans="3:12" x14ac:dyDescent="0.3">
      <c r="C72" s="77"/>
      <c r="D72" s="77"/>
      <c r="E72" s="77"/>
      <c r="F72" s="77"/>
      <c r="G72" s="77"/>
      <c r="H72" s="77"/>
      <c r="I72" s="77"/>
      <c r="J72" s="77"/>
      <c r="K72" s="77"/>
      <c r="L72" s="77"/>
    </row>
    <row r="73" spans="3:12" x14ac:dyDescent="0.3">
      <c r="C73" s="77"/>
      <c r="D73" s="77"/>
      <c r="E73" s="255" t="s">
        <v>197</v>
      </c>
      <c r="F73" s="255"/>
      <c r="G73" s="120" t="s">
        <v>187</v>
      </c>
      <c r="H73" s="82">
        <v>1.3</v>
      </c>
      <c r="I73" s="83" t="s">
        <v>188</v>
      </c>
      <c r="J73" s="77"/>
      <c r="K73" s="77"/>
      <c r="L73" s="77"/>
    </row>
    <row r="74" spans="3:12" x14ac:dyDescent="0.3">
      <c r="C74" s="77"/>
      <c r="D74" s="77"/>
      <c r="E74" s="255"/>
      <c r="F74" s="255"/>
      <c r="G74" s="120" t="s">
        <v>189</v>
      </c>
      <c r="H74" s="82">
        <v>5</v>
      </c>
      <c r="I74" s="83" t="s">
        <v>188</v>
      </c>
      <c r="J74" s="77"/>
      <c r="K74" s="77"/>
      <c r="L74" s="77"/>
    </row>
    <row r="75" spans="3:12" x14ac:dyDescent="0.3">
      <c r="C75" s="77"/>
      <c r="D75" s="77"/>
      <c r="E75" s="255"/>
      <c r="F75" s="255"/>
      <c r="G75" s="120" t="s">
        <v>190</v>
      </c>
      <c r="H75" s="82">
        <v>1.3</v>
      </c>
      <c r="I75" s="120"/>
      <c r="J75" s="77"/>
      <c r="K75" s="77"/>
      <c r="L75" s="77"/>
    </row>
    <row r="76" spans="3:12" x14ac:dyDescent="0.3">
      <c r="C76" s="77"/>
      <c r="D76" s="77"/>
      <c r="E76" s="77"/>
      <c r="F76" s="247" t="s">
        <v>191</v>
      </c>
      <c r="G76" s="247"/>
      <c r="H76" s="85">
        <f>AVERAGE(H73:H75)</f>
        <v>2.5333333333333332</v>
      </c>
      <c r="I76" s="86" t="s">
        <v>188</v>
      </c>
      <c r="J76" s="77"/>
      <c r="K76" s="77"/>
      <c r="L76" s="77"/>
    </row>
    <row r="77" spans="3:12" x14ac:dyDescent="0.3">
      <c r="C77" s="77"/>
      <c r="D77" s="77"/>
      <c r="E77" s="77"/>
      <c r="F77" s="77"/>
      <c r="G77" s="77"/>
      <c r="H77" s="77"/>
      <c r="I77" s="77"/>
      <c r="J77" s="77"/>
      <c r="K77" s="77"/>
      <c r="L77" s="77"/>
    </row>
    <row r="78" spans="3:12" x14ac:dyDescent="0.3">
      <c r="C78" s="77"/>
      <c r="D78" s="77"/>
      <c r="E78" s="255" t="s">
        <v>198</v>
      </c>
      <c r="F78" s="255"/>
      <c r="G78" s="120" t="s">
        <v>187</v>
      </c>
      <c r="H78" s="82">
        <v>0</v>
      </c>
      <c r="I78" s="83" t="s">
        <v>188</v>
      </c>
      <c r="J78" s="77"/>
      <c r="K78" s="77"/>
      <c r="L78" s="77"/>
    </row>
    <row r="79" spans="3:12" x14ac:dyDescent="0.3">
      <c r="C79" s="77"/>
      <c r="D79" s="77"/>
      <c r="E79" s="255"/>
      <c r="F79" s="255"/>
      <c r="G79" s="120" t="s">
        <v>189</v>
      </c>
      <c r="H79" s="82">
        <v>0.5</v>
      </c>
      <c r="I79" s="83" t="s">
        <v>188</v>
      </c>
      <c r="J79" s="77"/>
      <c r="K79" s="77"/>
      <c r="L79" s="77"/>
    </row>
    <row r="80" spans="3:12" x14ac:dyDescent="0.3">
      <c r="C80" s="77"/>
      <c r="D80" s="77"/>
      <c r="E80" s="255"/>
      <c r="F80" s="255"/>
      <c r="G80" s="120" t="s">
        <v>190</v>
      </c>
      <c r="H80" s="82">
        <v>2.5</v>
      </c>
      <c r="I80" s="120"/>
      <c r="J80" s="77"/>
      <c r="K80" s="77"/>
      <c r="L80" s="77"/>
    </row>
    <row r="81" spans="3:12" x14ac:dyDescent="0.3">
      <c r="C81" s="77"/>
      <c r="D81" s="77"/>
      <c r="E81" s="77"/>
      <c r="F81" s="247" t="s">
        <v>191</v>
      </c>
      <c r="G81" s="247"/>
      <c r="H81" s="85">
        <f>AVERAGE(H78:H80)</f>
        <v>1</v>
      </c>
      <c r="I81" s="86" t="s">
        <v>188</v>
      </c>
      <c r="J81" s="77"/>
      <c r="K81" s="77"/>
      <c r="L81" s="77"/>
    </row>
    <row r="82" spans="3:12" x14ac:dyDescent="0.3">
      <c r="C82" s="77"/>
      <c r="D82" s="77"/>
      <c r="E82" s="77"/>
      <c r="F82" s="77"/>
      <c r="G82" s="77"/>
      <c r="H82" s="77"/>
      <c r="I82" s="77"/>
      <c r="J82" s="77"/>
      <c r="K82" s="77"/>
      <c r="L82" s="77"/>
    </row>
    <row r="83" spans="3:12" x14ac:dyDescent="0.3">
      <c r="C83" s="77"/>
      <c r="D83" s="77"/>
      <c r="E83" s="255" t="s">
        <v>199</v>
      </c>
      <c r="F83" s="255"/>
      <c r="G83" s="120" t="s">
        <v>187</v>
      </c>
      <c r="H83" s="254">
        <v>2.1</v>
      </c>
      <c r="I83" s="83" t="s">
        <v>188</v>
      </c>
      <c r="J83" s="77"/>
      <c r="K83" s="77"/>
      <c r="L83" s="77"/>
    </row>
    <row r="84" spans="3:12" x14ac:dyDescent="0.3">
      <c r="C84" s="77"/>
      <c r="D84" s="77"/>
      <c r="E84" s="255"/>
      <c r="F84" s="255"/>
      <c r="G84" s="120" t="s">
        <v>189</v>
      </c>
      <c r="H84" s="254"/>
      <c r="I84" s="83" t="s">
        <v>188</v>
      </c>
      <c r="J84" s="77"/>
      <c r="K84" s="77"/>
      <c r="L84" s="77"/>
    </row>
    <row r="85" spans="3:12" x14ac:dyDescent="0.3">
      <c r="C85" s="77"/>
      <c r="D85" s="77"/>
      <c r="E85" s="255"/>
      <c r="F85" s="255"/>
      <c r="G85" s="120" t="s">
        <v>190</v>
      </c>
      <c r="H85" s="254"/>
      <c r="I85" s="120"/>
      <c r="J85" s="77"/>
      <c r="K85" s="77"/>
      <c r="L85" s="77"/>
    </row>
    <row r="86" spans="3:12" x14ac:dyDescent="0.3">
      <c r="C86" s="77"/>
      <c r="D86" s="77"/>
      <c r="E86" s="77"/>
      <c r="F86" s="77"/>
      <c r="G86" s="77"/>
      <c r="H86" s="77"/>
      <c r="I86" s="77"/>
      <c r="J86" s="77"/>
      <c r="K86" s="77"/>
      <c r="L86" s="77"/>
    </row>
    <row r="87" spans="3:12" x14ac:dyDescent="0.3">
      <c r="C87" s="77"/>
      <c r="D87" s="77"/>
      <c r="E87" s="255" t="s">
        <v>200</v>
      </c>
      <c r="F87" s="255"/>
      <c r="G87" s="120" t="s">
        <v>187</v>
      </c>
      <c r="H87" s="254">
        <v>0.4</v>
      </c>
      <c r="I87" s="83" t="s">
        <v>188</v>
      </c>
      <c r="J87" s="77"/>
      <c r="K87" s="77"/>
      <c r="L87" s="77"/>
    </row>
    <row r="88" spans="3:12" x14ac:dyDescent="0.3">
      <c r="C88" s="77"/>
      <c r="D88" s="77"/>
      <c r="E88" s="255"/>
      <c r="F88" s="255"/>
      <c r="G88" s="120" t="s">
        <v>189</v>
      </c>
      <c r="H88" s="254"/>
      <c r="I88" s="83" t="s">
        <v>188</v>
      </c>
      <c r="J88" s="77"/>
      <c r="K88" s="77"/>
      <c r="L88" s="77"/>
    </row>
    <row r="89" spans="3:12" x14ac:dyDescent="0.3">
      <c r="C89" s="77"/>
      <c r="D89" s="77"/>
      <c r="E89" s="255"/>
      <c r="F89" s="255"/>
      <c r="G89" s="120" t="s">
        <v>190</v>
      </c>
      <c r="H89" s="254"/>
      <c r="I89" s="120"/>
      <c r="J89" s="77"/>
      <c r="K89" s="77"/>
      <c r="L89" s="77"/>
    </row>
    <row r="90" spans="3:12" x14ac:dyDescent="0.3">
      <c r="C90" s="77"/>
      <c r="D90" s="77"/>
      <c r="E90" s="77"/>
      <c r="F90" s="77"/>
      <c r="G90" s="77"/>
      <c r="H90" s="77"/>
      <c r="I90" s="77"/>
      <c r="J90" s="77"/>
      <c r="K90" s="77"/>
      <c r="L90" s="77"/>
    </row>
    <row r="91" spans="3:12" x14ac:dyDescent="0.3">
      <c r="C91" s="77"/>
      <c r="D91" s="77"/>
      <c r="E91" s="255" t="s">
        <v>201</v>
      </c>
      <c r="F91" s="255"/>
      <c r="G91" s="120" t="s">
        <v>187</v>
      </c>
      <c r="H91" s="82">
        <v>1.5</v>
      </c>
      <c r="I91" s="83" t="s">
        <v>188</v>
      </c>
      <c r="J91" s="77"/>
      <c r="K91" s="77"/>
      <c r="L91" s="77"/>
    </row>
    <row r="92" spans="3:12" x14ac:dyDescent="0.3">
      <c r="C92" s="77"/>
      <c r="D92" s="77"/>
      <c r="E92" s="255"/>
      <c r="F92" s="255"/>
      <c r="G92" s="120" t="s">
        <v>189</v>
      </c>
      <c r="H92" s="82">
        <v>1.1000000000000001</v>
      </c>
      <c r="I92" s="83" t="s">
        <v>188</v>
      </c>
      <c r="J92" s="77"/>
      <c r="K92" s="77"/>
      <c r="L92" s="77"/>
    </row>
    <row r="93" spans="3:12" x14ac:dyDescent="0.3">
      <c r="C93" s="77"/>
      <c r="D93" s="77"/>
      <c r="E93" s="255"/>
      <c r="F93" s="255"/>
      <c r="G93" s="120" t="s">
        <v>190</v>
      </c>
      <c r="H93" s="82">
        <v>1.1000000000000001</v>
      </c>
      <c r="I93" s="120"/>
      <c r="J93" s="77"/>
      <c r="K93" s="77"/>
      <c r="L93" s="77"/>
    </row>
    <row r="94" spans="3:12" x14ac:dyDescent="0.3">
      <c r="C94" s="77"/>
      <c r="D94" s="77"/>
      <c r="E94" s="77"/>
      <c r="F94" s="247" t="s">
        <v>191</v>
      </c>
      <c r="G94" s="247"/>
      <c r="H94" s="85">
        <f>AVERAGE(H91:H93)</f>
        <v>1.2333333333333334</v>
      </c>
      <c r="I94" s="86" t="s">
        <v>188</v>
      </c>
      <c r="J94" s="77"/>
      <c r="K94" s="77"/>
      <c r="L94" s="77"/>
    </row>
    <row r="95" spans="3:12" x14ac:dyDescent="0.3">
      <c r="C95" s="77"/>
      <c r="D95" s="77"/>
      <c r="E95" s="77"/>
      <c r="F95" s="77"/>
      <c r="G95" s="77"/>
      <c r="H95" s="77"/>
      <c r="I95" s="77"/>
      <c r="J95" s="77"/>
      <c r="K95" s="77"/>
      <c r="L95" s="77"/>
    </row>
    <row r="96" spans="3:12" ht="15" thickBot="1" x14ac:dyDescent="0.35">
      <c r="C96" s="77"/>
      <c r="D96" s="77"/>
      <c r="E96" s="77"/>
      <c r="F96" s="248" t="s">
        <v>202</v>
      </c>
      <c r="G96" s="249">
        <f>AVERAGE(H46,H51,H56,H61,H66,H71,H76,H76,H81,H83,H87,H94)</f>
        <v>1.6611111111111112</v>
      </c>
      <c r="H96" s="249"/>
      <c r="I96" s="250" t="s">
        <v>188</v>
      </c>
      <c r="J96" s="77"/>
      <c r="K96" s="77"/>
      <c r="L96" s="77"/>
    </row>
    <row r="97" spans="3:25" ht="15.6" thickTop="1" thickBot="1" x14ac:dyDescent="0.35">
      <c r="C97" s="77"/>
      <c r="D97" s="77"/>
      <c r="E97" s="77"/>
      <c r="F97" s="248"/>
      <c r="G97" s="249"/>
      <c r="H97" s="249"/>
      <c r="I97" s="250"/>
      <c r="J97" s="77"/>
      <c r="K97" s="77"/>
      <c r="L97" s="77"/>
    </row>
    <row r="98" spans="3:25" ht="15" thickTop="1" x14ac:dyDescent="0.3">
      <c r="C98" s="77"/>
      <c r="D98" s="77"/>
      <c r="E98" s="77"/>
      <c r="F98" s="77"/>
      <c r="G98" s="77"/>
      <c r="H98" s="77"/>
      <c r="I98" s="77"/>
      <c r="J98" s="77"/>
      <c r="K98" s="77"/>
      <c r="L98" s="77"/>
    </row>
    <row r="99" spans="3:25" ht="15" thickBot="1" x14ac:dyDescent="0.35">
      <c r="C99" s="77"/>
      <c r="D99" s="77"/>
      <c r="E99" s="77"/>
      <c r="F99" s="248" t="s">
        <v>203</v>
      </c>
      <c r="G99" s="249">
        <f>G96</f>
        <v>1.6611111111111112</v>
      </c>
      <c r="H99" s="249"/>
      <c r="I99" s="250" t="s">
        <v>188</v>
      </c>
      <c r="J99" s="77"/>
      <c r="K99" s="77"/>
      <c r="L99" s="77"/>
    </row>
    <row r="100" spans="3:25" ht="15.6" thickTop="1" thickBot="1" x14ac:dyDescent="0.35">
      <c r="C100" s="77"/>
      <c r="D100" s="77"/>
      <c r="E100" s="77"/>
      <c r="F100" s="248"/>
      <c r="G100" s="249"/>
      <c r="H100" s="249"/>
      <c r="I100" s="250"/>
      <c r="J100" s="77"/>
      <c r="K100" s="77"/>
      <c r="L100" s="77"/>
    </row>
    <row r="101" spans="3:25" ht="15" thickTop="1" x14ac:dyDescent="0.3">
      <c r="C101" s="77"/>
      <c r="D101" s="77"/>
      <c r="E101" s="77"/>
      <c r="F101" s="77"/>
      <c r="G101" s="77"/>
      <c r="H101" s="77"/>
      <c r="I101" s="77"/>
      <c r="J101" s="77"/>
      <c r="K101" s="77"/>
      <c r="L101" s="77"/>
    </row>
    <row r="102" spans="3:25" x14ac:dyDescent="0.3">
      <c r="C102" s="77"/>
      <c r="D102" s="77"/>
      <c r="E102" s="77"/>
      <c r="F102" s="77"/>
      <c r="G102" s="77"/>
      <c r="H102" s="77"/>
      <c r="I102" s="77"/>
      <c r="J102" s="77"/>
      <c r="K102" s="77"/>
      <c r="L102" s="77"/>
    </row>
    <row r="103" spans="3:25" x14ac:dyDescent="0.3">
      <c r="C103" s="77"/>
      <c r="D103" s="77"/>
      <c r="E103" s="77"/>
      <c r="F103" s="77"/>
      <c r="G103" s="77"/>
      <c r="H103" s="77"/>
      <c r="I103" s="77"/>
      <c r="J103" s="77"/>
      <c r="K103" s="77"/>
      <c r="L103" s="77"/>
    </row>
    <row r="104" spans="3:25" ht="15" thickBot="1" x14ac:dyDescent="0.35">
      <c r="C104" s="244" t="s">
        <v>204</v>
      </c>
      <c r="D104" s="244" t="s">
        <v>174</v>
      </c>
      <c r="E104" s="244"/>
      <c r="F104" s="244"/>
      <c r="G104" s="77"/>
      <c r="H104" s="77"/>
      <c r="I104" s="244" t="s">
        <v>205</v>
      </c>
      <c r="J104" s="244" t="s">
        <v>178</v>
      </c>
      <c r="K104" s="244"/>
      <c r="L104" s="244"/>
    </row>
    <row r="105" spans="3:25" ht="15.6" thickTop="1" thickBot="1" x14ac:dyDescent="0.35">
      <c r="C105" s="244"/>
      <c r="D105" s="244"/>
      <c r="E105" s="244"/>
      <c r="F105" s="244"/>
      <c r="G105" s="77"/>
      <c r="H105" s="77"/>
      <c r="I105" s="244"/>
      <c r="J105" s="244"/>
      <c r="K105" s="244"/>
      <c r="L105" s="244"/>
      <c r="O105" s="77"/>
      <c r="P105" s="77"/>
      <c r="Q105" s="77"/>
      <c r="R105" s="77"/>
      <c r="S105" s="77"/>
      <c r="T105" s="77"/>
      <c r="U105" s="77"/>
      <c r="V105" s="77"/>
      <c r="W105" s="77"/>
      <c r="X105" s="77"/>
      <c r="Y105" s="77"/>
    </row>
    <row r="106" spans="3:25" ht="15.6" thickTop="1" thickBot="1" x14ac:dyDescent="0.35">
      <c r="C106" s="77"/>
      <c r="D106" s="77"/>
      <c r="E106" s="77"/>
      <c r="F106" s="123"/>
      <c r="G106" s="77"/>
      <c r="H106" s="77"/>
      <c r="I106" s="77"/>
      <c r="J106" s="77"/>
      <c r="K106" s="77"/>
      <c r="L106" s="77" t="s">
        <v>17</v>
      </c>
      <c r="O106" s="77"/>
      <c r="P106" s="244" t="s">
        <v>206</v>
      </c>
      <c r="Q106" s="244" t="s">
        <v>180</v>
      </c>
      <c r="R106" s="244"/>
      <c r="S106" s="244"/>
      <c r="T106" s="77"/>
      <c r="U106" s="77"/>
      <c r="V106" s="244" t="s">
        <v>207</v>
      </c>
      <c r="W106" s="244" t="s">
        <v>208</v>
      </c>
      <c r="X106" s="244"/>
      <c r="Y106" s="244"/>
    </row>
    <row r="107" spans="3:25" ht="30" thickTop="1" thickBot="1" x14ac:dyDescent="0.35">
      <c r="C107" s="77" t="s">
        <v>209</v>
      </c>
      <c r="D107" s="87">
        <f>775288/10^4</f>
        <v>77.528800000000004</v>
      </c>
      <c r="E107" s="87" t="s">
        <v>210</v>
      </c>
      <c r="F107" s="243" t="s">
        <v>211</v>
      </c>
      <c r="G107" s="243"/>
      <c r="H107" s="87"/>
      <c r="I107" s="87" t="s">
        <v>209</v>
      </c>
      <c r="J107" s="87">
        <f>(J109*(J110+J111))</f>
        <v>44.227600000000002</v>
      </c>
      <c r="K107" s="77" t="s">
        <v>210</v>
      </c>
      <c r="L107" s="243" t="s">
        <v>211</v>
      </c>
      <c r="M107" s="243"/>
      <c r="N107" s="243"/>
      <c r="O107" s="77"/>
      <c r="P107" s="245"/>
      <c r="Q107" s="245"/>
      <c r="R107" s="245"/>
      <c r="S107" s="245"/>
      <c r="T107" s="77"/>
      <c r="U107" s="77"/>
      <c r="V107" s="244"/>
      <c r="W107" s="244"/>
      <c r="X107" s="244"/>
      <c r="Y107" s="244"/>
    </row>
    <row r="108" spans="3:25" ht="15" thickTop="1" x14ac:dyDescent="0.3">
      <c r="C108" s="77"/>
      <c r="D108" s="77"/>
      <c r="E108" s="77"/>
      <c r="F108" s="77"/>
      <c r="G108" s="77"/>
      <c r="H108" s="77"/>
      <c r="I108" s="77"/>
      <c r="J108" s="77"/>
      <c r="K108" s="77"/>
      <c r="L108" s="242"/>
      <c r="M108" s="242"/>
      <c r="N108" s="242"/>
      <c r="O108" s="77"/>
      <c r="P108" s="77"/>
      <c r="Q108" s="77"/>
      <c r="R108" s="77"/>
      <c r="S108" s="91"/>
      <c r="T108" s="77"/>
      <c r="U108" s="77"/>
      <c r="V108" s="77"/>
      <c r="W108" s="77"/>
      <c r="X108" s="77"/>
      <c r="Y108" s="77"/>
    </row>
    <row r="109" spans="3:25" ht="29.4" thickBot="1" x14ac:dyDescent="0.35">
      <c r="C109" s="77"/>
      <c r="D109" s="77"/>
      <c r="E109" s="77"/>
      <c r="F109" s="77"/>
      <c r="G109" s="77"/>
      <c r="H109" s="77"/>
      <c r="I109" s="77" t="s">
        <v>212</v>
      </c>
      <c r="J109" s="87">
        <f>D107</f>
        <v>77.528800000000004</v>
      </c>
      <c r="K109" s="77" t="s">
        <v>210</v>
      </c>
      <c r="L109" s="242"/>
      <c r="M109" s="242"/>
      <c r="N109" s="242"/>
      <c r="O109" s="77"/>
      <c r="P109" s="77" t="s">
        <v>209</v>
      </c>
      <c r="Q109" s="87">
        <f>J109-J107</f>
        <v>33.301200000000001</v>
      </c>
      <c r="R109" s="77" t="s">
        <v>210</v>
      </c>
      <c r="S109" s="113" t="s">
        <v>213</v>
      </c>
      <c r="T109" s="77"/>
      <c r="U109" s="77"/>
      <c r="V109" s="77" t="s">
        <v>209</v>
      </c>
      <c r="W109" s="77">
        <v>0</v>
      </c>
      <c r="X109" s="77" t="s">
        <v>210</v>
      </c>
      <c r="Y109" s="77"/>
    </row>
    <row r="110" spans="3:25" ht="15" thickBot="1" x14ac:dyDescent="0.35">
      <c r="C110" s="77"/>
      <c r="D110" s="77"/>
      <c r="E110" s="89" t="s">
        <v>157</v>
      </c>
      <c r="F110" s="90">
        <f>(G96*(D107-J107))+(G99*(Q109+W109))</f>
        <v>110.63398666666667</v>
      </c>
      <c r="G110" s="90" t="s">
        <v>214</v>
      </c>
      <c r="H110" s="77"/>
      <c r="I110" s="77" t="s">
        <v>215</v>
      </c>
      <c r="J110" s="88">
        <f>442276/775288</f>
        <v>0.57046671688456418</v>
      </c>
      <c r="K110" s="77"/>
      <c r="L110" s="243" t="s">
        <v>211</v>
      </c>
      <c r="M110" s="243"/>
      <c r="N110" s="243"/>
      <c r="O110" s="77"/>
      <c r="P110" s="77"/>
      <c r="Q110" s="77"/>
      <c r="R110" s="77"/>
      <c r="S110" s="77"/>
      <c r="T110" s="77"/>
      <c r="U110" s="77"/>
      <c r="V110" s="77"/>
      <c r="W110" s="77"/>
      <c r="X110" s="77"/>
      <c r="Y110" s="77"/>
    </row>
    <row r="111" spans="3:25" x14ac:dyDescent="0.3">
      <c r="C111" s="77"/>
      <c r="D111" s="77"/>
      <c r="E111" s="77"/>
      <c r="F111" s="77"/>
      <c r="G111" s="77"/>
      <c r="H111" s="77"/>
      <c r="I111" s="124" t="s">
        <v>216</v>
      </c>
      <c r="J111" s="125">
        <v>0</v>
      </c>
      <c r="K111" s="124"/>
      <c r="L111" s="124"/>
      <c r="O111" s="77"/>
      <c r="P111" s="77"/>
      <c r="Q111" s="77"/>
      <c r="R111" s="77"/>
      <c r="S111" s="77"/>
      <c r="T111" s="77"/>
      <c r="U111" s="77"/>
      <c r="V111" s="77"/>
      <c r="W111" s="77"/>
      <c r="X111" s="77"/>
      <c r="Y111" s="77"/>
    </row>
    <row r="112" spans="3:25" x14ac:dyDescent="0.3">
      <c r="C112" s="77"/>
      <c r="D112" s="77"/>
      <c r="E112" s="77"/>
      <c r="F112" s="77"/>
      <c r="G112" s="77"/>
      <c r="H112" s="77"/>
      <c r="I112" s="77"/>
      <c r="J112" s="77"/>
      <c r="K112" s="77"/>
      <c r="L112" s="77"/>
      <c r="O112" s="77"/>
      <c r="P112" s="77"/>
      <c r="Q112" s="88"/>
      <c r="R112" s="77"/>
      <c r="S112" s="77"/>
      <c r="T112" s="77"/>
      <c r="U112" s="77"/>
      <c r="V112" s="77"/>
      <c r="W112" s="77"/>
      <c r="X112" s="77"/>
      <c r="Y112" s="77"/>
    </row>
    <row r="113" spans="3:16" x14ac:dyDescent="0.3">
      <c r="C113" s="77"/>
      <c r="D113" s="77"/>
      <c r="E113" s="77"/>
      <c r="F113" s="77"/>
      <c r="G113" s="77"/>
      <c r="H113" s="77"/>
      <c r="I113" s="77"/>
      <c r="J113" s="77"/>
      <c r="K113" s="77"/>
      <c r="L113" s="77"/>
    </row>
    <row r="114" spans="3:16" ht="25.8" x14ac:dyDescent="0.3">
      <c r="C114" s="234" t="s">
        <v>217</v>
      </c>
      <c r="D114" s="234"/>
      <c r="E114" s="234"/>
      <c r="F114" s="234"/>
      <c r="G114" s="234"/>
      <c r="H114" s="234"/>
      <c r="I114" s="234"/>
      <c r="J114" s="234"/>
      <c r="K114" s="234"/>
      <c r="L114" s="234"/>
      <c r="M114" s="234"/>
      <c r="N114" s="234"/>
      <c r="O114" s="234"/>
      <c r="P114" s="234"/>
    </row>
    <row r="115" spans="3:16" x14ac:dyDescent="0.3">
      <c r="C115" s="77"/>
      <c r="D115" s="77"/>
      <c r="G115" s="77"/>
      <c r="H115" s="77"/>
      <c r="I115" s="77"/>
      <c r="J115" s="77"/>
      <c r="K115" s="77"/>
      <c r="L115" s="77"/>
    </row>
    <row r="117" spans="3:16" ht="16.2" thickBot="1" x14ac:dyDescent="0.35">
      <c r="C117" s="92" t="s">
        <v>218</v>
      </c>
      <c r="D117" s="92" t="s">
        <v>16</v>
      </c>
      <c r="E117" s="92" t="s">
        <v>18</v>
      </c>
      <c r="F117" s="92" t="s">
        <v>17</v>
      </c>
      <c r="G117" s="126"/>
    </row>
    <row r="118" spans="3:16" ht="41.4" x14ac:dyDescent="0.3">
      <c r="C118" s="93" t="s">
        <v>219</v>
      </c>
      <c r="D118" s="94">
        <f>1053039*1000</f>
        <v>1053039000</v>
      </c>
      <c r="E118" s="95" t="s">
        <v>220</v>
      </c>
      <c r="F118" s="235" t="s">
        <v>221</v>
      </c>
      <c r="G118" s="126"/>
    </row>
    <row r="119" spans="3:16" ht="41.4" x14ac:dyDescent="0.3">
      <c r="C119" s="96" t="s">
        <v>222</v>
      </c>
      <c r="D119" s="97">
        <f>5848.204*AVERAGE(D129:D133)</f>
        <v>3824.7254159999998</v>
      </c>
      <c r="E119" s="95" t="s">
        <v>220</v>
      </c>
      <c r="F119" s="236"/>
      <c r="G119" s="126"/>
    </row>
    <row r="120" spans="3:16" ht="27.6" x14ac:dyDescent="0.3">
      <c r="C120" s="96" t="s">
        <v>223</v>
      </c>
      <c r="D120" s="97">
        <f>1834.25*1000</f>
        <v>1834250</v>
      </c>
      <c r="E120" s="95" t="s">
        <v>220</v>
      </c>
      <c r="F120" s="237"/>
      <c r="G120" s="126"/>
    </row>
    <row r="121" spans="3:16" ht="28.2" thickBot="1" x14ac:dyDescent="0.35">
      <c r="C121" s="98" t="s">
        <v>85</v>
      </c>
      <c r="D121" s="97">
        <f>SUM(D118:D120)/10^6</f>
        <v>1054.8770747254159</v>
      </c>
      <c r="E121" s="99" t="s">
        <v>224</v>
      </c>
      <c r="F121" s="100" t="s">
        <v>101</v>
      </c>
      <c r="G121" s="126"/>
    </row>
    <row r="122" spans="3:16" x14ac:dyDescent="0.3">
      <c r="C122" s="101"/>
      <c r="D122" s="101"/>
      <c r="E122" s="101"/>
      <c r="F122" s="101"/>
      <c r="G122" s="126"/>
    </row>
    <row r="123" spans="3:16" x14ac:dyDescent="0.3">
      <c r="C123" s="102"/>
      <c r="D123" s="127"/>
      <c r="E123" s="127"/>
      <c r="F123" s="127"/>
      <c r="G123" s="126"/>
    </row>
    <row r="124" spans="3:16" ht="18" x14ac:dyDescent="0.3">
      <c r="C124" s="238" t="s">
        <v>225</v>
      </c>
      <c r="D124" s="238"/>
      <c r="E124" s="238"/>
      <c r="F124" s="238"/>
      <c r="G124" s="126"/>
    </row>
    <row r="125" spans="3:16" x14ac:dyDescent="0.3">
      <c r="C125" s="103"/>
      <c r="D125" s="126"/>
      <c r="E125" s="126"/>
      <c r="F125" s="126"/>
      <c r="G125" s="126"/>
    </row>
    <row r="126" spans="3:16" ht="28.8" x14ac:dyDescent="0.3">
      <c r="C126" s="113" t="s">
        <v>226</v>
      </c>
      <c r="D126" s="105" t="s">
        <v>227</v>
      </c>
      <c r="E126" s="126"/>
      <c r="F126" s="126"/>
      <c r="G126" s="126"/>
    </row>
    <row r="127" spans="3:16" ht="43.2" x14ac:dyDescent="0.3">
      <c r="C127" s="104" t="s">
        <v>228</v>
      </c>
      <c r="E127" s="126"/>
      <c r="F127" s="126"/>
      <c r="G127" s="126"/>
    </row>
    <row r="128" spans="3:16" x14ac:dyDescent="0.3">
      <c r="C128" s="106"/>
      <c r="D128" s="128" t="s">
        <v>229</v>
      </c>
      <c r="E128" s="241" t="s">
        <v>17</v>
      </c>
      <c r="F128" s="241"/>
      <c r="G128" s="241"/>
    </row>
    <row r="129" spans="3:7" ht="30" customHeight="1" x14ac:dyDescent="0.3">
      <c r="C129" s="103" t="s">
        <v>230</v>
      </c>
      <c r="D129" s="101">
        <v>0.5</v>
      </c>
      <c r="E129" s="240" t="s">
        <v>231</v>
      </c>
      <c r="F129" s="240"/>
      <c r="G129" s="240"/>
    </row>
    <row r="130" spans="3:7" ht="30" customHeight="1" x14ac:dyDescent="0.3">
      <c r="C130" s="103" t="s">
        <v>232</v>
      </c>
      <c r="D130" s="101">
        <v>0.72</v>
      </c>
      <c r="E130" s="240" t="s">
        <v>231</v>
      </c>
      <c r="F130" s="240"/>
      <c r="G130" s="240"/>
    </row>
    <row r="131" spans="3:7" ht="30" customHeight="1" x14ac:dyDescent="0.3">
      <c r="C131" s="126" t="s">
        <v>233</v>
      </c>
      <c r="D131" s="101">
        <v>0.78</v>
      </c>
      <c r="E131" s="240" t="s">
        <v>231</v>
      </c>
      <c r="F131" s="240"/>
      <c r="G131" s="240"/>
    </row>
    <row r="132" spans="3:7" ht="27.6" x14ac:dyDescent="0.3">
      <c r="C132" s="103" t="s">
        <v>234</v>
      </c>
      <c r="D132" s="101">
        <v>0.54</v>
      </c>
      <c r="E132" s="240" t="s">
        <v>231</v>
      </c>
      <c r="F132" s="240"/>
      <c r="G132" s="240"/>
    </row>
    <row r="133" spans="3:7" ht="27.6" x14ac:dyDescent="0.3">
      <c r="C133" s="103" t="s">
        <v>235</v>
      </c>
      <c r="D133" s="101">
        <v>0.73</v>
      </c>
      <c r="E133" s="240" t="s">
        <v>231</v>
      </c>
      <c r="F133" s="240"/>
      <c r="G133" s="240"/>
    </row>
    <row r="134" spans="3:7" x14ac:dyDescent="0.3">
      <c r="C134" s="129"/>
      <c r="D134" s="129"/>
      <c r="E134" s="129"/>
      <c r="F134" s="129"/>
      <c r="G134" s="126"/>
    </row>
    <row r="135" spans="3:7" x14ac:dyDescent="0.3">
      <c r="C135" s="238" t="s">
        <v>236</v>
      </c>
      <c r="D135" s="238"/>
      <c r="E135" s="238"/>
      <c r="F135" s="238"/>
      <c r="G135" s="126"/>
    </row>
    <row r="136" spans="3:7" x14ac:dyDescent="0.3">
      <c r="C136" s="238"/>
      <c r="D136" s="238"/>
      <c r="E136" s="238"/>
      <c r="F136" s="238"/>
      <c r="G136" s="126"/>
    </row>
    <row r="137" spans="3:7" ht="32.4" x14ac:dyDescent="0.3">
      <c r="C137" s="114"/>
      <c r="D137" s="107" t="s">
        <v>237</v>
      </c>
      <c r="E137" s="114"/>
      <c r="F137" s="114"/>
      <c r="G137" s="126"/>
    </row>
    <row r="138" spans="3:7" x14ac:dyDescent="0.3">
      <c r="D138" s="239" t="s">
        <v>238</v>
      </c>
      <c r="E138" s="239"/>
      <c r="F138" s="239"/>
      <c r="G138" s="126"/>
    </row>
    <row r="139" spans="3:7" x14ac:dyDescent="0.3">
      <c r="C139" s="103"/>
      <c r="D139" s="239"/>
      <c r="E139" s="239"/>
      <c r="F139" s="239"/>
      <c r="G139" s="126"/>
    </row>
    <row r="140" spans="3:7" ht="26.25" customHeight="1" x14ac:dyDescent="0.3">
      <c r="C140" s="108" t="s">
        <v>155</v>
      </c>
      <c r="D140" s="101" t="s">
        <v>239</v>
      </c>
      <c r="E140" s="233" t="s">
        <v>161</v>
      </c>
      <c r="F140" s="233"/>
      <c r="G140" s="126"/>
    </row>
    <row r="141" spans="3:7" ht="26.25" customHeight="1" x14ac:dyDescent="0.3">
      <c r="C141" s="108" t="s">
        <v>240</v>
      </c>
      <c r="D141" s="101" t="s">
        <v>239</v>
      </c>
      <c r="E141" s="233" t="s">
        <v>241</v>
      </c>
      <c r="F141" s="233"/>
      <c r="G141" s="126"/>
    </row>
    <row r="142" spans="3:7" ht="26.25" customHeight="1" x14ac:dyDescent="0.3">
      <c r="C142" s="108" t="s">
        <v>242</v>
      </c>
      <c r="D142" s="101" t="s">
        <v>239</v>
      </c>
      <c r="E142" s="233" t="s">
        <v>243</v>
      </c>
      <c r="F142" s="233"/>
      <c r="G142" s="126"/>
    </row>
    <row r="143" spans="3:7" ht="26.25" customHeight="1" x14ac:dyDescent="0.3">
      <c r="C143" s="108" t="s">
        <v>244</v>
      </c>
      <c r="D143" s="101" t="s">
        <v>239</v>
      </c>
      <c r="E143" s="233" t="s">
        <v>245</v>
      </c>
      <c r="F143" s="233"/>
      <c r="G143" s="126"/>
    </row>
    <row r="144" spans="3:7" ht="26.25" customHeight="1" x14ac:dyDescent="0.3">
      <c r="C144" s="108" t="s">
        <v>246</v>
      </c>
      <c r="D144" s="101" t="s">
        <v>239</v>
      </c>
      <c r="E144" s="233" t="s">
        <v>247</v>
      </c>
      <c r="F144" s="233"/>
      <c r="G144" s="126"/>
    </row>
    <row r="145" spans="3:7" ht="15.6" x14ac:dyDescent="0.3">
      <c r="C145" s="232" t="s">
        <v>248</v>
      </c>
      <c r="D145" s="232"/>
      <c r="E145" s="232"/>
      <c r="F145" s="232"/>
      <c r="G145" s="126"/>
    </row>
    <row r="146" spans="3:7" ht="61.2" x14ac:dyDescent="0.3">
      <c r="C146" s="109" t="s">
        <v>249</v>
      </c>
      <c r="D146" s="130"/>
      <c r="E146" s="130"/>
      <c r="F146" s="131" t="s">
        <v>238</v>
      </c>
      <c r="G146" s="126"/>
    </row>
    <row r="147" spans="3:7" x14ac:dyDescent="0.3">
      <c r="C147" s="114"/>
      <c r="D147" s="114"/>
      <c r="E147" s="114"/>
      <c r="F147" s="114"/>
      <c r="G147" s="126"/>
    </row>
    <row r="148" spans="3:7" x14ac:dyDescent="0.3">
      <c r="C148" s="103"/>
      <c r="D148" s="126"/>
      <c r="E148" s="126"/>
      <c r="F148" s="126"/>
      <c r="G148" s="126"/>
    </row>
    <row r="149" spans="3:7" x14ac:dyDescent="0.3">
      <c r="C149" s="103"/>
      <c r="D149" s="126"/>
      <c r="E149" s="126"/>
      <c r="F149" s="126"/>
      <c r="G149" s="126"/>
    </row>
    <row r="150" spans="3:7" ht="55.2" x14ac:dyDescent="0.3">
      <c r="D150" s="132" t="s">
        <v>155</v>
      </c>
      <c r="E150" s="133">
        <f>SUM(E151:E153)</f>
        <v>1255.394658916616</v>
      </c>
      <c r="F150" s="132" t="s">
        <v>250</v>
      </c>
      <c r="G150" s="126"/>
    </row>
    <row r="151" spans="3:7" ht="41.4" x14ac:dyDescent="0.3">
      <c r="D151" s="99" t="s">
        <v>251</v>
      </c>
      <c r="E151" s="97">
        <f>D159*D163/10^6</f>
        <v>200.51758419120003</v>
      </c>
      <c r="F151" s="99" t="s">
        <v>250</v>
      </c>
      <c r="G151" s="126"/>
    </row>
    <row r="152" spans="3:7" ht="41.4" x14ac:dyDescent="0.3">
      <c r="D152" s="99" t="s">
        <v>246</v>
      </c>
      <c r="E152" s="134">
        <f>D121</f>
        <v>1054.8770747254159</v>
      </c>
      <c r="F152" s="99" t="s">
        <v>250</v>
      </c>
      <c r="G152" s="126"/>
    </row>
    <row r="153" spans="3:7" ht="41.4" x14ac:dyDescent="0.3">
      <c r="D153" s="99" t="s">
        <v>244</v>
      </c>
      <c r="E153" s="99">
        <v>0</v>
      </c>
      <c r="F153" s="99" t="s">
        <v>252</v>
      </c>
      <c r="G153" s="126"/>
    </row>
    <row r="154" spans="3:7" x14ac:dyDescent="0.3">
      <c r="C154" s="103"/>
      <c r="D154" s="126"/>
      <c r="E154" s="126"/>
      <c r="F154" s="126"/>
      <c r="G154" s="126"/>
    </row>
    <row r="155" spans="3:7" x14ac:dyDescent="0.3">
      <c r="C155" s="129"/>
      <c r="D155" s="129"/>
      <c r="E155" s="129"/>
      <c r="F155" s="129"/>
      <c r="G155" s="126"/>
    </row>
    <row r="156" spans="3:7" x14ac:dyDescent="0.3">
      <c r="C156" s="103"/>
      <c r="D156" s="126"/>
      <c r="E156" s="126"/>
      <c r="F156" s="126"/>
      <c r="G156" s="126"/>
    </row>
    <row r="157" spans="3:7" x14ac:dyDescent="0.3">
      <c r="C157" s="103"/>
      <c r="D157" s="126"/>
      <c r="E157" s="126"/>
      <c r="F157" s="126"/>
      <c r="G157" s="126"/>
    </row>
    <row r="158" spans="3:7" ht="60" customHeight="1" x14ac:dyDescent="0.3">
      <c r="C158" s="84" t="s">
        <v>253</v>
      </c>
      <c r="D158" s="110">
        <v>1210854977</v>
      </c>
      <c r="E158" s="231" t="s">
        <v>254</v>
      </c>
      <c r="F158" s="231"/>
      <c r="G158" s="12" t="s">
        <v>255</v>
      </c>
    </row>
    <row r="159" spans="3:7" ht="57.6" x14ac:dyDescent="0.3">
      <c r="C159" s="84" t="s">
        <v>256</v>
      </c>
      <c r="D159" s="110">
        <f>D158*D160</f>
        <v>501293960.47800004</v>
      </c>
      <c r="E159" s="230" t="s">
        <v>257</v>
      </c>
      <c r="F159" s="230"/>
      <c r="G159" s="12" t="s">
        <v>48</v>
      </c>
    </row>
    <row r="160" spans="3:7" ht="43.2" x14ac:dyDescent="0.3">
      <c r="C160" s="84" t="s">
        <v>258</v>
      </c>
      <c r="D160" s="111">
        <f>1-58.6%</f>
        <v>0.41400000000000003</v>
      </c>
      <c r="E160" s="231" t="s">
        <v>259</v>
      </c>
      <c r="F160" s="231"/>
      <c r="G160" s="46" t="s">
        <v>260</v>
      </c>
    </row>
    <row r="163" spans="3:7" ht="70.5" customHeight="1" x14ac:dyDescent="0.3">
      <c r="C163" s="84" t="s">
        <v>261</v>
      </c>
      <c r="D163" s="112">
        <v>0.4</v>
      </c>
      <c r="E163" s="230" t="s">
        <v>262</v>
      </c>
      <c r="F163" s="230"/>
      <c r="G163" s="46" t="s">
        <v>263</v>
      </c>
    </row>
  </sheetData>
  <mergeCells count="78">
    <mergeCell ref="H13:H15"/>
    <mergeCell ref="F38:F39"/>
    <mergeCell ref="G38:I39"/>
    <mergeCell ref="H40:I40"/>
    <mergeCell ref="E43:F45"/>
    <mergeCell ref="F46:G46"/>
    <mergeCell ref="F51:G51"/>
    <mergeCell ref="F56:G56"/>
    <mergeCell ref="E48:F50"/>
    <mergeCell ref="E53:F55"/>
    <mergeCell ref="F61:G61"/>
    <mergeCell ref="F66:G66"/>
    <mergeCell ref="E58:F60"/>
    <mergeCell ref="E63:F65"/>
    <mergeCell ref="E68:F70"/>
    <mergeCell ref="F71:G71"/>
    <mergeCell ref="F76:G76"/>
    <mergeCell ref="F81:G81"/>
    <mergeCell ref="E73:F75"/>
    <mergeCell ref="E78:F80"/>
    <mergeCell ref="H83:H85"/>
    <mergeCell ref="H87:H89"/>
    <mergeCell ref="E83:F85"/>
    <mergeCell ref="E87:F89"/>
    <mergeCell ref="E91:F93"/>
    <mergeCell ref="Q106:S107"/>
    <mergeCell ref="V106:V107"/>
    <mergeCell ref="W106:Y107"/>
    <mergeCell ref="F5:H5"/>
    <mergeCell ref="F6:H6"/>
    <mergeCell ref="L107:N107"/>
    <mergeCell ref="D104:F105"/>
    <mergeCell ref="I104:I105"/>
    <mergeCell ref="J104:L105"/>
    <mergeCell ref="F26:P26"/>
    <mergeCell ref="F27:P27"/>
    <mergeCell ref="F28:P28"/>
    <mergeCell ref="F29:P29"/>
    <mergeCell ref="F30:P30"/>
    <mergeCell ref="F31:P31"/>
    <mergeCell ref="F32:P32"/>
    <mergeCell ref="L108:N108"/>
    <mergeCell ref="L109:N109"/>
    <mergeCell ref="L110:N110"/>
    <mergeCell ref="F107:G107"/>
    <mergeCell ref="C22:P22"/>
    <mergeCell ref="P106:P107"/>
    <mergeCell ref="C104:C105"/>
    <mergeCell ref="E41:F41"/>
    <mergeCell ref="E42:F42"/>
    <mergeCell ref="F94:G94"/>
    <mergeCell ref="F96:F97"/>
    <mergeCell ref="G96:H97"/>
    <mergeCell ref="I96:I97"/>
    <mergeCell ref="F99:F100"/>
    <mergeCell ref="G99:H100"/>
    <mergeCell ref="I99:I100"/>
    <mergeCell ref="E144:F144"/>
    <mergeCell ref="C114:P114"/>
    <mergeCell ref="F118:F120"/>
    <mergeCell ref="C124:F124"/>
    <mergeCell ref="C135:F136"/>
    <mergeCell ref="D138:F139"/>
    <mergeCell ref="E133:G133"/>
    <mergeCell ref="E140:F140"/>
    <mergeCell ref="E141:F141"/>
    <mergeCell ref="E142:F142"/>
    <mergeCell ref="E143:F143"/>
    <mergeCell ref="E128:G128"/>
    <mergeCell ref="E129:G129"/>
    <mergeCell ref="E130:G130"/>
    <mergeCell ref="E131:G131"/>
    <mergeCell ref="E132:G132"/>
    <mergeCell ref="E159:F159"/>
    <mergeCell ref="E160:F160"/>
    <mergeCell ref="E158:F158"/>
    <mergeCell ref="E163:F163"/>
    <mergeCell ref="C145:F145"/>
  </mergeCells>
  <hyperlinks>
    <hyperlink ref="H40:I40" r:id="rId1" display="Volume 4, Table-4.9" xr:uid="{00000000-0004-0000-0600-000000000000}"/>
    <hyperlink ref="L110" r:id="rId2" display="https://fsi.nic.in/isfr-2021/chapter-1.pdf" xr:uid="{00000000-0004-0000-0600-000001000000}"/>
    <hyperlink ref="F107" r:id="rId3" display="https://fsi.nic.in/isfr-2021/chapter-1.pdf" xr:uid="{00000000-0004-0000-0600-000002000000}"/>
    <hyperlink ref="L107" r:id="rId4" display="https://fsi.nic.in/isfr-2021/chapter-1.pdf" xr:uid="{00000000-0004-0000-0600-000003000000}"/>
    <hyperlink ref="D138:F139" r:id="rId5" display="Tool30, Version 04.0" xr:uid="{00000000-0004-0000-0600-000004000000}"/>
    <hyperlink ref="F146" r:id="rId6" xr:uid="{00000000-0004-0000-0600-000005000000}"/>
    <hyperlink ref="C146" r:id="rId7" xr:uid="{00000000-0004-0000-0600-000006000000}"/>
    <hyperlink ref="F118" r:id="rId8" display="Table - 10.3" xr:uid="{00000000-0004-0000-0600-000007000000}"/>
    <hyperlink ref="D128" r:id="rId9" xr:uid="{00000000-0004-0000-0600-000008000000}"/>
    <hyperlink ref="E129" r:id="rId10" xr:uid="{00000000-0004-0000-0600-000009000000}"/>
    <hyperlink ref="E130:E133" r:id="rId11" display="List of wood density Asia" xr:uid="{00000000-0004-0000-0600-00000A000000}"/>
    <hyperlink ref="C127" r:id="rId12" xr:uid="{00000000-0004-0000-0600-00000B000000}"/>
    <hyperlink ref="E158" r:id="rId13" xr:uid="{00000000-0004-0000-0600-00000C000000}"/>
    <hyperlink ref="E160" r:id="rId14" display="http://rchiips.org/nfhs/NFHS-5_FCTS/India.pdf" xr:uid="{00000000-0004-0000-0600-00000D000000}"/>
  </hyperlinks>
  <pageMargins left="0.7" right="0.7" top="0.75" bottom="0.75" header="0.3" footer="0.3"/>
  <pageSetup orientation="portrait" horizontalDpi="4294967293" verticalDpi="4294967293" r:id="rId15"/>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6E88-BC48-4CBC-A261-A7FBF4484A0D}">
  <dimension ref="C8:V41"/>
  <sheetViews>
    <sheetView topLeftCell="A34" workbookViewId="0">
      <selection activeCell="E21" sqref="E21"/>
    </sheetView>
  </sheetViews>
  <sheetFormatPr defaultRowHeight="14.4" x14ac:dyDescent="0.3"/>
  <sheetData>
    <row r="8" spans="3:22" x14ac:dyDescent="0.3">
      <c r="C8" t="s">
        <v>264</v>
      </c>
      <c r="D8" s="148" t="s">
        <v>265</v>
      </c>
    </row>
    <row r="9" spans="3:22" x14ac:dyDescent="0.3">
      <c r="D9" s="148"/>
    </row>
    <row r="10" spans="3:22" ht="15" thickBot="1" x14ac:dyDescent="0.35">
      <c r="C10" t="s">
        <v>242</v>
      </c>
      <c r="D10" s="148" t="s">
        <v>266</v>
      </c>
      <c r="H10">
        <v>9200</v>
      </c>
    </row>
    <row r="11" spans="3:22" ht="15" thickBot="1" x14ac:dyDescent="0.35">
      <c r="D11" s="148"/>
      <c r="M11" s="260" t="s">
        <v>267</v>
      </c>
      <c r="N11" s="261"/>
      <c r="O11" s="261"/>
      <c r="P11" s="261"/>
      <c r="Q11" s="261"/>
      <c r="R11" s="261"/>
      <c r="S11" s="261"/>
      <c r="T11" s="261"/>
      <c r="U11" s="261"/>
      <c r="V11" s="262"/>
    </row>
    <row r="12" spans="3:22" x14ac:dyDescent="0.3">
      <c r="C12" t="s">
        <v>268</v>
      </c>
      <c r="D12" s="148" t="s">
        <v>269</v>
      </c>
      <c r="H12">
        <v>0.5</v>
      </c>
      <c r="M12" s="171" t="s">
        <v>270</v>
      </c>
      <c r="N12" s="172" t="s">
        <v>271</v>
      </c>
      <c r="O12" s="172" t="s">
        <v>272</v>
      </c>
      <c r="P12" s="172" t="s">
        <v>273</v>
      </c>
      <c r="Q12" s="172" t="s">
        <v>274</v>
      </c>
      <c r="R12" s="172" t="s">
        <v>275</v>
      </c>
      <c r="S12" s="172" t="s">
        <v>276</v>
      </c>
      <c r="T12" s="172" t="s">
        <v>277</v>
      </c>
      <c r="U12" s="172" t="s">
        <v>278</v>
      </c>
      <c r="V12" s="173" t="s">
        <v>279</v>
      </c>
    </row>
    <row r="13" spans="3:22" x14ac:dyDescent="0.3">
      <c r="D13" s="148"/>
      <c r="M13" s="53" t="s">
        <v>280</v>
      </c>
      <c r="N13" s="40" t="s">
        <v>281</v>
      </c>
      <c r="O13" s="40" t="s">
        <v>282</v>
      </c>
      <c r="P13" s="40" t="s">
        <v>283</v>
      </c>
      <c r="Q13" s="40" t="s">
        <v>284</v>
      </c>
      <c r="R13" s="40" t="s">
        <v>285</v>
      </c>
      <c r="S13" s="40" t="s">
        <v>286</v>
      </c>
      <c r="T13" s="40" t="s">
        <v>287</v>
      </c>
      <c r="U13" s="40" t="s">
        <v>288</v>
      </c>
      <c r="V13" s="56" t="s">
        <v>289</v>
      </c>
    </row>
    <row r="14" spans="3:22" x14ac:dyDescent="0.3">
      <c r="C14" s="149">
        <f>1.645</f>
        <v>1.645</v>
      </c>
      <c r="D14" t="s">
        <v>290</v>
      </c>
      <c r="M14" s="53" t="s">
        <v>291</v>
      </c>
      <c r="N14" s="40" t="s">
        <v>292</v>
      </c>
      <c r="O14" s="40" t="s">
        <v>293</v>
      </c>
      <c r="P14" s="40" t="s">
        <v>294</v>
      </c>
      <c r="Q14" s="40" t="s">
        <v>295</v>
      </c>
      <c r="R14" s="40" t="s">
        <v>296</v>
      </c>
      <c r="S14" s="40" t="s">
        <v>297</v>
      </c>
      <c r="T14" s="40" t="s">
        <v>298</v>
      </c>
      <c r="U14" s="40" t="s">
        <v>299</v>
      </c>
      <c r="V14" s="56" t="s">
        <v>300</v>
      </c>
    </row>
    <row r="15" spans="3:22" x14ac:dyDescent="0.3">
      <c r="C15" s="149"/>
      <c r="M15" s="53" t="s">
        <v>301</v>
      </c>
      <c r="N15" s="40" t="s">
        <v>302</v>
      </c>
      <c r="O15" s="40" t="s">
        <v>303</v>
      </c>
      <c r="P15" s="40" t="s">
        <v>304</v>
      </c>
      <c r="Q15" s="40" t="s">
        <v>305</v>
      </c>
      <c r="R15" s="40" t="s">
        <v>306</v>
      </c>
      <c r="S15" s="40" t="s">
        <v>307</v>
      </c>
      <c r="T15" s="40" t="s">
        <v>308</v>
      </c>
      <c r="U15" s="40" t="s">
        <v>309</v>
      </c>
      <c r="V15" s="56" t="s">
        <v>310</v>
      </c>
    </row>
    <row r="16" spans="3:22" x14ac:dyDescent="0.3">
      <c r="C16" s="149">
        <f>0.1</f>
        <v>0.1</v>
      </c>
      <c r="D16" t="s">
        <v>311</v>
      </c>
      <c r="M16" s="53" t="s">
        <v>312</v>
      </c>
      <c r="N16" s="40" t="s">
        <v>313</v>
      </c>
      <c r="O16" s="40" t="s">
        <v>314</v>
      </c>
      <c r="P16" s="40" t="s">
        <v>315</v>
      </c>
      <c r="Q16" s="40" t="s">
        <v>316</v>
      </c>
      <c r="R16" s="40" t="s">
        <v>317</v>
      </c>
      <c r="S16" s="40" t="s">
        <v>318</v>
      </c>
      <c r="T16" s="40" t="s">
        <v>319</v>
      </c>
      <c r="U16" s="40" t="s">
        <v>320</v>
      </c>
      <c r="V16" s="56" t="s">
        <v>321</v>
      </c>
    </row>
    <row r="17" spans="3:22" x14ac:dyDescent="0.3">
      <c r="M17" s="53" t="s">
        <v>322</v>
      </c>
      <c r="N17" s="40" t="s">
        <v>323</v>
      </c>
      <c r="O17" s="40" t="s">
        <v>324</v>
      </c>
      <c r="P17" s="40" t="s">
        <v>325</v>
      </c>
      <c r="Q17" s="40" t="s">
        <v>326</v>
      </c>
      <c r="R17" s="40" t="s">
        <v>327</v>
      </c>
      <c r="S17" s="40" t="s">
        <v>328</v>
      </c>
      <c r="T17" s="40" t="s">
        <v>329</v>
      </c>
      <c r="U17" s="40" t="s">
        <v>330</v>
      </c>
      <c r="V17" s="56" t="s">
        <v>331</v>
      </c>
    </row>
    <row r="18" spans="3:22" x14ac:dyDescent="0.3">
      <c r="M18" s="53" t="s">
        <v>332</v>
      </c>
      <c r="N18" s="40" t="s">
        <v>333</v>
      </c>
      <c r="O18" s="40" t="s">
        <v>334</v>
      </c>
      <c r="P18" s="40" t="s">
        <v>335</v>
      </c>
      <c r="Q18" s="40" t="s">
        <v>336</v>
      </c>
      <c r="R18" s="40" t="s">
        <v>337</v>
      </c>
      <c r="S18" s="40" t="s">
        <v>338</v>
      </c>
      <c r="T18" s="40" t="s">
        <v>339</v>
      </c>
      <c r="U18" s="40" t="s">
        <v>340</v>
      </c>
      <c r="V18" s="56" t="s">
        <v>341</v>
      </c>
    </row>
    <row r="19" spans="3:22" x14ac:dyDescent="0.3">
      <c r="M19" s="53" t="s">
        <v>342</v>
      </c>
      <c r="N19" s="40" t="s">
        <v>343</v>
      </c>
      <c r="O19" s="40" t="s">
        <v>344</v>
      </c>
      <c r="P19" s="40" t="s">
        <v>345</v>
      </c>
      <c r="Q19" s="40" t="s">
        <v>346</v>
      </c>
      <c r="R19" s="40" t="s">
        <v>347</v>
      </c>
      <c r="S19" s="40" t="s">
        <v>348</v>
      </c>
      <c r="T19" s="40" t="s">
        <v>349</v>
      </c>
      <c r="U19" s="40" t="s">
        <v>350</v>
      </c>
      <c r="V19" s="56" t="s">
        <v>351</v>
      </c>
    </row>
    <row r="20" spans="3:22" x14ac:dyDescent="0.3">
      <c r="C20" t="s">
        <v>264</v>
      </c>
      <c r="D20">
        <f>(C14^2*H10*H12*(1-H12))/(((H10-1)*C16^2*H12^2)+(C14^2*H12*(1-H12)))</f>
        <v>262.89836347407396</v>
      </c>
      <c r="E20" s="150">
        <f>ROUNDUP(D20,0)</f>
        <v>263</v>
      </c>
      <c r="M20" s="53" t="s">
        <v>352</v>
      </c>
      <c r="N20" s="40" t="s">
        <v>353</v>
      </c>
      <c r="O20" s="40" t="s">
        <v>354</v>
      </c>
      <c r="P20" s="40" t="s">
        <v>355</v>
      </c>
      <c r="Q20" s="40" t="s">
        <v>356</v>
      </c>
      <c r="R20" s="40" t="s">
        <v>357</v>
      </c>
      <c r="S20" s="40" t="s">
        <v>358</v>
      </c>
      <c r="T20" s="40" t="s">
        <v>359</v>
      </c>
      <c r="U20" s="40" t="s">
        <v>360</v>
      </c>
      <c r="V20" s="56" t="s">
        <v>361</v>
      </c>
    </row>
    <row r="21" spans="3:22" x14ac:dyDescent="0.3">
      <c r="M21" s="53" t="s">
        <v>362</v>
      </c>
      <c r="N21" s="40" t="s">
        <v>363</v>
      </c>
      <c r="O21" s="40" t="s">
        <v>364</v>
      </c>
      <c r="P21" s="40" t="s">
        <v>365</v>
      </c>
      <c r="Q21" s="40" t="s">
        <v>366</v>
      </c>
      <c r="R21" s="40" t="s">
        <v>367</v>
      </c>
      <c r="S21" s="40" t="s">
        <v>368</v>
      </c>
      <c r="T21" s="40" t="s">
        <v>369</v>
      </c>
      <c r="U21" s="40" t="s">
        <v>370</v>
      </c>
      <c r="V21" s="56" t="s">
        <v>371</v>
      </c>
    </row>
    <row r="22" spans="3:22" x14ac:dyDescent="0.3">
      <c r="C22" t="s">
        <v>372</v>
      </c>
      <c r="M22" s="53" t="s">
        <v>373</v>
      </c>
      <c r="N22" s="40" t="s">
        <v>374</v>
      </c>
      <c r="O22" s="40" t="s">
        <v>375</v>
      </c>
      <c r="P22" s="40" t="s">
        <v>376</v>
      </c>
      <c r="Q22" s="40" t="s">
        <v>377</v>
      </c>
      <c r="R22" s="40" t="s">
        <v>378</v>
      </c>
      <c r="S22" s="40" t="s">
        <v>379</v>
      </c>
      <c r="T22" s="40" t="s">
        <v>380</v>
      </c>
      <c r="U22" s="40" t="s">
        <v>381</v>
      </c>
      <c r="V22" s="56" t="s">
        <v>382</v>
      </c>
    </row>
    <row r="23" spans="3:22" x14ac:dyDescent="0.3">
      <c r="C23" t="s">
        <v>383</v>
      </c>
      <c r="M23" s="53" t="s">
        <v>384</v>
      </c>
      <c r="N23" s="40" t="s">
        <v>385</v>
      </c>
      <c r="O23" s="40" t="s">
        <v>386</v>
      </c>
      <c r="P23" s="40" t="s">
        <v>387</v>
      </c>
      <c r="Q23" s="40" t="s">
        <v>388</v>
      </c>
      <c r="R23" s="40" t="s">
        <v>389</v>
      </c>
      <c r="S23" s="40" t="s">
        <v>390</v>
      </c>
      <c r="T23" s="40" t="s">
        <v>391</v>
      </c>
      <c r="U23" s="40" t="s">
        <v>392</v>
      </c>
      <c r="V23" s="56" t="s">
        <v>393</v>
      </c>
    </row>
    <row r="24" spans="3:22" x14ac:dyDescent="0.3">
      <c r="M24" s="53" t="s">
        <v>394</v>
      </c>
      <c r="N24" s="40" t="s">
        <v>395</v>
      </c>
      <c r="O24" s="40" t="s">
        <v>396</v>
      </c>
      <c r="P24" s="40" t="s">
        <v>397</v>
      </c>
      <c r="Q24" s="40" t="s">
        <v>398</v>
      </c>
      <c r="R24" s="40" t="s">
        <v>399</v>
      </c>
      <c r="S24" s="40" t="s">
        <v>400</v>
      </c>
      <c r="T24" s="40" t="s">
        <v>401</v>
      </c>
      <c r="U24" s="40" t="s">
        <v>402</v>
      </c>
      <c r="V24" s="56" t="s">
        <v>403</v>
      </c>
    </row>
    <row r="25" spans="3:22" x14ac:dyDescent="0.3">
      <c r="C25" t="s">
        <v>404</v>
      </c>
      <c r="K25">
        <v>0.9</v>
      </c>
      <c r="M25" s="53" t="s">
        <v>405</v>
      </c>
      <c r="N25" s="40" t="s">
        <v>406</v>
      </c>
      <c r="O25" s="40" t="s">
        <v>407</v>
      </c>
      <c r="P25" s="40" t="s">
        <v>408</v>
      </c>
      <c r="Q25" s="40" t="s">
        <v>409</v>
      </c>
      <c r="R25" s="40" t="s">
        <v>410</v>
      </c>
      <c r="S25" s="40" t="s">
        <v>411</v>
      </c>
      <c r="T25" s="40" t="s">
        <v>412</v>
      </c>
      <c r="U25" s="40" t="s">
        <v>413</v>
      </c>
      <c r="V25" s="56" t="s">
        <v>414</v>
      </c>
    </row>
    <row r="26" spans="3:22" x14ac:dyDescent="0.3">
      <c r="C26" t="s">
        <v>415</v>
      </c>
      <c r="K26" s="151">
        <f>E20/K25</f>
        <v>292.22222222222223</v>
      </c>
      <c r="M26" s="53" t="s">
        <v>416</v>
      </c>
      <c r="N26" s="40" t="s">
        <v>417</v>
      </c>
      <c r="O26" s="40" t="s">
        <v>418</v>
      </c>
      <c r="P26" s="40" t="s">
        <v>419</v>
      </c>
      <c r="Q26" s="40" t="s">
        <v>420</v>
      </c>
      <c r="R26" s="40" t="s">
        <v>421</v>
      </c>
      <c r="S26" s="40" t="s">
        <v>422</v>
      </c>
      <c r="T26" s="40" t="s">
        <v>423</v>
      </c>
      <c r="U26" s="40" t="s">
        <v>424</v>
      </c>
      <c r="V26" s="56" t="s">
        <v>425</v>
      </c>
    </row>
    <row r="27" spans="3:22" x14ac:dyDescent="0.3">
      <c r="M27" s="53" t="s">
        <v>426</v>
      </c>
      <c r="N27" s="40" t="s">
        <v>427</v>
      </c>
      <c r="O27" s="40" t="s">
        <v>428</v>
      </c>
      <c r="P27" s="40" t="s">
        <v>429</v>
      </c>
      <c r="Q27" s="40" t="s">
        <v>430</v>
      </c>
      <c r="R27" s="40" t="s">
        <v>431</v>
      </c>
      <c r="S27" s="40" t="s">
        <v>432</v>
      </c>
      <c r="T27" s="40" t="s">
        <v>433</v>
      </c>
      <c r="U27" s="40" t="s">
        <v>434</v>
      </c>
      <c r="V27" s="56" t="s">
        <v>435</v>
      </c>
    </row>
    <row r="28" spans="3:22" x14ac:dyDescent="0.3">
      <c r="M28" s="53" t="s">
        <v>436</v>
      </c>
      <c r="N28" s="40" t="s">
        <v>437</v>
      </c>
      <c r="O28" s="40" t="s">
        <v>438</v>
      </c>
      <c r="P28" s="40" t="s">
        <v>439</v>
      </c>
      <c r="Q28" s="40" t="s">
        <v>440</v>
      </c>
      <c r="R28" s="40" t="s">
        <v>441</v>
      </c>
      <c r="S28" s="40" t="s">
        <v>442</v>
      </c>
      <c r="T28" s="40" t="s">
        <v>443</v>
      </c>
      <c r="U28" s="40" t="s">
        <v>444</v>
      </c>
      <c r="V28" s="56" t="s">
        <v>445</v>
      </c>
    </row>
    <row r="29" spans="3:22" x14ac:dyDescent="0.3">
      <c r="C29" s="152" t="s">
        <v>446</v>
      </c>
      <c r="D29" s="152"/>
      <c r="E29" s="152"/>
      <c r="F29" s="152"/>
      <c r="M29" s="53" t="s">
        <v>447</v>
      </c>
      <c r="N29" s="40" t="s">
        <v>448</v>
      </c>
      <c r="O29" s="40" t="s">
        <v>449</v>
      </c>
      <c r="P29" s="40" t="s">
        <v>450</v>
      </c>
      <c r="Q29" s="40" t="s">
        <v>451</v>
      </c>
      <c r="R29" s="40" t="s">
        <v>452</v>
      </c>
      <c r="S29" s="40" t="s">
        <v>453</v>
      </c>
      <c r="T29" s="40" t="s">
        <v>454</v>
      </c>
      <c r="U29" s="40" t="s">
        <v>455</v>
      </c>
      <c r="V29" s="56" t="s">
        <v>456</v>
      </c>
    </row>
    <row r="30" spans="3:22" x14ac:dyDescent="0.3">
      <c r="M30" s="53" t="s">
        <v>457</v>
      </c>
      <c r="N30" s="40" t="s">
        <v>458</v>
      </c>
      <c r="O30" s="40" t="s">
        <v>459</v>
      </c>
      <c r="P30" s="40" t="s">
        <v>460</v>
      </c>
      <c r="Q30" s="40" t="s">
        <v>461</v>
      </c>
      <c r="R30" s="40" t="s">
        <v>462</v>
      </c>
      <c r="S30" s="40" t="s">
        <v>463</v>
      </c>
      <c r="T30" s="40" t="s">
        <v>464</v>
      </c>
      <c r="U30" s="40" t="s">
        <v>465</v>
      </c>
      <c r="V30" s="56" t="s">
        <v>466</v>
      </c>
    </row>
    <row r="31" spans="3:22" x14ac:dyDescent="0.3">
      <c r="M31" s="53" t="s">
        <v>467</v>
      </c>
      <c r="N31" s="40" t="s">
        <v>468</v>
      </c>
      <c r="O31" s="40" t="s">
        <v>469</v>
      </c>
      <c r="P31" s="40" t="s">
        <v>470</v>
      </c>
      <c r="Q31" s="40" t="s">
        <v>471</v>
      </c>
      <c r="R31" s="40" t="s">
        <v>472</v>
      </c>
      <c r="S31" s="40" t="s">
        <v>473</v>
      </c>
      <c r="T31" s="40" t="s">
        <v>474</v>
      </c>
      <c r="U31" s="40" t="s">
        <v>475</v>
      </c>
      <c r="V31" s="56" t="s">
        <v>476</v>
      </c>
    </row>
    <row r="32" spans="3:22" x14ac:dyDescent="0.3">
      <c r="M32" s="53" t="s">
        <v>477</v>
      </c>
      <c r="N32" s="40" t="s">
        <v>478</v>
      </c>
      <c r="O32" s="40" t="s">
        <v>479</v>
      </c>
      <c r="P32" s="40" t="s">
        <v>480</v>
      </c>
      <c r="Q32" s="40" t="s">
        <v>481</v>
      </c>
      <c r="R32" s="40" t="s">
        <v>482</v>
      </c>
      <c r="S32" s="40" t="s">
        <v>483</v>
      </c>
      <c r="T32" s="40" t="s">
        <v>484</v>
      </c>
      <c r="U32" s="40" t="s">
        <v>485</v>
      </c>
      <c r="V32" s="56" t="s">
        <v>486</v>
      </c>
    </row>
    <row r="33" spans="13:22" x14ac:dyDescent="0.3">
      <c r="M33" s="53" t="s">
        <v>487</v>
      </c>
      <c r="N33" s="40" t="s">
        <v>488</v>
      </c>
      <c r="O33" s="40" t="s">
        <v>489</v>
      </c>
      <c r="P33" s="40" t="s">
        <v>490</v>
      </c>
      <c r="Q33" s="40" t="s">
        <v>491</v>
      </c>
      <c r="R33" s="40" t="s">
        <v>492</v>
      </c>
      <c r="S33" s="40" t="s">
        <v>493</v>
      </c>
      <c r="T33" s="40" t="s">
        <v>494</v>
      </c>
      <c r="U33" s="40" t="s">
        <v>495</v>
      </c>
      <c r="V33" s="56" t="s">
        <v>496</v>
      </c>
    </row>
    <row r="34" spans="13:22" x14ac:dyDescent="0.3">
      <c r="M34" s="53" t="s">
        <v>497</v>
      </c>
      <c r="N34" s="40" t="s">
        <v>498</v>
      </c>
      <c r="O34" s="40" t="s">
        <v>499</v>
      </c>
      <c r="P34" s="40" t="s">
        <v>500</v>
      </c>
      <c r="Q34" s="40" t="s">
        <v>501</v>
      </c>
      <c r="R34" s="40" t="s">
        <v>502</v>
      </c>
      <c r="S34" s="40" t="s">
        <v>503</v>
      </c>
      <c r="T34" s="40" t="s">
        <v>504</v>
      </c>
      <c r="U34" s="40" t="s">
        <v>505</v>
      </c>
      <c r="V34" s="56" t="s">
        <v>506</v>
      </c>
    </row>
    <row r="35" spans="13:22" x14ac:dyDescent="0.3">
      <c r="M35" s="53" t="s">
        <v>507</v>
      </c>
      <c r="N35" s="40" t="s">
        <v>508</v>
      </c>
      <c r="O35" s="40" t="s">
        <v>509</v>
      </c>
      <c r="P35" s="40" t="s">
        <v>510</v>
      </c>
      <c r="Q35" s="40" t="s">
        <v>511</v>
      </c>
      <c r="R35" s="40" t="s">
        <v>512</v>
      </c>
      <c r="S35" s="40" t="s">
        <v>513</v>
      </c>
      <c r="T35" s="40" t="s">
        <v>514</v>
      </c>
      <c r="U35" s="40" t="s">
        <v>515</v>
      </c>
      <c r="V35" s="56" t="s">
        <v>516</v>
      </c>
    </row>
    <row r="36" spans="13:22" x14ac:dyDescent="0.3">
      <c r="M36" s="53" t="s">
        <v>517</v>
      </c>
      <c r="N36" s="40" t="s">
        <v>518</v>
      </c>
      <c r="O36" s="40" t="s">
        <v>519</v>
      </c>
      <c r="P36" s="40" t="s">
        <v>520</v>
      </c>
      <c r="Q36" s="40" t="s">
        <v>521</v>
      </c>
      <c r="R36" s="40" t="s">
        <v>522</v>
      </c>
      <c r="S36" s="40" t="s">
        <v>523</v>
      </c>
      <c r="T36" s="40" t="s">
        <v>524</v>
      </c>
      <c r="U36" s="40" t="s">
        <v>525</v>
      </c>
      <c r="V36" s="56" t="s">
        <v>526</v>
      </c>
    </row>
    <row r="37" spans="13:22" x14ac:dyDescent="0.3">
      <c r="M37" s="53" t="s">
        <v>527</v>
      </c>
      <c r="N37" s="40" t="s">
        <v>528</v>
      </c>
      <c r="O37" s="40" t="s">
        <v>529</v>
      </c>
      <c r="P37" s="40" t="s">
        <v>530</v>
      </c>
      <c r="Q37" s="40" t="s">
        <v>531</v>
      </c>
      <c r="R37" s="40" t="s">
        <v>532</v>
      </c>
      <c r="S37" s="40" t="s">
        <v>533</v>
      </c>
      <c r="T37" s="40" t="s">
        <v>534</v>
      </c>
      <c r="U37" s="40" t="s">
        <v>535</v>
      </c>
      <c r="V37" s="56" t="s">
        <v>536</v>
      </c>
    </row>
    <row r="38" spans="13:22" x14ac:dyDescent="0.3">
      <c r="M38" s="53" t="s">
        <v>537</v>
      </c>
      <c r="N38" s="40" t="s">
        <v>538</v>
      </c>
      <c r="O38" s="40" t="s">
        <v>539</v>
      </c>
      <c r="P38" s="40" t="s">
        <v>540</v>
      </c>
      <c r="Q38" s="40" t="s">
        <v>541</v>
      </c>
      <c r="R38" s="40" t="s">
        <v>542</v>
      </c>
      <c r="S38" s="40" t="s">
        <v>543</v>
      </c>
      <c r="T38" s="40" t="s">
        <v>544</v>
      </c>
      <c r="U38" s="40" t="s">
        <v>545</v>
      </c>
      <c r="V38" s="56" t="s">
        <v>546</v>
      </c>
    </row>
    <row r="39" spans="13:22" x14ac:dyDescent="0.3">
      <c r="M39" s="53" t="s">
        <v>547</v>
      </c>
      <c r="N39" s="40" t="s">
        <v>548</v>
      </c>
      <c r="O39" s="40" t="s">
        <v>549</v>
      </c>
      <c r="P39" s="40" t="s">
        <v>550</v>
      </c>
      <c r="Q39" s="40" t="s">
        <v>551</v>
      </c>
      <c r="R39" s="40" t="s">
        <v>552</v>
      </c>
      <c r="S39" s="40" t="s">
        <v>553</v>
      </c>
      <c r="T39" s="40" t="s">
        <v>554</v>
      </c>
      <c r="U39" s="40" t="s">
        <v>555</v>
      </c>
      <c r="V39" s="56" t="s">
        <v>556</v>
      </c>
    </row>
    <row r="40" spans="13:22" x14ac:dyDescent="0.3">
      <c r="M40" s="53" t="s">
        <v>557</v>
      </c>
      <c r="N40" s="40" t="s">
        <v>558</v>
      </c>
      <c r="O40" s="40" t="s">
        <v>559</v>
      </c>
      <c r="P40" s="40" t="s">
        <v>560</v>
      </c>
      <c r="Q40" s="40" t="s">
        <v>561</v>
      </c>
      <c r="R40" s="40" t="s">
        <v>562</v>
      </c>
      <c r="S40" s="40" t="s">
        <v>563</v>
      </c>
      <c r="T40" s="40" t="s">
        <v>564</v>
      </c>
      <c r="U40" s="40" t="s">
        <v>565</v>
      </c>
      <c r="V40" s="56" t="s">
        <v>566</v>
      </c>
    </row>
    <row r="41" spans="13:22" ht="15" thickBot="1" x14ac:dyDescent="0.35">
      <c r="M41" s="54" t="s">
        <v>567</v>
      </c>
      <c r="N41" s="55" t="s">
        <v>568</v>
      </c>
      <c r="O41" s="55" t="s">
        <v>569</v>
      </c>
      <c r="P41" s="55" t="s">
        <v>570</v>
      </c>
      <c r="Q41" s="55" t="s">
        <v>571</v>
      </c>
      <c r="R41" s="55" t="s">
        <v>572</v>
      </c>
      <c r="S41" s="55" t="s">
        <v>573</v>
      </c>
      <c r="T41" s="55" t="s">
        <v>574</v>
      </c>
      <c r="U41" s="55" t="s">
        <v>575</v>
      </c>
      <c r="V41" s="57" t="s">
        <v>576</v>
      </c>
    </row>
  </sheetData>
  <mergeCells count="1">
    <mergeCell ref="M11:V11"/>
  </mergeCells>
  <conditionalFormatting sqref="M12:V41">
    <cfRule type="duplicateValues" dxfId="36" priority="1"/>
    <cfRule type="duplicateValues" dxfId="35" priority="2"/>
  </conditionalFormatting>
  <conditionalFormatting sqref="Q13:Q41">
    <cfRule type="duplicateValues" dxfId="34" priority="3"/>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2CCDD-CEDA-4C88-B4BB-66A1336D3945}">
  <dimension ref="D6:P27"/>
  <sheetViews>
    <sheetView topLeftCell="A46" workbookViewId="0">
      <selection activeCell="F22" sqref="F22"/>
    </sheetView>
  </sheetViews>
  <sheetFormatPr defaultRowHeight="14.4" x14ac:dyDescent="0.3"/>
  <sheetData>
    <row r="6" spans="4:16" ht="15" thickBot="1" x14ac:dyDescent="0.35"/>
    <row r="7" spans="4:16" x14ac:dyDescent="0.3">
      <c r="L7" s="263" t="s">
        <v>577</v>
      </c>
      <c r="M7" s="264"/>
      <c r="N7" s="264"/>
      <c r="O7" s="264"/>
      <c r="P7" s="265"/>
    </row>
    <row r="8" spans="4:16" x14ac:dyDescent="0.3">
      <c r="L8" s="53" t="s">
        <v>578</v>
      </c>
      <c r="M8" s="40" t="s">
        <v>579</v>
      </c>
      <c r="N8" s="40" t="s">
        <v>580</v>
      </c>
      <c r="O8" s="40" t="s">
        <v>581</v>
      </c>
      <c r="P8" s="56" t="s">
        <v>582</v>
      </c>
    </row>
    <row r="9" spans="4:16" x14ac:dyDescent="0.3">
      <c r="D9" t="s">
        <v>264</v>
      </c>
      <c r="E9" t="s">
        <v>265</v>
      </c>
      <c r="L9" s="53" t="s">
        <v>583</v>
      </c>
      <c r="M9" s="40" t="s">
        <v>584</v>
      </c>
      <c r="N9" s="40" t="s">
        <v>585</v>
      </c>
      <c r="O9" s="40" t="s">
        <v>586</v>
      </c>
      <c r="P9" s="56" t="s">
        <v>587</v>
      </c>
    </row>
    <row r="10" spans="4:16" x14ac:dyDescent="0.3">
      <c r="L10" s="53" t="s">
        <v>588</v>
      </c>
      <c r="M10" s="40" t="s">
        <v>589</v>
      </c>
      <c r="N10" s="40" t="s">
        <v>590</v>
      </c>
      <c r="O10" s="40" t="s">
        <v>591</v>
      </c>
      <c r="P10" s="56" t="s">
        <v>592</v>
      </c>
    </row>
    <row r="11" spans="4:16" x14ac:dyDescent="0.3">
      <c r="D11" t="s">
        <v>242</v>
      </c>
      <c r="E11" t="s">
        <v>266</v>
      </c>
      <c r="I11">
        <v>2322</v>
      </c>
      <c r="L11" s="53" t="s">
        <v>593</v>
      </c>
      <c r="M11" s="40" t="s">
        <v>594</v>
      </c>
      <c r="N11" s="40" t="s">
        <v>595</v>
      </c>
      <c r="O11" s="40" t="s">
        <v>596</v>
      </c>
      <c r="P11" s="56" t="s">
        <v>597</v>
      </c>
    </row>
    <row r="12" spans="4:16" x14ac:dyDescent="0.3">
      <c r="L12" s="53" t="s">
        <v>598</v>
      </c>
      <c r="M12" s="40" t="s">
        <v>599</v>
      </c>
      <c r="N12" s="40" t="s">
        <v>600</v>
      </c>
      <c r="O12" s="40" t="s">
        <v>601</v>
      </c>
      <c r="P12" s="56" t="s">
        <v>602</v>
      </c>
    </row>
    <row r="13" spans="4:16" x14ac:dyDescent="0.3">
      <c r="D13" t="s">
        <v>268</v>
      </c>
      <c r="E13" t="s">
        <v>269</v>
      </c>
      <c r="I13">
        <v>0.75</v>
      </c>
      <c r="L13" s="53" t="s">
        <v>603</v>
      </c>
      <c r="M13" s="40" t="s">
        <v>604</v>
      </c>
      <c r="N13" s="40" t="s">
        <v>605</v>
      </c>
      <c r="O13" s="40" t="s">
        <v>606</v>
      </c>
      <c r="P13" s="56" t="s">
        <v>607</v>
      </c>
    </row>
    <row r="14" spans="4:16" x14ac:dyDescent="0.3">
      <c r="L14" s="53" t="s">
        <v>608</v>
      </c>
      <c r="M14" s="40" t="s">
        <v>609</v>
      </c>
      <c r="N14" s="40" t="s">
        <v>610</v>
      </c>
      <c r="O14" s="40" t="s">
        <v>611</v>
      </c>
      <c r="P14" s="56" t="s">
        <v>612</v>
      </c>
    </row>
    <row r="15" spans="4:16" x14ac:dyDescent="0.3">
      <c r="D15">
        <f>1.645</f>
        <v>1.645</v>
      </c>
      <c r="E15" t="s">
        <v>290</v>
      </c>
      <c r="L15" s="53" t="s">
        <v>613</v>
      </c>
      <c r="M15" s="40" t="s">
        <v>614</v>
      </c>
      <c r="N15" s="40" t="s">
        <v>615</v>
      </c>
      <c r="O15" s="40" t="s">
        <v>616</v>
      </c>
      <c r="P15" s="56" t="s">
        <v>617</v>
      </c>
    </row>
    <row r="16" spans="4:16" x14ac:dyDescent="0.3">
      <c r="L16" s="53" t="s">
        <v>618</v>
      </c>
      <c r="M16" s="40" t="s">
        <v>619</v>
      </c>
      <c r="N16" s="40" t="s">
        <v>620</v>
      </c>
      <c r="O16" s="40" t="s">
        <v>621</v>
      </c>
      <c r="P16" s="56" t="s">
        <v>622</v>
      </c>
    </row>
    <row r="17" spans="4:16" x14ac:dyDescent="0.3">
      <c r="D17">
        <f>0.1</f>
        <v>0.1</v>
      </c>
      <c r="E17" t="s">
        <v>311</v>
      </c>
      <c r="L17" s="53" t="s">
        <v>623</v>
      </c>
      <c r="M17" s="40" t="s">
        <v>624</v>
      </c>
      <c r="N17" s="40" t="s">
        <v>625</v>
      </c>
      <c r="O17" s="40" t="s">
        <v>626</v>
      </c>
      <c r="P17" s="56" t="s">
        <v>627</v>
      </c>
    </row>
    <row r="18" spans="4:16" x14ac:dyDescent="0.3">
      <c r="L18" s="53" t="s">
        <v>628</v>
      </c>
      <c r="M18" s="40" t="s">
        <v>629</v>
      </c>
      <c r="N18" s="40" t="s">
        <v>630</v>
      </c>
      <c r="O18" s="40" t="s">
        <v>631</v>
      </c>
      <c r="P18" s="56" t="s">
        <v>632</v>
      </c>
    </row>
    <row r="19" spans="4:16" x14ac:dyDescent="0.3">
      <c r="L19" s="53" t="s">
        <v>633</v>
      </c>
      <c r="M19" s="40" t="s">
        <v>634</v>
      </c>
      <c r="N19" s="40" t="s">
        <v>635</v>
      </c>
      <c r="O19" s="40" t="s">
        <v>636</v>
      </c>
      <c r="P19" s="56" t="s">
        <v>637</v>
      </c>
    </row>
    <row r="20" spans="4:16" x14ac:dyDescent="0.3">
      <c r="L20" s="53" t="s">
        <v>638</v>
      </c>
      <c r="M20" s="40" t="s">
        <v>639</v>
      </c>
      <c r="N20" s="40" t="s">
        <v>640</v>
      </c>
      <c r="O20" s="40" t="s">
        <v>641</v>
      </c>
      <c r="P20" s="56" t="s">
        <v>642</v>
      </c>
    </row>
    <row r="21" spans="4:16" x14ac:dyDescent="0.3">
      <c r="D21" t="s">
        <v>264</v>
      </c>
      <c r="E21">
        <f>(D15*D15*I11*I13*(1-I13))/((I11-1)*D17*D17*I13*I13)+(D15*D15*I13*(1-I13))</f>
        <v>90.747075939115661</v>
      </c>
      <c r="F21">
        <f>ROUNDUP(E21,0)</f>
        <v>91</v>
      </c>
      <c r="L21" s="53" t="s">
        <v>643</v>
      </c>
      <c r="M21" s="40" t="s">
        <v>644</v>
      </c>
      <c r="N21" s="40" t="s">
        <v>645</v>
      </c>
      <c r="O21" s="40" t="s">
        <v>646</v>
      </c>
      <c r="P21" s="56" t="s">
        <v>647</v>
      </c>
    </row>
    <row r="22" spans="4:16" x14ac:dyDescent="0.3">
      <c r="L22" s="53" t="s">
        <v>648</v>
      </c>
      <c r="M22" s="40" t="s">
        <v>649</v>
      </c>
      <c r="N22" s="40" t="s">
        <v>650</v>
      </c>
      <c r="O22" s="40" t="s">
        <v>651</v>
      </c>
      <c r="P22" s="56" t="s">
        <v>652</v>
      </c>
    </row>
    <row r="23" spans="4:16" x14ac:dyDescent="0.3">
      <c r="D23" t="s">
        <v>653</v>
      </c>
      <c r="L23" s="53" t="s">
        <v>654</v>
      </c>
      <c r="M23" s="40" t="s">
        <v>655</v>
      </c>
      <c r="N23" s="40" t="s">
        <v>656</v>
      </c>
      <c r="O23" s="40" t="s">
        <v>657</v>
      </c>
      <c r="P23" s="56" t="s">
        <v>658</v>
      </c>
    </row>
    <row r="24" spans="4:16" x14ac:dyDescent="0.3">
      <c r="D24" t="s">
        <v>659</v>
      </c>
      <c r="L24" s="53" t="s">
        <v>660</v>
      </c>
      <c r="M24" s="40" t="s">
        <v>661</v>
      </c>
      <c r="N24" s="40" t="s">
        <v>662</v>
      </c>
      <c r="O24" s="40" t="s">
        <v>663</v>
      </c>
      <c r="P24" s="56" t="s">
        <v>664</v>
      </c>
    </row>
    <row r="25" spans="4:16" x14ac:dyDescent="0.3">
      <c r="L25" s="53" t="s">
        <v>665</v>
      </c>
      <c r="M25" s="40" t="s">
        <v>666</v>
      </c>
      <c r="N25" s="40" t="s">
        <v>667</v>
      </c>
      <c r="O25" s="40" t="s">
        <v>668</v>
      </c>
      <c r="P25" s="56" t="s">
        <v>669</v>
      </c>
    </row>
    <row r="26" spans="4:16" ht="15" thickBot="1" x14ac:dyDescent="0.35">
      <c r="D26" t="s">
        <v>670</v>
      </c>
      <c r="L26" s="53" t="s">
        <v>671</v>
      </c>
      <c r="M26" s="40" t="s">
        <v>672</v>
      </c>
      <c r="N26" s="40" t="s">
        <v>673</v>
      </c>
      <c r="O26" s="40" t="s">
        <v>674</v>
      </c>
      <c r="P26" s="56" t="s">
        <v>675</v>
      </c>
    </row>
    <row r="27" spans="4:16" ht="15" thickBot="1" x14ac:dyDescent="0.35">
      <c r="D27" s="162" t="s">
        <v>415</v>
      </c>
      <c r="E27" s="163"/>
      <c r="F27" s="163"/>
      <c r="G27" s="163"/>
      <c r="H27" s="163"/>
      <c r="I27" s="164">
        <v>100</v>
      </c>
      <c r="L27" s="54" t="s">
        <v>676</v>
      </c>
      <c r="M27" s="55" t="s">
        <v>677</v>
      </c>
      <c r="N27" s="55" t="s">
        <v>678</v>
      </c>
      <c r="O27" s="55" t="s">
        <v>679</v>
      </c>
      <c r="P27" s="57" t="s">
        <v>680</v>
      </c>
    </row>
  </sheetData>
  <mergeCells count="1">
    <mergeCell ref="L7:P7"/>
  </mergeCells>
  <conditionalFormatting sqref="L8:P27">
    <cfRule type="duplicateValues" dxfId="33"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1"/>
  <sheetViews>
    <sheetView zoomScaleNormal="100" workbookViewId="0">
      <pane xSplit="1" ySplit="1" topLeftCell="B128" activePane="bottomRight" state="frozen"/>
      <selection pane="topRight" activeCell="B1" sqref="B1"/>
      <selection pane="bottomLeft" activeCell="A2" sqref="A2"/>
      <selection pane="bottomRight" activeCell="E12" sqref="E12"/>
    </sheetView>
  </sheetViews>
  <sheetFormatPr defaultRowHeight="14.4" x14ac:dyDescent="0.3"/>
  <cols>
    <col min="1" max="1" width="5.5546875" bestFit="1" customWidth="1"/>
    <col min="2" max="2" width="18.44140625" bestFit="1" customWidth="1"/>
    <col min="3" max="3" width="27" bestFit="1" customWidth="1"/>
    <col min="4" max="4" width="23.109375" bestFit="1" customWidth="1"/>
    <col min="5" max="5" width="40.88671875" bestFit="1" customWidth="1"/>
    <col min="6" max="6" width="37.44140625" bestFit="1" customWidth="1"/>
    <col min="7" max="7" width="14.88671875" bestFit="1" customWidth="1"/>
    <col min="8" max="8" width="15.5546875" style="75" bestFit="1" customWidth="1"/>
    <col min="9" max="9" width="9.109375" style="75"/>
    <col min="10" max="10" width="9.109375" style="58"/>
  </cols>
  <sheetData>
    <row r="1" spans="1:8" x14ac:dyDescent="0.3">
      <c r="A1" s="160" t="s">
        <v>681</v>
      </c>
      <c r="B1" s="160" t="s">
        <v>682</v>
      </c>
      <c r="C1" s="160" t="s">
        <v>683</v>
      </c>
      <c r="D1" s="160" t="s">
        <v>684</v>
      </c>
      <c r="E1" s="160" t="s">
        <v>685</v>
      </c>
      <c r="F1" s="160" t="s">
        <v>686</v>
      </c>
      <c r="G1" s="160" t="s">
        <v>687</v>
      </c>
      <c r="H1" s="161" t="s">
        <v>688</v>
      </c>
    </row>
    <row r="2" spans="1:8" x14ac:dyDescent="0.3">
      <c r="A2" s="40">
        <v>1</v>
      </c>
      <c r="B2" s="40" t="s">
        <v>270</v>
      </c>
      <c r="C2" s="40" t="s">
        <v>689</v>
      </c>
      <c r="D2" s="40" t="s">
        <v>690</v>
      </c>
      <c r="E2" s="40" t="s">
        <v>691</v>
      </c>
      <c r="F2" s="40" t="s">
        <v>692</v>
      </c>
      <c r="G2" s="40" t="s">
        <v>693</v>
      </c>
      <c r="H2" s="40" t="s">
        <v>694</v>
      </c>
    </row>
    <row r="3" spans="1:8" x14ac:dyDescent="0.3">
      <c r="A3" s="40">
        <v>2</v>
      </c>
      <c r="B3" s="40" t="s">
        <v>280</v>
      </c>
      <c r="C3" s="40" t="s">
        <v>695</v>
      </c>
      <c r="D3" s="40" t="s">
        <v>696</v>
      </c>
      <c r="E3" s="40" t="s">
        <v>691</v>
      </c>
      <c r="F3" s="40" t="s">
        <v>697</v>
      </c>
      <c r="G3" s="40" t="s">
        <v>693</v>
      </c>
      <c r="H3" s="40" t="s">
        <v>694</v>
      </c>
    </row>
    <row r="4" spans="1:8" x14ac:dyDescent="0.3">
      <c r="A4" s="40">
        <v>3</v>
      </c>
      <c r="B4" s="40" t="s">
        <v>291</v>
      </c>
      <c r="C4" s="40" t="s">
        <v>698</v>
      </c>
      <c r="D4" s="40" t="s">
        <v>699</v>
      </c>
      <c r="E4" s="40" t="s">
        <v>700</v>
      </c>
      <c r="F4" s="40" t="s">
        <v>692</v>
      </c>
      <c r="G4" s="40" t="s">
        <v>693</v>
      </c>
      <c r="H4" s="40" t="s">
        <v>694</v>
      </c>
    </row>
    <row r="5" spans="1:8" x14ac:dyDescent="0.3">
      <c r="A5" s="40">
        <v>4</v>
      </c>
      <c r="B5" s="40" t="s">
        <v>301</v>
      </c>
      <c r="C5" s="40" t="s">
        <v>701</v>
      </c>
      <c r="D5" s="40" t="s">
        <v>702</v>
      </c>
      <c r="E5" s="40" t="s">
        <v>700</v>
      </c>
      <c r="F5" s="40" t="s">
        <v>692</v>
      </c>
      <c r="G5" s="40" t="s">
        <v>693</v>
      </c>
      <c r="H5" s="40" t="s">
        <v>694</v>
      </c>
    </row>
    <row r="6" spans="1:8" x14ac:dyDescent="0.3">
      <c r="A6" s="40">
        <v>5</v>
      </c>
      <c r="B6" s="40" t="s">
        <v>312</v>
      </c>
      <c r="C6" s="40" t="s">
        <v>703</v>
      </c>
      <c r="D6" s="40" t="s">
        <v>704</v>
      </c>
      <c r="E6" s="40" t="s">
        <v>700</v>
      </c>
      <c r="F6" s="40" t="s">
        <v>692</v>
      </c>
      <c r="G6" s="40" t="s">
        <v>693</v>
      </c>
      <c r="H6" s="40" t="s">
        <v>694</v>
      </c>
    </row>
    <row r="7" spans="1:8" x14ac:dyDescent="0.3">
      <c r="A7" s="40">
        <v>6</v>
      </c>
      <c r="B7" s="40" t="s">
        <v>322</v>
      </c>
      <c r="C7" s="40" t="s">
        <v>705</v>
      </c>
      <c r="D7" s="40" t="s">
        <v>706</v>
      </c>
      <c r="E7" s="40" t="s">
        <v>700</v>
      </c>
      <c r="F7" s="40" t="s">
        <v>707</v>
      </c>
      <c r="G7" s="40" t="s">
        <v>693</v>
      </c>
      <c r="H7" s="40" t="s">
        <v>694</v>
      </c>
    </row>
    <row r="8" spans="1:8" x14ac:dyDescent="0.3">
      <c r="A8" s="40">
        <v>7</v>
      </c>
      <c r="B8" s="40" t="s">
        <v>332</v>
      </c>
      <c r="C8" s="40" t="s">
        <v>708</v>
      </c>
      <c r="D8" s="40" t="s">
        <v>709</v>
      </c>
      <c r="E8" s="40" t="s">
        <v>691</v>
      </c>
      <c r="F8" s="40" t="s">
        <v>692</v>
      </c>
      <c r="G8" s="40" t="s">
        <v>693</v>
      </c>
      <c r="H8" s="40" t="s">
        <v>694</v>
      </c>
    </row>
    <row r="9" spans="1:8" x14ac:dyDescent="0.3">
      <c r="A9" s="40">
        <v>8</v>
      </c>
      <c r="B9" s="40" t="s">
        <v>342</v>
      </c>
      <c r="C9" s="40" t="s">
        <v>710</v>
      </c>
      <c r="D9" s="40" t="s">
        <v>711</v>
      </c>
      <c r="E9" s="40" t="s">
        <v>691</v>
      </c>
      <c r="F9" s="40" t="s">
        <v>692</v>
      </c>
      <c r="G9" s="40" t="s">
        <v>693</v>
      </c>
      <c r="H9" s="40" t="s">
        <v>694</v>
      </c>
    </row>
    <row r="10" spans="1:8" x14ac:dyDescent="0.3">
      <c r="A10" s="40">
        <v>9</v>
      </c>
      <c r="B10" s="40" t="s">
        <v>352</v>
      </c>
      <c r="C10" s="40" t="s">
        <v>712</v>
      </c>
      <c r="D10" s="40" t="s">
        <v>713</v>
      </c>
      <c r="E10" s="40" t="s">
        <v>714</v>
      </c>
      <c r="F10" s="40" t="s">
        <v>715</v>
      </c>
      <c r="G10" s="40" t="s">
        <v>693</v>
      </c>
      <c r="H10" s="40" t="s">
        <v>694</v>
      </c>
    </row>
    <row r="11" spans="1:8" x14ac:dyDescent="0.3">
      <c r="A11" s="40">
        <v>10</v>
      </c>
      <c r="B11" s="40" t="s">
        <v>362</v>
      </c>
      <c r="C11" s="40" t="s">
        <v>716</v>
      </c>
      <c r="D11" s="40" t="s">
        <v>717</v>
      </c>
      <c r="E11" s="40" t="s">
        <v>714</v>
      </c>
      <c r="F11" s="40" t="s">
        <v>715</v>
      </c>
      <c r="G11" s="40" t="s">
        <v>693</v>
      </c>
      <c r="H11" s="40" t="s">
        <v>694</v>
      </c>
    </row>
    <row r="12" spans="1:8" x14ac:dyDescent="0.3">
      <c r="A12" s="40">
        <v>11</v>
      </c>
      <c r="B12" s="40" t="s">
        <v>373</v>
      </c>
      <c r="C12" s="40" t="s">
        <v>718</v>
      </c>
      <c r="D12" s="40" t="s">
        <v>719</v>
      </c>
      <c r="E12" s="40" t="s">
        <v>714</v>
      </c>
      <c r="F12" s="40" t="s">
        <v>715</v>
      </c>
      <c r="G12" s="40" t="s">
        <v>693</v>
      </c>
      <c r="H12" s="40" t="s">
        <v>694</v>
      </c>
    </row>
    <row r="13" spans="1:8" x14ac:dyDescent="0.3">
      <c r="A13" s="40">
        <v>12</v>
      </c>
      <c r="B13" s="40" t="s">
        <v>384</v>
      </c>
      <c r="C13" s="40" t="s">
        <v>720</v>
      </c>
      <c r="D13" s="40" t="s">
        <v>721</v>
      </c>
      <c r="E13" s="40" t="s">
        <v>722</v>
      </c>
      <c r="F13" s="40" t="s">
        <v>692</v>
      </c>
      <c r="G13" s="40" t="s">
        <v>693</v>
      </c>
      <c r="H13" s="40" t="s">
        <v>694</v>
      </c>
    </row>
    <row r="14" spans="1:8" x14ac:dyDescent="0.3">
      <c r="A14" s="40">
        <v>13</v>
      </c>
      <c r="B14" s="40" t="s">
        <v>394</v>
      </c>
      <c r="C14" s="40" t="s">
        <v>723</v>
      </c>
      <c r="D14" s="40" t="s">
        <v>724</v>
      </c>
      <c r="E14" s="40" t="s">
        <v>722</v>
      </c>
      <c r="F14" s="40" t="s">
        <v>692</v>
      </c>
      <c r="G14" s="40" t="s">
        <v>693</v>
      </c>
      <c r="H14" s="40" t="s">
        <v>694</v>
      </c>
    </row>
    <row r="15" spans="1:8" x14ac:dyDescent="0.3">
      <c r="A15" s="40">
        <v>14</v>
      </c>
      <c r="B15" s="40" t="s">
        <v>405</v>
      </c>
      <c r="C15" s="40" t="s">
        <v>725</v>
      </c>
      <c r="D15" s="40" t="s">
        <v>726</v>
      </c>
      <c r="E15" s="40" t="s">
        <v>700</v>
      </c>
      <c r="F15" s="40" t="s">
        <v>692</v>
      </c>
      <c r="G15" s="40" t="s">
        <v>693</v>
      </c>
      <c r="H15" s="40" t="s">
        <v>694</v>
      </c>
    </row>
    <row r="16" spans="1:8" x14ac:dyDescent="0.3">
      <c r="A16" s="40">
        <v>15</v>
      </c>
      <c r="B16" s="40" t="s">
        <v>416</v>
      </c>
      <c r="C16" s="40" t="s">
        <v>727</v>
      </c>
      <c r="D16" s="40" t="s">
        <v>728</v>
      </c>
      <c r="E16" s="40" t="s">
        <v>729</v>
      </c>
      <c r="F16" s="40" t="s">
        <v>715</v>
      </c>
      <c r="G16" s="40" t="s">
        <v>693</v>
      </c>
      <c r="H16" s="40" t="s">
        <v>694</v>
      </c>
    </row>
    <row r="17" spans="1:8" x14ac:dyDescent="0.3">
      <c r="A17" s="40">
        <v>16</v>
      </c>
      <c r="B17" s="40" t="s">
        <v>426</v>
      </c>
      <c r="C17" s="40" t="s">
        <v>730</v>
      </c>
      <c r="D17" s="40" t="s">
        <v>731</v>
      </c>
      <c r="E17" s="40" t="s">
        <v>729</v>
      </c>
      <c r="F17" s="40" t="s">
        <v>715</v>
      </c>
      <c r="G17" s="40" t="s">
        <v>693</v>
      </c>
      <c r="H17" s="40" t="s">
        <v>694</v>
      </c>
    </row>
    <row r="18" spans="1:8" x14ac:dyDescent="0.3">
      <c r="A18" s="40">
        <v>17</v>
      </c>
      <c r="B18" s="40" t="s">
        <v>436</v>
      </c>
      <c r="C18" s="40" t="s">
        <v>732</v>
      </c>
      <c r="D18" s="40" t="s">
        <v>733</v>
      </c>
      <c r="E18" s="40" t="s">
        <v>729</v>
      </c>
      <c r="F18" s="40" t="s">
        <v>715</v>
      </c>
      <c r="G18" s="40" t="s">
        <v>693</v>
      </c>
      <c r="H18" s="40" t="s">
        <v>694</v>
      </c>
    </row>
    <row r="19" spans="1:8" x14ac:dyDescent="0.3">
      <c r="A19" s="40">
        <v>18</v>
      </c>
      <c r="B19" s="40" t="s">
        <v>447</v>
      </c>
      <c r="C19" s="40" t="s">
        <v>734</v>
      </c>
      <c r="D19" s="40" t="s">
        <v>735</v>
      </c>
      <c r="E19" s="40" t="s">
        <v>729</v>
      </c>
      <c r="F19" s="40" t="s">
        <v>715</v>
      </c>
      <c r="G19" s="40" t="s">
        <v>693</v>
      </c>
      <c r="H19" s="40" t="s">
        <v>694</v>
      </c>
    </row>
    <row r="20" spans="1:8" x14ac:dyDescent="0.3">
      <c r="A20" s="40">
        <v>19</v>
      </c>
      <c r="B20" s="40" t="s">
        <v>457</v>
      </c>
      <c r="C20" s="40" t="s">
        <v>736</v>
      </c>
      <c r="D20" s="40" t="s">
        <v>737</v>
      </c>
      <c r="E20" s="40" t="s">
        <v>738</v>
      </c>
      <c r="F20" s="40" t="s">
        <v>715</v>
      </c>
      <c r="G20" s="40" t="s">
        <v>693</v>
      </c>
      <c r="H20" s="40" t="s">
        <v>694</v>
      </c>
    </row>
    <row r="21" spans="1:8" x14ac:dyDescent="0.3">
      <c r="A21" s="40">
        <v>20</v>
      </c>
      <c r="B21" s="40" t="s">
        <v>467</v>
      </c>
      <c r="C21" s="40" t="s">
        <v>739</v>
      </c>
      <c r="D21" s="40" t="s">
        <v>740</v>
      </c>
      <c r="E21" s="40" t="s">
        <v>738</v>
      </c>
      <c r="F21" s="40" t="s">
        <v>715</v>
      </c>
      <c r="G21" s="40" t="s">
        <v>693</v>
      </c>
      <c r="H21" s="40" t="s">
        <v>694</v>
      </c>
    </row>
    <row r="22" spans="1:8" x14ac:dyDescent="0.3">
      <c r="A22" s="40">
        <v>21</v>
      </c>
      <c r="B22" s="40" t="s">
        <v>477</v>
      </c>
      <c r="C22" s="40" t="s">
        <v>741</v>
      </c>
      <c r="D22" s="40" t="s">
        <v>742</v>
      </c>
      <c r="E22" s="40" t="s">
        <v>738</v>
      </c>
      <c r="F22" s="40" t="s">
        <v>715</v>
      </c>
      <c r="G22" s="40" t="s">
        <v>693</v>
      </c>
      <c r="H22" s="40" t="s">
        <v>694</v>
      </c>
    </row>
    <row r="23" spans="1:8" x14ac:dyDescent="0.3">
      <c r="A23" s="40">
        <v>22</v>
      </c>
      <c r="B23" s="40" t="s">
        <v>487</v>
      </c>
      <c r="C23" s="40" t="s">
        <v>743</v>
      </c>
      <c r="D23" s="40" t="s">
        <v>744</v>
      </c>
      <c r="E23" s="40" t="s">
        <v>745</v>
      </c>
      <c r="F23" s="40" t="s">
        <v>715</v>
      </c>
      <c r="G23" s="40" t="s">
        <v>693</v>
      </c>
      <c r="H23" s="40" t="s">
        <v>694</v>
      </c>
    </row>
    <row r="24" spans="1:8" x14ac:dyDescent="0.3">
      <c r="A24" s="40">
        <v>23</v>
      </c>
      <c r="B24" s="40" t="s">
        <v>497</v>
      </c>
      <c r="C24" s="40" t="s">
        <v>746</v>
      </c>
      <c r="D24" s="40" t="s">
        <v>747</v>
      </c>
      <c r="E24" s="40" t="s">
        <v>745</v>
      </c>
      <c r="F24" s="40" t="s">
        <v>715</v>
      </c>
      <c r="G24" s="40" t="s">
        <v>693</v>
      </c>
      <c r="H24" s="40" t="s">
        <v>694</v>
      </c>
    </row>
    <row r="25" spans="1:8" x14ac:dyDescent="0.3">
      <c r="A25" s="40">
        <v>24</v>
      </c>
      <c r="B25" s="40" t="s">
        <v>507</v>
      </c>
      <c r="C25" s="40" t="s">
        <v>748</v>
      </c>
      <c r="D25" s="40" t="s">
        <v>749</v>
      </c>
      <c r="E25" s="40" t="s">
        <v>750</v>
      </c>
      <c r="F25" s="40" t="s">
        <v>751</v>
      </c>
      <c r="G25" s="40" t="s">
        <v>693</v>
      </c>
      <c r="H25" s="40" t="s">
        <v>694</v>
      </c>
    </row>
    <row r="26" spans="1:8" x14ac:dyDescent="0.3">
      <c r="A26" s="40">
        <v>25</v>
      </c>
      <c r="B26" s="40" t="s">
        <v>517</v>
      </c>
      <c r="C26" s="40" t="s">
        <v>752</v>
      </c>
      <c r="D26" s="40" t="s">
        <v>753</v>
      </c>
      <c r="E26" s="40" t="s">
        <v>754</v>
      </c>
      <c r="F26" s="40" t="s">
        <v>751</v>
      </c>
      <c r="G26" s="40" t="s">
        <v>693</v>
      </c>
      <c r="H26" s="40" t="s">
        <v>694</v>
      </c>
    </row>
    <row r="27" spans="1:8" x14ac:dyDescent="0.3">
      <c r="A27" s="40">
        <v>26</v>
      </c>
      <c r="B27" s="40" t="s">
        <v>527</v>
      </c>
      <c r="C27" s="40" t="s">
        <v>755</v>
      </c>
      <c r="D27" s="40" t="s">
        <v>756</v>
      </c>
      <c r="E27" s="40" t="s">
        <v>754</v>
      </c>
      <c r="F27" s="40" t="s">
        <v>751</v>
      </c>
      <c r="G27" s="40" t="s">
        <v>693</v>
      </c>
      <c r="H27" s="40" t="s">
        <v>694</v>
      </c>
    </row>
    <row r="28" spans="1:8" x14ac:dyDescent="0.3">
      <c r="A28" s="40">
        <v>27</v>
      </c>
      <c r="B28" s="40" t="s">
        <v>537</v>
      </c>
      <c r="C28" s="40" t="s">
        <v>757</v>
      </c>
      <c r="D28" s="40" t="s">
        <v>758</v>
      </c>
      <c r="E28" s="40" t="s">
        <v>754</v>
      </c>
      <c r="F28" s="40" t="s">
        <v>751</v>
      </c>
      <c r="G28" s="40" t="s">
        <v>693</v>
      </c>
      <c r="H28" s="40" t="s">
        <v>694</v>
      </c>
    </row>
    <row r="29" spans="1:8" x14ac:dyDescent="0.3">
      <c r="A29" s="40">
        <v>28</v>
      </c>
      <c r="B29" s="40" t="s">
        <v>547</v>
      </c>
      <c r="C29" s="40" t="s">
        <v>759</v>
      </c>
      <c r="D29" s="40" t="s">
        <v>760</v>
      </c>
      <c r="E29" s="40" t="s">
        <v>761</v>
      </c>
      <c r="F29" s="40" t="s">
        <v>751</v>
      </c>
      <c r="G29" s="40" t="s">
        <v>693</v>
      </c>
      <c r="H29" s="40" t="s">
        <v>694</v>
      </c>
    </row>
    <row r="30" spans="1:8" x14ac:dyDescent="0.3">
      <c r="A30" s="40">
        <v>29</v>
      </c>
      <c r="B30" s="40" t="s">
        <v>557</v>
      </c>
      <c r="C30" s="40" t="s">
        <v>762</v>
      </c>
      <c r="D30" s="40" t="s">
        <v>763</v>
      </c>
      <c r="E30" s="40" t="s">
        <v>761</v>
      </c>
      <c r="F30" s="40" t="s">
        <v>751</v>
      </c>
      <c r="G30" s="40" t="s">
        <v>693</v>
      </c>
      <c r="H30" s="40" t="s">
        <v>694</v>
      </c>
    </row>
    <row r="31" spans="1:8" x14ac:dyDescent="0.3">
      <c r="A31" s="40">
        <v>30</v>
      </c>
      <c r="B31" s="40" t="s">
        <v>567</v>
      </c>
      <c r="C31" s="40" t="s">
        <v>764</v>
      </c>
      <c r="D31" s="40" t="s">
        <v>765</v>
      </c>
      <c r="E31" s="40" t="s">
        <v>766</v>
      </c>
      <c r="F31" s="40" t="s">
        <v>767</v>
      </c>
      <c r="G31" s="40" t="s">
        <v>768</v>
      </c>
      <c r="H31" s="40" t="s">
        <v>694</v>
      </c>
    </row>
    <row r="32" spans="1:8" x14ac:dyDescent="0.3">
      <c r="A32" s="40">
        <v>31</v>
      </c>
      <c r="B32" s="40" t="s">
        <v>271</v>
      </c>
      <c r="C32" s="40" t="s">
        <v>769</v>
      </c>
      <c r="D32" s="40" t="s">
        <v>770</v>
      </c>
      <c r="E32" s="40" t="s">
        <v>771</v>
      </c>
      <c r="F32" s="40" t="s">
        <v>767</v>
      </c>
      <c r="G32" s="40" t="s">
        <v>693</v>
      </c>
      <c r="H32" s="40" t="s">
        <v>694</v>
      </c>
    </row>
    <row r="33" spans="1:8" x14ac:dyDescent="0.3">
      <c r="A33" s="40">
        <v>32</v>
      </c>
      <c r="B33" s="40" t="s">
        <v>281</v>
      </c>
      <c r="C33" s="40" t="s">
        <v>772</v>
      </c>
      <c r="D33" s="40" t="s">
        <v>773</v>
      </c>
      <c r="E33" s="40" t="s">
        <v>771</v>
      </c>
      <c r="F33" s="40" t="s">
        <v>767</v>
      </c>
      <c r="G33" s="40" t="s">
        <v>693</v>
      </c>
      <c r="H33" s="40" t="s">
        <v>694</v>
      </c>
    </row>
    <row r="34" spans="1:8" x14ac:dyDescent="0.3">
      <c r="A34" s="40">
        <v>33</v>
      </c>
      <c r="B34" s="40" t="s">
        <v>292</v>
      </c>
      <c r="C34" s="40" t="s">
        <v>774</v>
      </c>
      <c r="D34" s="40" t="s">
        <v>775</v>
      </c>
      <c r="E34" s="40" t="s">
        <v>771</v>
      </c>
      <c r="F34" s="40" t="s">
        <v>767</v>
      </c>
      <c r="G34" s="40" t="s">
        <v>693</v>
      </c>
      <c r="H34" s="40" t="s">
        <v>694</v>
      </c>
    </row>
    <row r="35" spans="1:8" x14ac:dyDescent="0.3">
      <c r="A35" s="40">
        <v>34</v>
      </c>
      <c r="B35" s="40" t="s">
        <v>302</v>
      </c>
      <c r="C35" s="40" t="s">
        <v>776</v>
      </c>
      <c r="D35" s="40" t="s">
        <v>777</v>
      </c>
      <c r="E35" s="40" t="s">
        <v>771</v>
      </c>
      <c r="F35" s="40" t="s">
        <v>767</v>
      </c>
      <c r="G35" s="40" t="s">
        <v>693</v>
      </c>
      <c r="H35" s="40" t="s">
        <v>694</v>
      </c>
    </row>
    <row r="36" spans="1:8" x14ac:dyDescent="0.3">
      <c r="A36" s="40">
        <v>35</v>
      </c>
      <c r="B36" s="40" t="s">
        <v>313</v>
      </c>
      <c r="C36" s="40" t="s">
        <v>778</v>
      </c>
      <c r="D36" s="40" t="s">
        <v>779</v>
      </c>
      <c r="E36" s="40" t="s">
        <v>780</v>
      </c>
      <c r="F36" s="40" t="s">
        <v>767</v>
      </c>
      <c r="G36" s="40" t="s">
        <v>693</v>
      </c>
      <c r="H36" s="40" t="s">
        <v>694</v>
      </c>
    </row>
    <row r="37" spans="1:8" x14ac:dyDescent="0.3">
      <c r="A37" s="40">
        <v>36</v>
      </c>
      <c r="B37" s="40" t="s">
        <v>323</v>
      </c>
      <c r="C37" s="40" t="s">
        <v>781</v>
      </c>
      <c r="D37" s="40" t="s">
        <v>782</v>
      </c>
      <c r="E37" s="40" t="s">
        <v>780</v>
      </c>
      <c r="F37" s="40" t="s">
        <v>767</v>
      </c>
      <c r="G37" s="40" t="s">
        <v>693</v>
      </c>
      <c r="H37" s="40" t="s">
        <v>694</v>
      </c>
    </row>
    <row r="38" spans="1:8" x14ac:dyDescent="0.3">
      <c r="A38" s="40">
        <v>37</v>
      </c>
      <c r="B38" s="40" t="s">
        <v>333</v>
      </c>
      <c r="C38" s="40" t="s">
        <v>783</v>
      </c>
      <c r="D38" s="40" t="s">
        <v>784</v>
      </c>
      <c r="E38" s="40" t="s">
        <v>780</v>
      </c>
      <c r="F38" s="40" t="s">
        <v>767</v>
      </c>
      <c r="G38" s="40" t="s">
        <v>693</v>
      </c>
      <c r="H38" s="40" t="s">
        <v>694</v>
      </c>
    </row>
    <row r="39" spans="1:8" x14ac:dyDescent="0.3">
      <c r="A39" s="40">
        <v>38</v>
      </c>
      <c r="B39" s="40" t="s">
        <v>343</v>
      </c>
      <c r="C39" s="40" t="s">
        <v>785</v>
      </c>
      <c r="D39" s="40" t="s">
        <v>786</v>
      </c>
      <c r="E39" s="40" t="s">
        <v>787</v>
      </c>
      <c r="F39" s="40" t="s">
        <v>767</v>
      </c>
      <c r="G39" s="40" t="s">
        <v>693</v>
      </c>
      <c r="H39" s="40" t="s">
        <v>694</v>
      </c>
    </row>
    <row r="40" spans="1:8" x14ac:dyDescent="0.3">
      <c r="A40" s="40">
        <v>39</v>
      </c>
      <c r="B40" s="40" t="s">
        <v>353</v>
      </c>
      <c r="C40" s="40" t="s">
        <v>788</v>
      </c>
      <c r="D40" s="40" t="s">
        <v>789</v>
      </c>
      <c r="E40" s="40" t="s">
        <v>787</v>
      </c>
      <c r="F40" s="40" t="s">
        <v>767</v>
      </c>
      <c r="G40" s="40" t="s">
        <v>693</v>
      </c>
      <c r="H40" s="40" t="s">
        <v>694</v>
      </c>
    </row>
    <row r="41" spans="1:8" x14ac:dyDescent="0.3">
      <c r="A41" s="40">
        <v>40</v>
      </c>
      <c r="B41" s="40" t="s">
        <v>363</v>
      </c>
      <c r="C41" s="40" t="s">
        <v>790</v>
      </c>
      <c r="D41" s="40" t="s">
        <v>791</v>
      </c>
      <c r="E41" s="40" t="s">
        <v>787</v>
      </c>
      <c r="F41" s="40" t="s">
        <v>767</v>
      </c>
      <c r="G41" s="40" t="s">
        <v>693</v>
      </c>
      <c r="H41" s="40" t="s">
        <v>694</v>
      </c>
    </row>
    <row r="42" spans="1:8" x14ac:dyDescent="0.3">
      <c r="A42" s="40">
        <v>41</v>
      </c>
      <c r="B42" s="40" t="s">
        <v>374</v>
      </c>
      <c r="C42" s="40" t="s">
        <v>792</v>
      </c>
      <c r="D42" s="40" t="s">
        <v>793</v>
      </c>
      <c r="E42" s="40" t="s">
        <v>787</v>
      </c>
      <c r="F42" s="40" t="s">
        <v>767</v>
      </c>
      <c r="G42" s="40" t="s">
        <v>693</v>
      </c>
      <c r="H42" s="40" t="s">
        <v>694</v>
      </c>
    </row>
    <row r="43" spans="1:8" x14ac:dyDescent="0.3">
      <c r="A43" s="40">
        <v>42</v>
      </c>
      <c r="B43" s="40" t="s">
        <v>385</v>
      </c>
      <c r="C43" s="40" t="s">
        <v>794</v>
      </c>
      <c r="D43" s="40" t="s">
        <v>784</v>
      </c>
      <c r="E43" s="40" t="s">
        <v>795</v>
      </c>
      <c r="F43" s="40" t="s">
        <v>767</v>
      </c>
      <c r="G43" s="40" t="s">
        <v>693</v>
      </c>
      <c r="H43" s="40" t="s">
        <v>694</v>
      </c>
    </row>
    <row r="44" spans="1:8" x14ac:dyDescent="0.3">
      <c r="A44" s="40">
        <v>43</v>
      </c>
      <c r="B44" s="40" t="s">
        <v>395</v>
      </c>
      <c r="C44" s="40" t="s">
        <v>796</v>
      </c>
      <c r="D44" s="40" t="s">
        <v>797</v>
      </c>
      <c r="E44" s="40" t="s">
        <v>795</v>
      </c>
      <c r="F44" s="40" t="s">
        <v>767</v>
      </c>
      <c r="G44" s="40" t="s">
        <v>693</v>
      </c>
      <c r="H44" s="40" t="s">
        <v>694</v>
      </c>
    </row>
    <row r="45" spans="1:8" x14ac:dyDescent="0.3">
      <c r="A45" s="40">
        <v>44</v>
      </c>
      <c r="B45" s="40" t="s">
        <v>406</v>
      </c>
      <c r="C45" s="40" t="s">
        <v>798</v>
      </c>
      <c r="D45" s="40" t="s">
        <v>799</v>
      </c>
      <c r="E45" s="40" t="s">
        <v>795</v>
      </c>
      <c r="F45" s="40" t="s">
        <v>767</v>
      </c>
      <c r="G45" s="40" t="s">
        <v>693</v>
      </c>
      <c r="H45" s="40" t="s">
        <v>694</v>
      </c>
    </row>
    <row r="46" spans="1:8" x14ac:dyDescent="0.3">
      <c r="A46" s="40">
        <v>45</v>
      </c>
      <c r="B46" s="40" t="s">
        <v>417</v>
      </c>
      <c r="C46" s="40" t="s">
        <v>800</v>
      </c>
      <c r="D46" s="40" t="s">
        <v>801</v>
      </c>
      <c r="E46" s="40" t="s">
        <v>802</v>
      </c>
      <c r="F46" s="40" t="s">
        <v>767</v>
      </c>
      <c r="G46" s="40" t="s">
        <v>693</v>
      </c>
      <c r="H46" s="40" t="s">
        <v>694</v>
      </c>
    </row>
    <row r="47" spans="1:8" x14ac:dyDescent="0.3">
      <c r="A47" s="40">
        <v>46</v>
      </c>
      <c r="B47" s="40" t="s">
        <v>427</v>
      </c>
      <c r="C47" s="40" t="s">
        <v>803</v>
      </c>
      <c r="D47" s="40" t="s">
        <v>804</v>
      </c>
      <c r="E47" s="40" t="s">
        <v>802</v>
      </c>
      <c r="F47" s="40" t="s">
        <v>767</v>
      </c>
      <c r="G47" s="40" t="s">
        <v>693</v>
      </c>
      <c r="H47" s="40" t="s">
        <v>694</v>
      </c>
    </row>
    <row r="48" spans="1:8" x14ac:dyDescent="0.3">
      <c r="A48" s="40">
        <v>47</v>
      </c>
      <c r="B48" s="40" t="s">
        <v>437</v>
      </c>
      <c r="C48" s="40" t="s">
        <v>805</v>
      </c>
      <c r="D48" s="40" t="s">
        <v>806</v>
      </c>
      <c r="E48" s="40" t="s">
        <v>807</v>
      </c>
      <c r="F48" s="40" t="s">
        <v>767</v>
      </c>
      <c r="G48" s="40" t="s">
        <v>693</v>
      </c>
      <c r="H48" s="40" t="s">
        <v>694</v>
      </c>
    </row>
    <row r="49" spans="1:8" x14ac:dyDescent="0.3">
      <c r="A49" s="40">
        <v>48</v>
      </c>
      <c r="B49" s="40" t="s">
        <v>448</v>
      </c>
      <c r="C49" s="40" t="s">
        <v>808</v>
      </c>
      <c r="D49" s="40" t="s">
        <v>770</v>
      </c>
      <c r="E49" s="40" t="s">
        <v>809</v>
      </c>
      <c r="F49" s="40" t="s">
        <v>767</v>
      </c>
      <c r="G49" s="40" t="s">
        <v>693</v>
      </c>
      <c r="H49" s="40" t="s">
        <v>694</v>
      </c>
    </row>
    <row r="50" spans="1:8" x14ac:dyDescent="0.3">
      <c r="A50" s="40">
        <v>49</v>
      </c>
      <c r="B50" s="40" t="s">
        <v>458</v>
      </c>
      <c r="C50" s="40" t="s">
        <v>810</v>
      </c>
      <c r="D50" s="40" t="s">
        <v>811</v>
      </c>
      <c r="E50" s="40" t="s">
        <v>809</v>
      </c>
      <c r="F50" s="40" t="s">
        <v>767</v>
      </c>
      <c r="G50" s="40" t="s">
        <v>693</v>
      </c>
      <c r="H50" s="40" t="s">
        <v>694</v>
      </c>
    </row>
    <row r="51" spans="1:8" x14ac:dyDescent="0.3">
      <c r="A51" s="40">
        <v>50</v>
      </c>
      <c r="B51" s="40" t="s">
        <v>468</v>
      </c>
      <c r="C51" s="40" t="s">
        <v>812</v>
      </c>
      <c r="D51" s="40" t="s">
        <v>784</v>
      </c>
      <c r="E51" s="40" t="s">
        <v>809</v>
      </c>
      <c r="F51" s="40" t="s">
        <v>813</v>
      </c>
      <c r="G51" s="40" t="s">
        <v>693</v>
      </c>
      <c r="H51" s="40" t="s">
        <v>694</v>
      </c>
    </row>
    <row r="52" spans="1:8" x14ac:dyDescent="0.3">
      <c r="A52" s="40">
        <v>51</v>
      </c>
      <c r="B52" s="40" t="s">
        <v>478</v>
      </c>
      <c r="C52" s="40" t="s">
        <v>814</v>
      </c>
      <c r="D52" s="40" t="s">
        <v>815</v>
      </c>
      <c r="E52" s="40" t="s">
        <v>809</v>
      </c>
      <c r="F52" s="40" t="s">
        <v>767</v>
      </c>
      <c r="G52" s="40" t="s">
        <v>693</v>
      </c>
      <c r="H52" s="40" t="s">
        <v>694</v>
      </c>
    </row>
    <row r="53" spans="1:8" x14ac:dyDescent="0.3">
      <c r="A53" s="40">
        <v>52</v>
      </c>
      <c r="B53" s="40" t="s">
        <v>488</v>
      </c>
      <c r="C53" s="40" t="s">
        <v>816</v>
      </c>
      <c r="D53" s="40" t="s">
        <v>817</v>
      </c>
      <c r="E53" s="40" t="s">
        <v>818</v>
      </c>
      <c r="F53" s="40" t="s">
        <v>767</v>
      </c>
      <c r="G53" s="40" t="s">
        <v>693</v>
      </c>
      <c r="H53" s="40" t="s">
        <v>694</v>
      </c>
    </row>
    <row r="54" spans="1:8" x14ac:dyDescent="0.3">
      <c r="A54" s="40">
        <v>53</v>
      </c>
      <c r="B54" s="40" t="s">
        <v>498</v>
      </c>
      <c r="C54" s="40" t="s">
        <v>819</v>
      </c>
      <c r="D54" s="40" t="s">
        <v>820</v>
      </c>
      <c r="E54" s="40" t="s">
        <v>818</v>
      </c>
      <c r="F54" s="40" t="s">
        <v>767</v>
      </c>
      <c r="G54" s="40" t="s">
        <v>693</v>
      </c>
      <c r="H54" s="40" t="s">
        <v>694</v>
      </c>
    </row>
    <row r="55" spans="1:8" x14ac:dyDescent="0.3">
      <c r="A55" s="40">
        <v>54</v>
      </c>
      <c r="B55" s="40" t="s">
        <v>508</v>
      </c>
      <c r="C55" s="40" t="s">
        <v>821</v>
      </c>
      <c r="D55" s="40" t="s">
        <v>822</v>
      </c>
      <c r="E55" s="40" t="s">
        <v>818</v>
      </c>
      <c r="F55" s="40" t="s">
        <v>767</v>
      </c>
      <c r="G55" s="40" t="s">
        <v>693</v>
      </c>
      <c r="H55" s="40" t="s">
        <v>694</v>
      </c>
    </row>
    <row r="56" spans="1:8" x14ac:dyDescent="0.3">
      <c r="A56" s="40">
        <v>55</v>
      </c>
      <c r="B56" s="40" t="s">
        <v>518</v>
      </c>
      <c r="C56" s="40" t="s">
        <v>823</v>
      </c>
      <c r="D56" s="40" t="s">
        <v>824</v>
      </c>
      <c r="E56" s="40" t="s">
        <v>818</v>
      </c>
      <c r="F56" s="40" t="s">
        <v>767</v>
      </c>
      <c r="G56" s="40" t="s">
        <v>693</v>
      </c>
      <c r="H56" s="40" t="s">
        <v>694</v>
      </c>
    </row>
    <row r="57" spans="1:8" x14ac:dyDescent="0.3">
      <c r="A57" s="40">
        <v>56</v>
      </c>
      <c r="B57" s="40" t="s">
        <v>528</v>
      </c>
      <c r="C57" s="40" t="s">
        <v>825</v>
      </c>
      <c r="D57" s="40" t="s">
        <v>826</v>
      </c>
      <c r="E57" s="40" t="s">
        <v>827</v>
      </c>
      <c r="F57" s="40" t="s">
        <v>767</v>
      </c>
      <c r="G57" s="40" t="s">
        <v>693</v>
      </c>
      <c r="H57" s="40" t="s">
        <v>694</v>
      </c>
    </row>
    <row r="58" spans="1:8" x14ac:dyDescent="0.3">
      <c r="A58" s="40">
        <v>57</v>
      </c>
      <c r="B58" s="40" t="s">
        <v>538</v>
      </c>
      <c r="C58" s="40" t="s">
        <v>828</v>
      </c>
      <c r="D58" s="40" t="s">
        <v>829</v>
      </c>
      <c r="E58" s="40" t="s">
        <v>827</v>
      </c>
      <c r="F58" s="40" t="s">
        <v>767</v>
      </c>
      <c r="G58" s="40" t="s">
        <v>693</v>
      </c>
      <c r="H58" s="40" t="s">
        <v>694</v>
      </c>
    </row>
    <row r="59" spans="1:8" x14ac:dyDescent="0.3">
      <c r="A59" s="40">
        <v>58</v>
      </c>
      <c r="B59" s="40" t="s">
        <v>548</v>
      </c>
      <c r="C59" s="40" t="s">
        <v>830</v>
      </c>
      <c r="D59" s="40" t="s">
        <v>831</v>
      </c>
      <c r="E59" s="40" t="s">
        <v>807</v>
      </c>
      <c r="F59" s="40" t="s">
        <v>767</v>
      </c>
      <c r="G59" s="40" t="s">
        <v>693</v>
      </c>
      <c r="H59" s="40" t="s">
        <v>694</v>
      </c>
    </row>
    <row r="60" spans="1:8" x14ac:dyDescent="0.3">
      <c r="A60" s="40">
        <v>59</v>
      </c>
      <c r="B60" s="40" t="s">
        <v>558</v>
      </c>
      <c r="C60" s="40" t="s">
        <v>832</v>
      </c>
      <c r="D60" s="40" t="s">
        <v>833</v>
      </c>
      <c r="E60" s="40" t="s">
        <v>807</v>
      </c>
      <c r="F60" s="40" t="s">
        <v>767</v>
      </c>
      <c r="G60" s="40" t="s">
        <v>693</v>
      </c>
      <c r="H60" s="40" t="s">
        <v>694</v>
      </c>
    </row>
    <row r="61" spans="1:8" x14ac:dyDescent="0.3">
      <c r="A61" s="40">
        <v>60</v>
      </c>
      <c r="B61" s="40" t="s">
        <v>568</v>
      </c>
      <c r="C61" s="40" t="s">
        <v>834</v>
      </c>
      <c r="D61" s="40" t="s">
        <v>835</v>
      </c>
      <c r="E61" s="40" t="s">
        <v>807</v>
      </c>
      <c r="F61" s="40" t="s">
        <v>767</v>
      </c>
      <c r="G61" s="40" t="s">
        <v>693</v>
      </c>
      <c r="H61" s="40" t="s">
        <v>694</v>
      </c>
    </row>
    <row r="62" spans="1:8" x14ac:dyDescent="0.3">
      <c r="A62" s="40">
        <v>61</v>
      </c>
      <c r="B62" s="40" t="s">
        <v>272</v>
      </c>
      <c r="C62" s="40" t="s">
        <v>836</v>
      </c>
      <c r="D62" s="40" t="s">
        <v>837</v>
      </c>
      <c r="E62" s="40" t="s">
        <v>838</v>
      </c>
      <c r="F62" s="40" t="s">
        <v>839</v>
      </c>
      <c r="G62" s="40" t="s">
        <v>840</v>
      </c>
      <c r="H62" s="40" t="s">
        <v>694</v>
      </c>
    </row>
    <row r="63" spans="1:8" x14ac:dyDescent="0.3">
      <c r="A63" s="40">
        <v>62</v>
      </c>
      <c r="B63" s="40" t="s">
        <v>282</v>
      </c>
      <c r="C63" s="40" t="s">
        <v>841</v>
      </c>
      <c r="D63" s="40" t="s">
        <v>842</v>
      </c>
      <c r="E63" s="40" t="s">
        <v>843</v>
      </c>
      <c r="F63" s="40" t="s">
        <v>844</v>
      </c>
      <c r="G63" s="40" t="s">
        <v>845</v>
      </c>
      <c r="H63" s="40" t="s">
        <v>694</v>
      </c>
    </row>
    <row r="64" spans="1:8" x14ac:dyDescent="0.3">
      <c r="A64" s="40">
        <v>63</v>
      </c>
      <c r="B64" s="40" t="s">
        <v>293</v>
      </c>
      <c r="C64" s="40" t="s">
        <v>846</v>
      </c>
      <c r="D64" s="40" t="s">
        <v>847</v>
      </c>
      <c r="E64" s="40" t="s">
        <v>843</v>
      </c>
      <c r="F64" s="40" t="s">
        <v>844</v>
      </c>
      <c r="G64" s="40" t="s">
        <v>845</v>
      </c>
      <c r="H64" s="40" t="s">
        <v>694</v>
      </c>
    </row>
    <row r="65" spans="1:8" x14ac:dyDescent="0.3">
      <c r="A65" s="40">
        <v>64</v>
      </c>
      <c r="B65" s="40" t="s">
        <v>303</v>
      </c>
      <c r="C65" s="40" t="s">
        <v>848</v>
      </c>
      <c r="D65" s="40" t="s">
        <v>849</v>
      </c>
      <c r="E65" s="40" t="s">
        <v>850</v>
      </c>
      <c r="F65" s="40" t="s">
        <v>850</v>
      </c>
      <c r="G65" s="40" t="s">
        <v>840</v>
      </c>
      <c r="H65" s="40" t="s">
        <v>694</v>
      </c>
    </row>
    <row r="66" spans="1:8" x14ac:dyDescent="0.3">
      <c r="A66" s="40">
        <v>65</v>
      </c>
      <c r="B66" s="40" t="s">
        <v>314</v>
      </c>
      <c r="C66" s="40" t="s">
        <v>851</v>
      </c>
      <c r="D66" s="40" t="s">
        <v>852</v>
      </c>
      <c r="E66" s="40" t="s">
        <v>853</v>
      </c>
      <c r="F66" s="40" t="s">
        <v>854</v>
      </c>
      <c r="G66" s="40" t="s">
        <v>840</v>
      </c>
      <c r="H66" s="40" t="s">
        <v>694</v>
      </c>
    </row>
    <row r="67" spans="1:8" x14ac:dyDescent="0.3">
      <c r="A67" s="40">
        <v>66</v>
      </c>
      <c r="B67" s="40" t="s">
        <v>324</v>
      </c>
      <c r="C67" s="40" t="s">
        <v>855</v>
      </c>
      <c r="D67" s="40" t="s">
        <v>856</v>
      </c>
      <c r="E67" s="40" t="s">
        <v>857</v>
      </c>
      <c r="F67" s="40" t="s">
        <v>857</v>
      </c>
      <c r="G67" s="40" t="s">
        <v>845</v>
      </c>
      <c r="H67" s="40" t="s">
        <v>694</v>
      </c>
    </row>
    <row r="68" spans="1:8" x14ac:dyDescent="0.3">
      <c r="A68" s="40">
        <v>67</v>
      </c>
      <c r="B68" s="40" t="s">
        <v>334</v>
      </c>
      <c r="C68" s="40" t="s">
        <v>858</v>
      </c>
      <c r="D68" s="40" t="s">
        <v>859</v>
      </c>
      <c r="E68" s="40" t="s">
        <v>860</v>
      </c>
      <c r="F68" s="40" t="s">
        <v>861</v>
      </c>
      <c r="G68" s="40" t="s">
        <v>862</v>
      </c>
      <c r="H68" s="40" t="s">
        <v>694</v>
      </c>
    </row>
    <row r="69" spans="1:8" x14ac:dyDescent="0.3">
      <c r="A69" s="40">
        <v>68</v>
      </c>
      <c r="B69" s="40" t="s">
        <v>344</v>
      </c>
      <c r="C69" s="40" t="s">
        <v>863</v>
      </c>
      <c r="D69" s="40" t="s">
        <v>864</v>
      </c>
      <c r="E69" s="40" t="s">
        <v>853</v>
      </c>
      <c r="F69" s="40" t="s">
        <v>865</v>
      </c>
      <c r="G69" s="40" t="s">
        <v>840</v>
      </c>
      <c r="H69" s="40" t="s">
        <v>694</v>
      </c>
    </row>
    <row r="70" spans="1:8" x14ac:dyDescent="0.3">
      <c r="A70" s="40">
        <v>69</v>
      </c>
      <c r="B70" s="40" t="s">
        <v>354</v>
      </c>
      <c r="C70" s="40" t="s">
        <v>866</v>
      </c>
      <c r="D70" s="40" t="s">
        <v>867</v>
      </c>
      <c r="E70" s="40" t="s">
        <v>868</v>
      </c>
      <c r="F70" s="40" t="s">
        <v>869</v>
      </c>
      <c r="G70" s="40" t="s">
        <v>840</v>
      </c>
      <c r="H70" s="40" t="s">
        <v>694</v>
      </c>
    </row>
    <row r="71" spans="1:8" x14ac:dyDescent="0.3">
      <c r="A71" s="40">
        <v>70</v>
      </c>
      <c r="B71" s="40" t="s">
        <v>364</v>
      </c>
      <c r="C71" s="40" t="s">
        <v>870</v>
      </c>
      <c r="D71" s="40" t="s">
        <v>871</v>
      </c>
      <c r="E71" s="40" t="s">
        <v>853</v>
      </c>
      <c r="F71" s="40" t="s">
        <v>872</v>
      </c>
      <c r="G71" s="40" t="s">
        <v>840</v>
      </c>
      <c r="H71" s="40" t="s">
        <v>694</v>
      </c>
    </row>
    <row r="72" spans="1:8" x14ac:dyDescent="0.3">
      <c r="A72" s="40">
        <v>71</v>
      </c>
      <c r="B72" s="40" t="s">
        <v>375</v>
      </c>
      <c r="C72" s="40" t="s">
        <v>873</v>
      </c>
      <c r="D72" s="40" t="s">
        <v>874</v>
      </c>
      <c r="E72" s="40" t="s">
        <v>875</v>
      </c>
      <c r="F72" s="40" t="s">
        <v>876</v>
      </c>
      <c r="G72" s="40" t="s">
        <v>840</v>
      </c>
      <c r="H72" s="40" t="s">
        <v>694</v>
      </c>
    </row>
    <row r="73" spans="1:8" x14ac:dyDescent="0.3">
      <c r="A73" s="40">
        <v>72</v>
      </c>
      <c r="B73" s="40" t="s">
        <v>386</v>
      </c>
      <c r="C73" s="40" t="s">
        <v>877</v>
      </c>
      <c r="D73" s="40" t="s">
        <v>878</v>
      </c>
      <c r="E73" s="40" t="s">
        <v>879</v>
      </c>
      <c r="F73" s="40" t="s">
        <v>879</v>
      </c>
      <c r="G73" s="40" t="s">
        <v>840</v>
      </c>
      <c r="H73" s="40" t="s">
        <v>694</v>
      </c>
    </row>
    <row r="74" spans="1:8" x14ac:dyDescent="0.3">
      <c r="A74" s="40">
        <v>73</v>
      </c>
      <c r="B74" s="40" t="s">
        <v>396</v>
      </c>
      <c r="C74" s="40" t="s">
        <v>880</v>
      </c>
      <c r="D74" s="40" t="s">
        <v>735</v>
      </c>
      <c r="E74" s="40" t="s">
        <v>868</v>
      </c>
      <c r="F74" s="40" t="s">
        <v>881</v>
      </c>
      <c r="G74" s="40" t="s">
        <v>840</v>
      </c>
      <c r="H74" s="40" t="s">
        <v>694</v>
      </c>
    </row>
    <row r="75" spans="1:8" x14ac:dyDescent="0.3">
      <c r="A75" s="40">
        <v>74</v>
      </c>
      <c r="B75" s="40" t="s">
        <v>407</v>
      </c>
      <c r="C75" s="40" t="s">
        <v>882</v>
      </c>
      <c r="D75" s="40" t="s">
        <v>883</v>
      </c>
      <c r="E75" s="40" t="s">
        <v>884</v>
      </c>
      <c r="F75" s="40" t="s">
        <v>885</v>
      </c>
      <c r="G75" s="40" t="s">
        <v>840</v>
      </c>
      <c r="H75" s="40" t="s">
        <v>694</v>
      </c>
    </row>
    <row r="76" spans="1:8" x14ac:dyDescent="0.3">
      <c r="A76" s="40">
        <v>75</v>
      </c>
      <c r="B76" s="40" t="s">
        <v>418</v>
      </c>
      <c r="C76" s="40" t="s">
        <v>886</v>
      </c>
      <c r="D76" s="40" t="s">
        <v>887</v>
      </c>
      <c r="E76" s="40" t="s">
        <v>888</v>
      </c>
      <c r="F76" s="40" t="s">
        <v>888</v>
      </c>
      <c r="G76" s="40" t="s">
        <v>845</v>
      </c>
      <c r="H76" s="40" t="s">
        <v>694</v>
      </c>
    </row>
    <row r="77" spans="1:8" x14ac:dyDescent="0.3">
      <c r="A77" s="40">
        <v>76</v>
      </c>
      <c r="B77" s="40" t="s">
        <v>428</v>
      </c>
      <c r="C77" s="40" t="s">
        <v>889</v>
      </c>
      <c r="D77" s="40" t="s">
        <v>890</v>
      </c>
      <c r="E77" s="40" t="s">
        <v>891</v>
      </c>
      <c r="F77" s="40" t="s">
        <v>891</v>
      </c>
      <c r="G77" s="40" t="s">
        <v>840</v>
      </c>
      <c r="H77" s="40" t="s">
        <v>694</v>
      </c>
    </row>
    <row r="78" spans="1:8" x14ac:dyDescent="0.3">
      <c r="A78" s="40">
        <v>77</v>
      </c>
      <c r="B78" s="40" t="s">
        <v>438</v>
      </c>
      <c r="C78" s="40" t="s">
        <v>892</v>
      </c>
      <c r="D78" s="40" t="s">
        <v>893</v>
      </c>
      <c r="E78" s="40" t="s">
        <v>894</v>
      </c>
      <c r="F78" s="40" t="s">
        <v>895</v>
      </c>
      <c r="G78" s="40" t="s">
        <v>896</v>
      </c>
      <c r="H78" s="40" t="s">
        <v>694</v>
      </c>
    </row>
    <row r="79" spans="1:8" x14ac:dyDescent="0.3">
      <c r="A79" s="40">
        <v>78</v>
      </c>
      <c r="B79" s="40" t="s">
        <v>449</v>
      </c>
      <c r="C79" s="40" t="s">
        <v>897</v>
      </c>
      <c r="D79" s="40" t="s">
        <v>898</v>
      </c>
      <c r="E79" s="40" t="s">
        <v>899</v>
      </c>
      <c r="F79" s="40" t="s">
        <v>899</v>
      </c>
      <c r="G79" s="40" t="s">
        <v>845</v>
      </c>
      <c r="H79" s="40" t="s">
        <v>694</v>
      </c>
    </row>
    <row r="80" spans="1:8" x14ac:dyDescent="0.3">
      <c r="A80" s="40">
        <v>79</v>
      </c>
      <c r="B80" s="40" t="s">
        <v>459</v>
      </c>
      <c r="C80" s="40" t="s">
        <v>900</v>
      </c>
      <c r="D80" s="40" t="s">
        <v>901</v>
      </c>
      <c r="E80" s="40" t="s">
        <v>902</v>
      </c>
      <c r="F80" s="40" t="s">
        <v>903</v>
      </c>
      <c r="G80" s="40" t="s">
        <v>845</v>
      </c>
      <c r="H80" s="40" t="s">
        <v>694</v>
      </c>
    </row>
    <row r="81" spans="1:8" x14ac:dyDescent="0.3">
      <c r="A81" s="40">
        <v>80</v>
      </c>
      <c r="B81" s="40" t="s">
        <v>469</v>
      </c>
      <c r="C81" s="40" t="s">
        <v>904</v>
      </c>
      <c r="D81" s="40" t="s">
        <v>905</v>
      </c>
      <c r="E81" s="40" t="s">
        <v>902</v>
      </c>
      <c r="F81" s="40" t="s">
        <v>903</v>
      </c>
      <c r="G81" s="40" t="s">
        <v>906</v>
      </c>
      <c r="H81" s="40" t="s">
        <v>694</v>
      </c>
    </row>
    <row r="82" spans="1:8" x14ac:dyDescent="0.3">
      <c r="A82" s="40">
        <v>81</v>
      </c>
      <c r="B82" s="40" t="s">
        <v>479</v>
      </c>
      <c r="C82" s="40" t="s">
        <v>907</v>
      </c>
      <c r="D82" s="40" t="s">
        <v>908</v>
      </c>
      <c r="E82" s="40" t="s">
        <v>909</v>
      </c>
      <c r="F82" s="40" t="s">
        <v>903</v>
      </c>
      <c r="G82" s="40" t="s">
        <v>845</v>
      </c>
      <c r="H82" s="40" t="s">
        <v>694</v>
      </c>
    </row>
    <row r="83" spans="1:8" x14ac:dyDescent="0.3">
      <c r="A83" s="40">
        <v>82</v>
      </c>
      <c r="B83" s="40" t="s">
        <v>489</v>
      </c>
      <c r="C83" s="40" t="s">
        <v>910</v>
      </c>
      <c r="D83" s="40" t="s">
        <v>911</v>
      </c>
      <c r="E83" s="40" t="s">
        <v>912</v>
      </c>
      <c r="F83" s="40" t="s">
        <v>903</v>
      </c>
      <c r="G83" s="40" t="s">
        <v>845</v>
      </c>
      <c r="H83" s="40" t="s">
        <v>694</v>
      </c>
    </row>
    <row r="84" spans="1:8" x14ac:dyDescent="0.3">
      <c r="A84" s="40">
        <v>83</v>
      </c>
      <c r="B84" s="40" t="s">
        <v>499</v>
      </c>
      <c r="C84" s="40" t="s">
        <v>913</v>
      </c>
      <c r="D84" s="40" t="s">
        <v>914</v>
      </c>
      <c r="E84" s="40" t="s">
        <v>915</v>
      </c>
      <c r="F84" s="40" t="s">
        <v>903</v>
      </c>
      <c r="G84" s="40" t="s">
        <v>845</v>
      </c>
      <c r="H84" s="40" t="s">
        <v>694</v>
      </c>
    </row>
    <row r="85" spans="1:8" x14ac:dyDescent="0.3">
      <c r="A85" s="40">
        <v>84</v>
      </c>
      <c r="B85" s="40" t="s">
        <v>509</v>
      </c>
      <c r="C85" s="40" t="s">
        <v>916</v>
      </c>
      <c r="D85" s="40" t="s">
        <v>917</v>
      </c>
      <c r="E85" s="40" t="s">
        <v>912</v>
      </c>
      <c r="F85" s="40" t="s">
        <v>918</v>
      </c>
      <c r="G85" s="40" t="s">
        <v>845</v>
      </c>
      <c r="H85" s="40" t="s">
        <v>694</v>
      </c>
    </row>
    <row r="86" spans="1:8" x14ac:dyDescent="0.3">
      <c r="A86" s="40">
        <v>85</v>
      </c>
      <c r="B86" s="40" t="s">
        <v>519</v>
      </c>
      <c r="C86" s="40" t="s">
        <v>919</v>
      </c>
      <c r="D86" s="40" t="s">
        <v>920</v>
      </c>
      <c r="E86" s="40" t="s">
        <v>912</v>
      </c>
      <c r="F86" s="40" t="s">
        <v>918</v>
      </c>
      <c r="G86" s="40" t="s">
        <v>845</v>
      </c>
      <c r="H86" s="40" t="s">
        <v>694</v>
      </c>
    </row>
    <row r="87" spans="1:8" x14ac:dyDescent="0.3">
      <c r="A87" s="40">
        <v>86</v>
      </c>
      <c r="B87" s="40" t="s">
        <v>529</v>
      </c>
      <c r="C87" s="40" t="s">
        <v>921</v>
      </c>
      <c r="D87" s="40" t="s">
        <v>864</v>
      </c>
      <c r="E87" s="40" t="s">
        <v>912</v>
      </c>
      <c r="F87" s="40" t="s">
        <v>918</v>
      </c>
      <c r="G87" s="40" t="s">
        <v>845</v>
      </c>
      <c r="H87" s="40" t="s">
        <v>694</v>
      </c>
    </row>
    <row r="88" spans="1:8" x14ac:dyDescent="0.3">
      <c r="A88" s="40">
        <v>87</v>
      </c>
      <c r="B88" s="40" t="s">
        <v>539</v>
      </c>
      <c r="C88" s="40" t="s">
        <v>922</v>
      </c>
      <c r="D88" s="40" t="s">
        <v>923</v>
      </c>
      <c r="E88" s="40" t="s">
        <v>924</v>
      </c>
      <c r="F88" s="40" t="s">
        <v>925</v>
      </c>
      <c r="G88" s="40" t="s">
        <v>926</v>
      </c>
      <c r="H88" s="40" t="s">
        <v>694</v>
      </c>
    </row>
    <row r="89" spans="1:8" x14ac:dyDescent="0.3">
      <c r="A89" s="40">
        <v>88</v>
      </c>
      <c r="B89" s="40" t="s">
        <v>549</v>
      </c>
      <c r="C89" s="40" t="s">
        <v>927</v>
      </c>
      <c r="D89" s="40" t="s">
        <v>928</v>
      </c>
      <c r="E89" s="40" t="s">
        <v>929</v>
      </c>
      <c r="F89" s="40" t="s">
        <v>930</v>
      </c>
      <c r="G89" s="40" t="s">
        <v>906</v>
      </c>
      <c r="H89" s="40" t="s">
        <v>694</v>
      </c>
    </row>
    <row r="90" spans="1:8" x14ac:dyDescent="0.3">
      <c r="A90" s="40">
        <v>89</v>
      </c>
      <c r="B90" s="40" t="s">
        <v>559</v>
      </c>
      <c r="C90" s="40" t="s">
        <v>931</v>
      </c>
      <c r="D90" s="40" t="s">
        <v>932</v>
      </c>
      <c r="E90" s="40" t="s">
        <v>933</v>
      </c>
      <c r="F90" s="40" t="s">
        <v>918</v>
      </c>
      <c r="G90" s="40" t="s">
        <v>845</v>
      </c>
      <c r="H90" s="40" t="s">
        <v>694</v>
      </c>
    </row>
    <row r="91" spans="1:8" x14ac:dyDescent="0.3">
      <c r="A91" s="40">
        <v>90</v>
      </c>
      <c r="B91" s="40" t="s">
        <v>569</v>
      </c>
      <c r="C91" s="40" t="s">
        <v>934</v>
      </c>
      <c r="D91" s="40" t="s">
        <v>935</v>
      </c>
      <c r="E91" s="40" t="s">
        <v>838</v>
      </c>
      <c r="F91" s="40" t="s">
        <v>936</v>
      </c>
      <c r="G91" s="40" t="s">
        <v>840</v>
      </c>
      <c r="H91" s="40" t="s">
        <v>694</v>
      </c>
    </row>
    <row r="92" spans="1:8" x14ac:dyDescent="0.3">
      <c r="A92" s="40">
        <v>91</v>
      </c>
      <c r="B92" s="40" t="s">
        <v>273</v>
      </c>
      <c r="C92" s="40" t="s">
        <v>937</v>
      </c>
      <c r="D92" s="40" t="s">
        <v>938</v>
      </c>
      <c r="E92" s="40" t="s">
        <v>939</v>
      </c>
      <c r="F92" s="40" t="s">
        <v>940</v>
      </c>
      <c r="G92" s="40" t="s">
        <v>940</v>
      </c>
      <c r="H92" s="40" t="s">
        <v>694</v>
      </c>
    </row>
    <row r="93" spans="1:8" x14ac:dyDescent="0.3">
      <c r="A93" s="40">
        <v>92</v>
      </c>
      <c r="B93" s="40" t="s">
        <v>283</v>
      </c>
      <c r="C93" s="40" t="s">
        <v>941</v>
      </c>
      <c r="D93" s="40" t="s">
        <v>942</v>
      </c>
      <c r="E93" s="40" t="s">
        <v>943</v>
      </c>
      <c r="F93" s="40" t="s">
        <v>944</v>
      </c>
      <c r="G93" s="40" t="s">
        <v>945</v>
      </c>
      <c r="H93" s="40" t="s">
        <v>694</v>
      </c>
    </row>
    <row r="94" spans="1:8" x14ac:dyDescent="0.3">
      <c r="A94" s="40">
        <v>93</v>
      </c>
      <c r="B94" s="40" t="s">
        <v>294</v>
      </c>
      <c r="C94" s="40" t="s">
        <v>946</v>
      </c>
      <c r="D94" s="40" t="s">
        <v>947</v>
      </c>
      <c r="E94" s="40" t="s">
        <v>948</v>
      </c>
      <c r="F94" s="40" t="s">
        <v>949</v>
      </c>
      <c r="G94" s="40" t="s">
        <v>945</v>
      </c>
      <c r="H94" s="40" t="s">
        <v>694</v>
      </c>
    </row>
    <row r="95" spans="1:8" x14ac:dyDescent="0.3">
      <c r="A95" s="40">
        <v>94</v>
      </c>
      <c r="B95" s="40" t="s">
        <v>304</v>
      </c>
      <c r="C95" s="40" t="s">
        <v>950</v>
      </c>
      <c r="D95" s="40" t="s">
        <v>951</v>
      </c>
      <c r="E95" s="40" t="s">
        <v>952</v>
      </c>
      <c r="F95" s="40" t="s">
        <v>940</v>
      </c>
      <c r="G95" s="40" t="s">
        <v>953</v>
      </c>
      <c r="H95" s="40" t="s">
        <v>694</v>
      </c>
    </row>
    <row r="96" spans="1:8" x14ac:dyDescent="0.3">
      <c r="A96" s="40">
        <v>95</v>
      </c>
      <c r="B96" s="40" t="s">
        <v>315</v>
      </c>
      <c r="C96" s="40" t="s">
        <v>954</v>
      </c>
      <c r="D96" s="40" t="s">
        <v>955</v>
      </c>
      <c r="E96" s="40" t="s">
        <v>956</v>
      </c>
      <c r="F96" s="40" t="s">
        <v>957</v>
      </c>
      <c r="G96" s="40" t="s">
        <v>958</v>
      </c>
      <c r="H96" s="40" t="s">
        <v>694</v>
      </c>
    </row>
    <row r="97" spans="1:8" x14ac:dyDescent="0.3">
      <c r="A97" s="40">
        <v>96</v>
      </c>
      <c r="B97" s="40" t="s">
        <v>325</v>
      </c>
      <c r="C97" s="40" t="s">
        <v>959</v>
      </c>
      <c r="D97" s="40" t="s">
        <v>960</v>
      </c>
      <c r="E97" s="40" t="s">
        <v>961</v>
      </c>
      <c r="F97" s="40" t="s">
        <v>940</v>
      </c>
      <c r="G97" s="40" t="s">
        <v>940</v>
      </c>
      <c r="H97" s="40" t="s">
        <v>694</v>
      </c>
    </row>
    <row r="98" spans="1:8" x14ac:dyDescent="0.3">
      <c r="A98" s="40">
        <v>97</v>
      </c>
      <c r="B98" s="40" t="s">
        <v>335</v>
      </c>
      <c r="C98" s="40" t="s">
        <v>962</v>
      </c>
      <c r="D98" s="40" t="s">
        <v>963</v>
      </c>
      <c r="E98" s="40" t="s">
        <v>964</v>
      </c>
      <c r="F98" s="40" t="s">
        <v>965</v>
      </c>
      <c r="G98" s="40" t="s">
        <v>940</v>
      </c>
      <c r="H98" s="40" t="s">
        <v>694</v>
      </c>
    </row>
    <row r="99" spans="1:8" x14ac:dyDescent="0.3">
      <c r="A99" s="40">
        <v>98</v>
      </c>
      <c r="B99" s="40" t="s">
        <v>345</v>
      </c>
      <c r="C99" s="40" t="s">
        <v>966</v>
      </c>
      <c r="D99" s="40" t="s">
        <v>967</v>
      </c>
      <c r="E99" s="40" t="s">
        <v>968</v>
      </c>
      <c r="F99" s="40" t="s">
        <v>969</v>
      </c>
      <c r="G99" s="40" t="s">
        <v>940</v>
      </c>
      <c r="H99" s="40" t="s">
        <v>694</v>
      </c>
    </row>
    <row r="100" spans="1:8" x14ac:dyDescent="0.3">
      <c r="A100" s="40">
        <v>99</v>
      </c>
      <c r="B100" s="40" t="s">
        <v>355</v>
      </c>
      <c r="C100" s="40" t="s">
        <v>970</v>
      </c>
      <c r="D100" s="40" t="s">
        <v>971</v>
      </c>
      <c r="E100" s="40" t="s">
        <v>972</v>
      </c>
      <c r="F100" s="40" t="s">
        <v>973</v>
      </c>
      <c r="G100" s="40" t="s">
        <v>940</v>
      </c>
      <c r="H100" s="40" t="s">
        <v>694</v>
      </c>
    </row>
    <row r="101" spans="1:8" x14ac:dyDescent="0.3">
      <c r="A101" s="40">
        <v>100</v>
      </c>
      <c r="B101" s="40" t="s">
        <v>365</v>
      </c>
      <c r="C101" s="40" t="s">
        <v>974</v>
      </c>
      <c r="D101" s="40" t="s">
        <v>975</v>
      </c>
      <c r="E101" s="40" t="s">
        <v>948</v>
      </c>
      <c r="F101" s="40" t="s">
        <v>976</v>
      </c>
      <c r="G101" s="40" t="s">
        <v>945</v>
      </c>
      <c r="H101" s="40" t="s">
        <v>694</v>
      </c>
    </row>
    <row r="102" spans="1:8" x14ac:dyDescent="0.3">
      <c r="A102" s="40">
        <v>101</v>
      </c>
      <c r="B102" s="40" t="s">
        <v>376</v>
      </c>
      <c r="C102" s="40" t="s">
        <v>977</v>
      </c>
      <c r="D102" s="40" t="s">
        <v>978</v>
      </c>
      <c r="E102" s="40" t="s">
        <v>979</v>
      </c>
      <c r="F102" s="40" t="s">
        <v>945</v>
      </c>
      <c r="G102" s="40" t="s">
        <v>945</v>
      </c>
      <c r="H102" s="40" t="s">
        <v>694</v>
      </c>
    </row>
    <row r="103" spans="1:8" x14ac:dyDescent="0.3">
      <c r="A103" s="40">
        <v>102</v>
      </c>
      <c r="B103" s="40" t="s">
        <v>387</v>
      </c>
      <c r="C103" s="40" t="s">
        <v>980</v>
      </c>
      <c r="D103" s="40" t="s">
        <v>981</v>
      </c>
      <c r="E103" s="40" t="s">
        <v>979</v>
      </c>
      <c r="F103" s="40" t="s">
        <v>945</v>
      </c>
      <c r="G103" s="40" t="s">
        <v>945</v>
      </c>
      <c r="H103" s="40" t="s">
        <v>694</v>
      </c>
    </row>
    <row r="104" spans="1:8" x14ac:dyDescent="0.3">
      <c r="A104" s="40">
        <v>103</v>
      </c>
      <c r="B104" s="40" t="s">
        <v>397</v>
      </c>
      <c r="C104" s="40" t="s">
        <v>982</v>
      </c>
      <c r="D104" s="40" t="s">
        <v>983</v>
      </c>
      <c r="E104" s="40" t="s">
        <v>984</v>
      </c>
      <c r="F104" s="40" t="s">
        <v>985</v>
      </c>
      <c r="G104" s="40" t="s">
        <v>940</v>
      </c>
      <c r="H104" s="40" t="s">
        <v>694</v>
      </c>
    </row>
    <row r="105" spans="1:8" x14ac:dyDescent="0.3">
      <c r="A105" s="40">
        <v>104</v>
      </c>
      <c r="B105" s="40" t="s">
        <v>408</v>
      </c>
      <c r="C105" s="40" t="s">
        <v>986</v>
      </c>
      <c r="D105" s="40" t="s">
        <v>987</v>
      </c>
      <c r="E105" s="40" t="s">
        <v>972</v>
      </c>
      <c r="F105" s="40" t="s">
        <v>973</v>
      </c>
      <c r="G105" s="40" t="s">
        <v>940</v>
      </c>
      <c r="H105" s="40" t="s">
        <v>694</v>
      </c>
    </row>
    <row r="106" spans="1:8" x14ac:dyDescent="0.3">
      <c r="A106" s="40">
        <v>105</v>
      </c>
      <c r="B106" s="40" t="s">
        <v>419</v>
      </c>
      <c r="C106" s="40" t="s">
        <v>988</v>
      </c>
      <c r="D106" s="40" t="s">
        <v>989</v>
      </c>
      <c r="E106" s="40" t="s">
        <v>990</v>
      </c>
      <c r="F106" s="40" t="s">
        <v>991</v>
      </c>
      <c r="G106" s="40" t="s">
        <v>958</v>
      </c>
      <c r="H106" s="40" t="s">
        <v>694</v>
      </c>
    </row>
    <row r="107" spans="1:8" x14ac:dyDescent="0.3">
      <c r="A107" s="40">
        <v>106</v>
      </c>
      <c r="B107" s="40" t="s">
        <v>429</v>
      </c>
      <c r="C107" s="40" t="s">
        <v>992</v>
      </c>
      <c r="D107" s="40" t="s">
        <v>993</v>
      </c>
      <c r="E107" s="40" t="s">
        <v>994</v>
      </c>
      <c r="F107" s="40" t="s">
        <v>995</v>
      </c>
      <c r="G107" s="40" t="s">
        <v>940</v>
      </c>
      <c r="H107" s="40" t="s">
        <v>694</v>
      </c>
    </row>
    <row r="108" spans="1:8" x14ac:dyDescent="0.3">
      <c r="A108" s="40">
        <v>107</v>
      </c>
      <c r="B108" s="40" t="s">
        <v>439</v>
      </c>
      <c r="C108" s="40" t="s">
        <v>996</v>
      </c>
      <c r="D108" s="40" t="s">
        <v>997</v>
      </c>
      <c r="E108" s="40" t="s">
        <v>984</v>
      </c>
      <c r="F108" s="40" t="s">
        <v>985</v>
      </c>
      <c r="G108" s="40" t="s">
        <v>940</v>
      </c>
      <c r="H108" s="40" t="s">
        <v>694</v>
      </c>
    </row>
    <row r="109" spans="1:8" x14ac:dyDescent="0.3">
      <c r="A109" s="40">
        <v>108</v>
      </c>
      <c r="B109" s="40" t="s">
        <v>450</v>
      </c>
      <c r="C109" s="40" t="s">
        <v>998</v>
      </c>
      <c r="D109" s="40" t="s">
        <v>999</v>
      </c>
      <c r="E109" s="40" t="s">
        <v>1000</v>
      </c>
      <c r="F109" s="40" t="s">
        <v>1000</v>
      </c>
      <c r="G109" s="40" t="s">
        <v>940</v>
      </c>
      <c r="H109" s="40" t="s">
        <v>694</v>
      </c>
    </row>
    <row r="110" spans="1:8" x14ac:dyDescent="0.3">
      <c r="A110" s="40">
        <v>109</v>
      </c>
      <c r="B110" s="40" t="s">
        <v>460</v>
      </c>
      <c r="C110" s="40" t="s">
        <v>1001</v>
      </c>
      <c r="D110" s="40" t="s">
        <v>1002</v>
      </c>
      <c r="E110" s="40" t="s">
        <v>1003</v>
      </c>
      <c r="F110" s="40" t="s">
        <v>1004</v>
      </c>
      <c r="G110" s="40" t="s">
        <v>958</v>
      </c>
      <c r="H110" s="40" t="s">
        <v>694</v>
      </c>
    </row>
    <row r="111" spans="1:8" x14ac:dyDescent="0.3">
      <c r="A111" s="40">
        <v>110</v>
      </c>
      <c r="B111" s="40" t="s">
        <v>470</v>
      </c>
      <c r="C111" s="40" t="s">
        <v>1005</v>
      </c>
      <c r="D111" s="40" t="s">
        <v>1006</v>
      </c>
      <c r="E111" s="40" t="s">
        <v>948</v>
      </c>
      <c r="F111" s="40" t="s">
        <v>1007</v>
      </c>
      <c r="G111" s="40" t="s">
        <v>945</v>
      </c>
      <c r="H111" s="40" t="s">
        <v>694</v>
      </c>
    </row>
    <row r="112" spans="1:8" x14ac:dyDescent="0.3">
      <c r="A112" s="40">
        <v>111</v>
      </c>
      <c r="B112" s="40" t="s">
        <v>480</v>
      </c>
      <c r="C112" s="40" t="s">
        <v>1008</v>
      </c>
      <c r="D112" s="40" t="s">
        <v>1009</v>
      </c>
      <c r="E112" s="40" t="s">
        <v>1010</v>
      </c>
      <c r="F112" s="40" t="s">
        <v>1011</v>
      </c>
      <c r="G112" s="40" t="s">
        <v>958</v>
      </c>
      <c r="H112" s="40" t="s">
        <v>694</v>
      </c>
    </row>
    <row r="113" spans="1:8" x14ac:dyDescent="0.3">
      <c r="A113" s="40">
        <v>112</v>
      </c>
      <c r="B113" s="40" t="s">
        <v>490</v>
      </c>
      <c r="C113" s="40" t="s">
        <v>1012</v>
      </c>
      <c r="D113" s="40" t="s">
        <v>1013</v>
      </c>
      <c r="E113" s="40" t="s">
        <v>1014</v>
      </c>
      <c r="F113" s="40" t="s">
        <v>953</v>
      </c>
      <c r="G113" s="40" t="s">
        <v>953</v>
      </c>
      <c r="H113" s="40" t="s">
        <v>694</v>
      </c>
    </row>
    <row r="114" spans="1:8" x14ac:dyDescent="0.3">
      <c r="A114" s="40">
        <v>113</v>
      </c>
      <c r="B114" s="40" t="s">
        <v>500</v>
      </c>
      <c r="C114" s="40" t="s">
        <v>1015</v>
      </c>
      <c r="D114" s="40" t="s">
        <v>1016</v>
      </c>
      <c r="E114" s="40" t="s">
        <v>1003</v>
      </c>
      <c r="F114" s="40" t="s">
        <v>1017</v>
      </c>
      <c r="G114" s="40" t="s">
        <v>940</v>
      </c>
      <c r="H114" s="40" t="s">
        <v>694</v>
      </c>
    </row>
    <row r="115" spans="1:8" x14ac:dyDescent="0.3">
      <c r="A115" s="40">
        <v>114</v>
      </c>
      <c r="B115" s="40" t="s">
        <v>510</v>
      </c>
      <c r="C115" s="40" t="s">
        <v>1018</v>
      </c>
      <c r="D115" s="40" t="s">
        <v>1019</v>
      </c>
      <c r="E115" s="40" t="s">
        <v>1020</v>
      </c>
      <c r="F115" s="40" t="s">
        <v>1021</v>
      </c>
      <c r="G115" s="40" t="s">
        <v>1021</v>
      </c>
      <c r="H115" s="40" t="s">
        <v>694</v>
      </c>
    </row>
    <row r="116" spans="1:8" x14ac:dyDescent="0.3">
      <c r="A116" s="40">
        <v>115</v>
      </c>
      <c r="B116" s="40" t="s">
        <v>520</v>
      </c>
      <c r="C116" s="40" t="s">
        <v>723</v>
      </c>
      <c r="D116" s="40" t="s">
        <v>1022</v>
      </c>
      <c r="E116" s="40" t="s">
        <v>1023</v>
      </c>
      <c r="F116" s="40" t="s">
        <v>940</v>
      </c>
      <c r="G116" s="40" t="s">
        <v>940</v>
      </c>
      <c r="H116" s="40" t="s">
        <v>694</v>
      </c>
    </row>
    <row r="117" spans="1:8" x14ac:dyDescent="0.3">
      <c r="A117" s="40">
        <v>116</v>
      </c>
      <c r="B117" s="40" t="s">
        <v>530</v>
      </c>
      <c r="C117" s="40" t="s">
        <v>1024</v>
      </c>
      <c r="D117" s="40" t="s">
        <v>1025</v>
      </c>
      <c r="E117" s="40" t="s">
        <v>968</v>
      </c>
      <c r="F117" s="40" t="s">
        <v>1026</v>
      </c>
      <c r="G117" s="40" t="s">
        <v>940</v>
      </c>
      <c r="H117" s="40" t="s">
        <v>694</v>
      </c>
    </row>
    <row r="118" spans="1:8" x14ac:dyDescent="0.3">
      <c r="A118" s="40">
        <v>117</v>
      </c>
      <c r="B118" s="40" t="s">
        <v>540</v>
      </c>
      <c r="C118" s="40" t="s">
        <v>1027</v>
      </c>
      <c r="D118" s="40" t="s">
        <v>1028</v>
      </c>
      <c r="E118" s="40" t="s">
        <v>1003</v>
      </c>
      <c r="F118" s="40" t="s">
        <v>1029</v>
      </c>
      <c r="G118" s="40" t="s">
        <v>940</v>
      </c>
      <c r="H118" s="40" t="s">
        <v>694</v>
      </c>
    </row>
    <row r="119" spans="1:8" x14ac:dyDescent="0.3">
      <c r="A119" s="40">
        <v>118</v>
      </c>
      <c r="B119" s="40" t="s">
        <v>550</v>
      </c>
      <c r="C119" s="40" t="s">
        <v>1030</v>
      </c>
      <c r="D119" s="40" t="s">
        <v>1031</v>
      </c>
      <c r="E119" s="40" t="s">
        <v>1032</v>
      </c>
      <c r="F119" s="40" t="s">
        <v>1021</v>
      </c>
      <c r="G119" s="40" t="s">
        <v>940</v>
      </c>
      <c r="H119" s="40" t="s">
        <v>694</v>
      </c>
    </row>
    <row r="120" spans="1:8" x14ac:dyDescent="0.3">
      <c r="A120" s="40">
        <v>119</v>
      </c>
      <c r="B120" s="40" t="s">
        <v>560</v>
      </c>
      <c r="C120" s="40" t="s">
        <v>977</v>
      </c>
      <c r="D120" s="40" t="s">
        <v>1033</v>
      </c>
      <c r="E120" s="40" t="s">
        <v>1000</v>
      </c>
      <c r="F120" s="40" t="s">
        <v>1000</v>
      </c>
      <c r="G120" s="40" t="s">
        <v>945</v>
      </c>
      <c r="H120" s="40" t="s">
        <v>694</v>
      </c>
    </row>
    <row r="121" spans="1:8" x14ac:dyDescent="0.3">
      <c r="A121" s="40">
        <v>120</v>
      </c>
      <c r="B121" s="40" t="s">
        <v>570</v>
      </c>
      <c r="C121" s="40" t="s">
        <v>1034</v>
      </c>
      <c r="D121" s="40" t="s">
        <v>1035</v>
      </c>
      <c r="E121" s="40" t="s">
        <v>939</v>
      </c>
      <c r="F121" s="40" t="s">
        <v>940</v>
      </c>
      <c r="G121" s="40" t="s">
        <v>940</v>
      </c>
      <c r="H121" s="40" t="s">
        <v>694</v>
      </c>
    </row>
    <row r="122" spans="1:8" x14ac:dyDescent="0.3">
      <c r="A122" s="40">
        <v>121</v>
      </c>
      <c r="B122" s="40" t="s">
        <v>274</v>
      </c>
      <c r="C122" s="40" t="s">
        <v>1036</v>
      </c>
      <c r="D122" s="40" t="s">
        <v>1037</v>
      </c>
      <c r="E122" s="40" t="s">
        <v>1038</v>
      </c>
      <c r="F122" s="40" t="s">
        <v>1039</v>
      </c>
      <c r="G122" s="40" t="s">
        <v>1040</v>
      </c>
      <c r="H122" s="40" t="s">
        <v>694</v>
      </c>
    </row>
    <row r="123" spans="1:8" x14ac:dyDescent="0.3">
      <c r="A123" s="40">
        <v>122</v>
      </c>
      <c r="B123" s="40" t="s">
        <v>284</v>
      </c>
      <c r="C123" s="40" t="s">
        <v>1041</v>
      </c>
      <c r="D123" s="40" t="s">
        <v>893</v>
      </c>
      <c r="E123" s="40" t="s">
        <v>1042</v>
      </c>
      <c r="F123" s="40" t="s">
        <v>1043</v>
      </c>
      <c r="G123" s="40" t="s">
        <v>1044</v>
      </c>
      <c r="H123" s="40" t="s">
        <v>694</v>
      </c>
    </row>
    <row r="124" spans="1:8" x14ac:dyDescent="0.3">
      <c r="A124" s="40">
        <v>123</v>
      </c>
      <c r="B124" s="40" t="s">
        <v>295</v>
      </c>
      <c r="C124" s="40" t="s">
        <v>1045</v>
      </c>
      <c r="D124" s="40" t="s">
        <v>1002</v>
      </c>
      <c r="E124" s="40" t="s">
        <v>1042</v>
      </c>
      <c r="F124" s="40" t="s">
        <v>1043</v>
      </c>
      <c r="G124" s="40" t="s">
        <v>1044</v>
      </c>
      <c r="H124" s="40" t="s">
        <v>694</v>
      </c>
    </row>
    <row r="125" spans="1:8" x14ac:dyDescent="0.3">
      <c r="A125" s="40">
        <v>124</v>
      </c>
      <c r="B125" s="40" t="s">
        <v>305</v>
      </c>
      <c r="C125" s="40" t="s">
        <v>1046</v>
      </c>
      <c r="D125" s="40" t="s">
        <v>1047</v>
      </c>
      <c r="E125" s="40" t="s">
        <v>1048</v>
      </c>
      <c r="F125" s="40" t="s">
        <v>1049</v>
      </c>
      <c r="G125" s="40" t="s">
        <v>1044</v>
      </c>
      <c r="H125" s="40" t="s">
        <v>694</v>
      </c>
    </row>
    <row r="126" spans="1:8" x14ac:dyDescent="0.3">
      <c r="A126" s="40">
        <v>125</v>
      </c>
      <c r="B126" s="40" t="s">
        <v>316</v>
      </c>
      <c r="C126" s="40" t="s">
        <v>1050</v>
      </c>
      <c r="D126" s="40" t="s">
        <v>1051</v>
      </c>
      <c r="E126" s="40" t="s">
        <v>1042</v>
      </c>
      <c r="F126" s="40" t="s">
        <v>1052</v>
      </c>
      <c r="G126" s="40" t="s">
        <v>1044</v>
      </c>
      <c r="H126" s="40" t="s">
        <v>694</v>
      </c>
    </row>
    <row r="127" spans="1:8" x14ac:dyDescent="0.3">
      <c r="A127" s="40">
        <v>126</v>
      </c>
      <c r="B127" s="40" t="s">
        <v>326</v>
      </c>
      <c r="C127" s="40" t="s">
        <v>877</v>
      </c>
      <c r="D127" s="40" t="s">
        <v>1053</v>
      </c>
      <c r="E127" s="40" t="s">
        <v>1038</v>
      </c>
      <c r="F127" s="40" t="s">
        <v>1054</v>
      </c>
      <c r="G127" s="40" t="s">
        <v>1044</v>
      </c>
      <c r="H127" s="40" t="s">
        <v>694</v>
      </c>
    </row>
    <row r="128" spans="1:8" x14ac:dyDescent="0.3">
      <c r="A128" s="40">
        <v>127</v>
      </c>
      <c r="B128" s="40" t="s">
        <v>336</v>
      </c>
      <c r="C128" s="40" t="s">
        <v>1055</v>
      </c>
      <c r="D128" s="40" t="s">
        <v>1056</v>
      </c>
      <c r="E128" s="40" t="s">
        <v>1038</v>
      </c>
      <c r="F128" s="40" t="s">
        <v>1054</v>
      </c>
      <c r="G128" s="40" t="s">
        <v>1044</v>
      </c>
      <c r="H128" s="40" t="s">
        <v>694</v>
      </c>
    </row>
    <row r="129" spans="1:8" x14ac:dyDescent="0.3">
      <c r="A129" s="40">
        <v>128</v>
      </c>
      <c r="B129" s="40" t="s">
        <v>346</v>
      </c>
      <c r="C129" s="40" t="s">
        <v>1057</v>
      </c>
      <c r="D129" s="40" t="s">
        <v>1058</v>
      </c>
      <c r="E129" s="40" t="s">
        <v>1038</v>
      </c>
      <c r="F129" s="40" t="s">
        <v>1054</v>
      </c>
      <c r="G129" s="40" t="s">
        <v>1044</v>
      </c>
      <c r="H129" s="40" t="s">
        <v>694</v>
      </c>
    </row>
    <row r="130" spans="1:8" x14ac:dyDescent="0.3">
      <c r="A130" s="40">
        <v>129</v>
      </c>
      <c r="B130" s="40" t="s">
        <v>356</v>
      </c>
      <c r="C130" s="40" t="s">
        <v>1059</v>
      </c>
      <c r="D130" s="40" t="s">
        <v>1060</v>
      </c>
      <c r="E130" s="40" t="s">
        <v>1048</v>
      </c>
      <c r="F130" s="40" t="s">
        <v>1049</v>
      </c>
      <c r="G130" s="40" t="s">
        <v>1044</v>
      </c>
      <c r="H130" s="40" t="s">
        <v>694</v>
      </c>
    </row>
    <row r="131" spans="1:8" x14ac:dyDescent="0.3">
      <c r="A131" s="40">
        <v>130</v>
      </c>
      <c r="B131" s="40" t="s">
        <v>366</v>
      </c>
      <c r="C131" s="40" t="s">
        <v>1061</v>
      </c>
      <c r="D131" s="40" t="s">
        <v>1062</v>
      </c>
      <c r="E131" s="40" t="s">
        <v>1048</v>
      </c>
      <c r="F131" s="40" t="s">
        <v>1049</v>
      </c>
      <c r="G131" s="40" t="s">
        <v>1044</v>
      </c>
      <c r="H131" s="40" t="s">
        <v>694</v>
      </c>
    </row>
    <row r="132" spans="1:8" x14ac:dyDescent="0.3">
      <c r="A132" s="40">
        <v>131</v>
      </c>
      <c r="B132" s="40" t="s">
        <v>377</v>
      </c>
      <c r="C132" s="40" t="s">
        <v>1063</v>
      </c>
      <c r="D132" s="40" t="s">
        <v>1064</v>
      </c>
      <c r="E132" s="40" t="s">
        <v>1042</v>
      </c>
      <c r="F132" s="40" t="s">
        <v>1043</v>
      </c>
      <c r="G132" s="40" t="s">
        <v>1044</v>
      </c>
      <c r="H132" s="40" t="s">
        <v>694</v>
      </c>
    </row>
    <row r="133" spans="1:8" x14ac:dyDescent="0.3">
      <c r="A133" s="40">
        <v>132</v>
      </c>
      <c r="B133" s="40" t="s">
        <v>388</v>
      </c>
      <c r="C133" s="40" t="s">
        <v>1065</v>
      </c>
      <c r="D133" s="40" t="s">
        <v>1066</v>
      </c>
      <c r="E133" s="40" t="s">
        <v>1048</v>
      </c>
      <c r="F133" s="40" t="s">
        <v>1049</v>
      </c>
      <c r="G133" s="40" t="s">
        <v>1044</v>
      </c>
      <c r="H133" s="40" t="s">
        <v>694</v>
      </c>
    </row>
    <row r="134" spans="1:8" x14ac:dyDescent="0.3">
      <c r="A134" s="40">
        <v>133</v>
      </c>
      <c r="B134" s="40" t="s">
        <v>398</v>
      </c>
      <c r="C134" s="40" t="s">
        <v>1067</v>
      </c>
      <c r="D134" s="40" t="s">
        <v>1068</v>
      </c>
      <c r="E134" s="40" t="s">
        <v>1048</v>
      </c>
      <c r="F134" s="40" t="s">
        <v>1049</v>
      </c>
      <c r="G134" s="40" t="s">
        <v>1044</v>
      </c>
      <c r="H134" s="40" t="s">
        <v>694</v>
      </c>
    </row>
    <row r="135" spans="1:8" x14ac:dyDescent="0.3">
      <c r="A135" s="40">
        <v>134</v>
      </c>
      <c r="B135" s="40" t="s">
        <v>409</v>
      </c>
      <c r="C135" s="40" t="s">
        <v>1069</v>
      </c>
      <c r="D135" s="40" t="s">
        <v>1070</v>
      </c>
      <c r="E135" s="40" t="s">
        <v>1048</v>
      </c>
      <c r="F135" s="40" t="s">
        <v>1049</v>
      </c>
      <c r="G135" s="40" t="s">
        <v>1044</v>
      </c>
      <c r="H135" s="40" t="s">
        <v>694</v>
      </c>
    </row>
    <row r="136" spans="1:8" x14ac:dyDescent="0.3">
      <c r="A136" s="40">
        <v>135</v>
      </c>
      <c r="B136" s="40" t="s">
        <v>420</v>
      </c>
      <c r="C136" s="40" t="s">
        <v>1047</v>
      </c>
      <c r="D136" s="40" t="s">
        <v>1071</v>
      </c>
      <c r="E136" s="40" t="s">
        <v>1048</v>
      </c>
      <c r="F136" s="40" t="s">
        <v>1048</v>
      </c>
      <c r="G136" s="40" t="s">
        <v>1044</v>
      </c>
      <c r="H136" s="40" t="s">
        <v>694</v>
      </c>
    </row>
    <row r="137" spans="1:8" x14ac:dyDescent="0.3">
      <c r="A137" s="40">
        <v>136</v>
      </c>
      <c r="B137" s="40" t="s">
        <v>430</v>
      </c>
      <c r="C137" s="40" t="s">
        <v>960</v>
      </c>
      <c r="D137" s="40" t="s">
        <v>1072</v>
      </c>
      <c r="E137" s="40" t="s">
        <v>1048</v>
      </c>
      <c r="F137" s="40" t="s">
        <v>1049</v>
      </c>
      <c r="G137" s="40" t="s">
        <v>1044</v>
      </c>
      <c r="H137" s="40" t="s">
        <v>694</v>
      </c>
    </row>
    <row r="138" spans="1:8" x14ac:dyDescent="0.3">
      <c r="A138" s="40">
        <v>137</v>
      </c>
      <c r="B138" s="40" t="s">
        <v>440</v>
      </c>
      <c r="C138" s="40" t="s">
        <v>1073</v>
      </c>
      <c r="D138" s="40" t="s">
        <v>1074</v>
      </c>
      <c r="E138" s="40" t="s">
        <v>1042</v>
      </c>
      <c r="F138" s="40" t="s">
        <v>1043</v>
      </c>
      <c r="G138" s="40" t="s">
        <v>1044</v>
      </c>
      <c r="H138" s="40" t="s">
        <v>694</v>
      </c>
    </row>
    <row r="139" spans="1:8" x14ac:dyDescent="0.3">
      <c r="A139" s="40">
        <v>138</v>
      </c>
      <c r="B139" s="40" t="s">
        <v>451</v>
      </c>
      <c r="C139" s="40" t="s">
        <v>1075</v>
      </c>
      <c r="D139" s="40" t="s">
        <v>1076</v>
      </c>
      <c r="E139" s="40" t="s">
        <v>1042</v>
      </c>
      <c r="F139" s="40" t="s">
        <v>1043</v>
      </c>
      <c r="G139" s="40" t="s">
        <v>1044</v>
      </c>
      <c r="H139" s="40" t="s">
        <v>694</v>
      </c>
    </row>
    <row r="140" spans="1:8" x14ac:dyDescent="0.3">
      <c r="A140" s="40">
        <v>139</v>
      </c>
      <c r="B140" s="40" t="s">
        <v>461</v>
      </c>
      <c r="C140" s="40" t="s">
        <v>1077</v>
      </c>
      <c r="D140" s="40" t="s">
        <v>1078</v>
      </c>
      <c r="E140" s="40" t="s">
        <v>1038</v>
      </c>
      <c r="F140" s="40" t="s">
        <v>1054</v>
      </c>
      <c r="G140" s="40" t="s">
        <v>1044</v>
      </c>
      <c r="H140" s="40" t="s">
        <v>694</v>
      </c>
    </row>
    <row r="141" spans="1:8" x14ac:dyDescent="0.3">
      <c r="A141" s="40">
        <v>140</v>
      </c>
      <c r="B141" s="40" t="s">
        <v>471</v>
      </c>
      <c r="C141" s="40" t="s">
        <v>1079</v>
      </c>
      <c r="D141" s="40" t="s">
        <v>1080</v>
      </c>
      <c r="E141" s="40" t="s">
        <v>1038</v>
      </c>
      <c r="F141" s="40" t="s">
        <v>1054</v>
      </c>
      <c r="G141" s="40" t="s">
        <v>1044</v>
      </c>
      <c r="H141" s="40" t="s">
        <v>694</v>
      </c>
    </row>
    <row r="142" spans="1:8" x14ac:dyDescent="0.3">
      <c r="A142" s="40">
        <v>141</v>
      </c>
      <c r="B142" s="40" t="s">
        <v>481</v>
      </c>
      <c r="C142" s="40" t="s">
        <v>1081</v>
      </c>
      <c r="D142" s="40" t="s">
        <v>721</v>
      </c>
      <c r="E142" s="40" t="s">
        <v>1042</v>
      </c>
      <c r="F142" s="40" t="s">
        <v>1052</v>
      </c>
      <c r="G142" s="40" t="s">
        <v>1044</v>
      </c>
      <c r="H142" s="40" t="s">
        <v>694</v>
      </c>
    </row>
    <row r="143" spans="1:8" x14ac:dyDescent="0.3">
      <c r="A143" s="40">
        <v>142</v>
      </c>
      <c r="B143" s="40" t="s">
        <v>491</v>
      </c>
      <c r="C143" s="40" t="s">
        <v>1082</v>
      </c>
      <c r="D143" s="40" t="s">
        <v>1083</v>
      </c>
      <c r="E143" s="40" t="s">
        <v>1082</v>
      </c>
      <c r="F143" s="40" t="s">
        <v>1084</v>
      </c>
      <c r="G143" s="40" t="s">
        <v>1044</v>
      </c>
      <c r="H143" s="40" t="s">
        <v>694</v>
      </c>
    </row>
    <row r="144" spans="1:8" x14ac:dyDescent="0.3">
      <c r="A144" s="40">
        <v>143</v>
      </c>
      <c r="B144" s="40" t="s">
        <v>501</v>
      </c>
      <c r="C144" s="40" t="s">
        <v>1085</v>
      </c>
      <c r="D144" s="40" t="s">
        <v>1002</v>
      </c>
      <c r="E144" s="40" t="s">
        <v>1042</v>
      </c>
      <c r="F144" s="40" t="s">
        <v>1052</v>
      </c>
      <c r="G144" s="40" t="s">
        <v>1044</v>
      </c>
      <c r="H144" s="40" t="s">
        <v>694</v>
      </c>
    </row>
    <row r="145" spans="1:8" x14ac:dyDescent="0.3">
      <c r="A145" s="40">
        <v>144</v>
      </c>
      <c r="B145" s="40" t="s">
        <v>511</v>
      </c>
      <c r="C145" s="40" t="s">
        <v>1086</v>
      </c>
      <c r="D145" s="40" t="s">
        <v>1087</v>
      </c>
      <c r="E145" s="40" t="s">
        <v>1038</v>
      </c>
      <c r="F145" s="40" t="s">
        <v>1054</v>
      </c>
      <c r="G145" s="40" t="s">
        <v>1044</v>
      </c>
      <c r="H145" s="40" t="s">
        <v>694</v>
      </c>
    </row>
    <row r="146" spans="1:8" x14ac:dyDescent="0.3">
      <c r="A146" s="40">
        <v>145</v>
      </c>
      <c r="B146" s="40" t="s">
        <v>521</v>
      </c>
      <c r="C146" s="40" t="s">
        <v>1088</v>
      </c>
      <c r="D146" s="40" t="s">
        <v>893</v>
      </c>
      <c r="E146" s="40" t="s">
        <v>1042</v>
      </c>
      <c r="F146" s="40" t="s">
        <v>1043</v>
      </c>
      <c r="G146" s="40" t="s">
        <v>1044</v>
      </c>
      <c r="H146" s="40" t="s">
        <v>694</v>
      </c>
    </row>
    <row r="147" spans="1:8" x14ac:dyDescent="0.3">
      <c r="A147" s="40">
        <v>146</v>
      </c>
      <c r="B147" s="40" t="s">
        <v>531</v>
      </c>
      <c r="C147" s="40" t="s">
        <v>1089</v>
      </c>
      <c r="D147" s="40" t="s">
        <v>1090</v>
      </c>
      <c r="E147" s="40" t="s">
        <v>1049</v>
      </c>
      <c r="F147" s="40" t="s">
        <v>1049</v>
      </c>
      <c r="G147" s="40" t="s">
        <v>1044</v>
      </c>
      <c r="H147" s="40" t="s">
        <v>694</v>
      </c>
    </row>
    <row r="148" spans="1:8" x14ac:dyDescent="0.3">
      <c r="A148" s="40">
        <v>147</v>
      </c>
      <c r="B148" s="40" t="s">
        <v>541</v>
      </c>
      <c r="C148" s="40" t="s">
        <v>1091</v>
      </c>
      <c r="D148" s="40" t="s">
        <v>1092</v>
      </c>
      <c r="E148" s="40" t="s">
        <v>1038</v>
      </c>
      <c r="F148" s="40" t="s">
        <v>1054</v>
      </c>
      <c r="G148" s="40" t="s">
        <v>1044</v>
      </c>
      <c r="H148" s="40" t="s">
        <v>694</v>
      </c>
    </row>
    <row r="149" spans="1:8" x14ac:dyDescent="0.3">
      <c r="A149" s="40">
        <v>148</v>
      </c>
      <c r="B149" s="40" t="s">
        <v>551</v>
      </c>
      <c r="C149" s="40" t="s">
        <v>1093</v>
      </c>
      <c r="D149" s="40" t="s">
        <v>1022</v>
      </c>
      <c r="E149" s="40" t="s">
        <v>1048</v>
      </c>
      <c r="F149" s="40" t="s">
        <v>1049</v>
      </c>
      <c r="G149" s="40" t="s">
        <v>1044</v>
      </c>
      <c r="H149" s="40" t="s">
        <v>694</v>
      </c>
    </row>
    <row r="150" spans="1:8" x14ac:dyDescent="0.3">
      <c r="A150" s="40">
        <v>149</v>
      </c>
      <c r="B150" s="40" t="s">
        <v>561</v>
      </c>
      <c r="C150" s="40" t="s">
        <v>1094</v>
      </c>
      <c r="D150" s="40" t="s">
        <v>1095</v>
      </c>
      <c r="E150" s="40" t="s">
        <v>1048</v>
      </c>
      <c r="F150" s="40" t="s">
        <v>1049</v>
      </c>
      <c r="G150" s="40" t="s">
        <v>1044</v>
      </c>
      <c r="H150" s="40" t="s">
        <v>694</v>
      </c>
    </row>
    <row r="151" spans="1:8" x14ac:dyDescent="0.3">
      <c r="A151" s="40">
        <v>150</v>
      </c>
      <c r="B151" s="40" t="s">
        <v>571</v>
      </c>
      <c r="C151" s="40" t="s">
        <v>1096</v>
      </c>
      <c r="D151" s="40" t="s">
        <v>1070</v>
      </c>
      <c r="E151" s="40" t="s">
        <v>1048</v>
      </c>
      <c r="F151" s="40" t="s">
        <v>1049</v>
      </c>
      <c r="G151" s="40" t="s">
        <v>1044</v>
      </c>
      <c r="H151" s="40" t="s">
        <v>694</v>
      </c>
    </row>
    <row r="152" spans="1:8" x14ac:dyDescent="0.3">
      <c r="A152" s="40">
        <v>151</v>
      </c>
      <c r="B152" s="40" t="s">
        <v>275</v>
      </c>
      <c r="C152" s="40" t="s">
        <v>1097</v>
      </c>
      <c r="D152" s="40" t="s">
        <v>1098</v>
      </c>
      <c r="E152" s="40" t="s">
        <v>1099</v>
      </c>
      <c r="F152" s="40" t="s">
        <v>1100</v>
      </c>
      <c r="G152" s="40" t="s">
        <v>1101</v>
      </c>
      <c r="H152" s="40" t="s">
        <v>694</v>
      </c>
    </row>
    <row r="153" spans="1:8" x14ac:dyDescent="0.3">
      <c r="A153" s="40">
        <v>152</v>
      </c>
      <c r="B153" s="40" t="s">
        <v>285</v>
      </c>
      <c r="C153" s="40" t="s">
        <v>1102</v>
      </c>
      <c r="D153" s="40" t="s">
        <v>1103</v>
      </c>
      <c r="E153" s="40" t="s">
        <v>1104</v>
      </c>
      <c r="F153" s="40" t="s">
        <v>1100</v>
      </c>
      <c r="G153" s="40" t="s">
        <v>1101</v>
      </c>
      <c r="H153" s="40" t="s">
        <v>694</v>
      </c>
    </row>
    <row r="154" spans="1:8" x14ac:dyDescent="0.3">
      <c r="A154" s="40">
        <v>153</v>
      </c>
      <c r="B154" s="40" t="s">
        <v>296</v>
      </c>
      <c r="C154" s="40" t="s">
        <v>1105</v>
      </c>
      <c r="D154" s="40" t="s">
        <v>1106</v>
      </c>
      <c r="E154" s="40" t="s">
        <v>1107</v>
      </c>
      <c r="F154" s="40" t="s">
        <v>1100</v>
      </c>
      <c r="G154" s="40" t="s">
        <v>1101</v>
      </c>
      <c r="H154" s="40" t="s">
        <v>694</v>
      </c>
    </row>
    <row r="155" spans="1:8" x14ac:dyDescent="0.3">
      <c r="A155" s="40">
        <v>154</v>
      </c>
      <c r="B155" s="40" t="s">
        <v>306</v>
      </c>
      <c r="C155" s="40" t="s">
        <v>1108</v>
      </c>
      <c r="D155" s="40" t="s">
        <v>1109</v>
      </c>
      <c r="E155" s="40" t="s">
        <v>1110</v>
      </c>
      <c r="F155" s="40" t="s">
        <v>1100</v>
      </c>
      <c r="G155" s="40" t="s">
        <v>1101</v>
      </c>
      <c r="H155" s="40" t="s">
        <v>694</v>
      </c>
    </row>
    <row r="156" spans="1:8" x14ac:dyDescent="0.3">
      <c r="A156" s="40">
        <v>155</v>
      </c>
      <c r="B156" s="40" t="s">
        <v>317</v>
      </c>
      <c r="C156" s="40" t="s">
        <v>1111</v>
      </c>
      <c r="D156" s="40" t="s">
        <v>1112</v>
      </c>
      <c r="E156" s="40" t="s">
        <v>1113</v>
      </c>
      <c r="F156" s="40" t="s">
        <v>1114</v>
      </c>
      <c r="G156" s="40" t="s">
        <v>1101</v>
      </c>
      <c r="H156" s="40" t="s">
        <v>694</v>
      </c>
    </row>
    <row r="157" spans="1:8" x14ac:dyDescent="0.3">
      <c r="A157" s="40">
        <v>156</v>
      </c>
      <c r="B157" s="40" t="s">
        <v>327</v>
      </c>
      <c r="C157" s="40" t="s">
        <v>1115</v>
      </c>
      <c r="D157" s="40" t="s">
        <v>1116</v>
      </c>
      <c r="E157" s="40" t="s">
        <v>1117</v>
      </c>
      <c r="F157" s="40" t="s">
        <v>1118</v>
      </c>
      <c r="G157" s="40" t="s">
        <v>1101</v>
      </c>
      <c r="H157" s="40" t="s">
        <v>694</v>
      </c>
    </row>
    <row r="158" spans="1:8" x14ac:dyDescent="0.3">
      <c r="A158" s="40">
        <v>157</v>
      </c>
      <c r="B158" s="40" t="s">
        <v>337</v>
      </c>
      <c r="C158" s="40" t="s">
        <v>1119</v>
      </c>
      <c r="D158" s="40" t="s">
        <v>1120</v>
      </c>
      <c r="E158" s="40" t="s">
        <v>1121</v>
      </c>
      <c r="F158" s="40" t="s">
        <v>1100</v>
      </c>
      <c r="G158" s="40" t="s">
        <v>1101</v>
      </c>
      <c r="H158" s="40" t="s">
        <v>694</v>
      </c>
    </row>
    <row r="159" spans="1:8" x14ac:dyDescent="0.3">
      <c r="A159" s="40">
        <v>158</v>
      </c>
      <c r="B159" s="40" t="s">
        <v>347</v>
      </c>
      <c r="C159" s="40" t="s">
        <v>1122</v>
      </c>
      <c r="D159" s="40" t="s">
        <v>1123</v>
      </c>
      <c r="E159" s="40" t="s">
        <v>1117</v>
      </c>
      <c r="F159" s="40" t="s">
        <v>1118</v>
      </c>
      <c r="G159" s="40" t="s">
        <v>1124</v>
      </c>
      <c r="H159" s="40" t="s">
        <v>694</v>
      </c>
    </row>
    <row r="160" spans="1:8" x14ac:dyDescent="0.3">
      <c r="A160" s="40">
        <v>159</v>
      </c>
      <c r="B160" s="40" t="s">
        <v>357</v>
      </c>
      <c r="C160" s="40" t="s">
        <v>1125</v>
      </c>
      <c r="D160" s="40" t="s">
        <v>1126</v>
      </c>
      <c r="E160" s="40" t="s">
        <v>1117</v>
      </c>
      <c r="F160" s="40" t="s">
        <v>1118</v>
      </c>
      <c r="G160" s="40" t="s">
        <v>1101</v>
      </c>
      <c r="H160" s="40" t="s">
        <v>694</v>
      </c>
    </row>
    <row r="161" spans="1:8" x14ac:dyDescent="0.3">
      <c r="A161" s="40">
        <v>160</v>
      </c>
      <c r="B161" s="40" t="s">
        <v>367</v>
      </c>
      <c r="C161" s="40" t="s">
        <v>1127</v>
      </c>
      <c r="D161" s="40" t="s">
        <v>1128</v>
      </c>
      <c r="E161" s="40" t="s">
        <v>1129</v>
      </c>
      <c r="F161" s="40" t="s">
        <v>1100</v>
      </c>
      <c r="G161" s="40" t="s">
        <v>1101</v>
      </c>
      <c r="H161" s="40" t="s">
        <v>694</v>
      </c>
    </row>
    <row r="162" spans="1:8" x14ac:dyDescent="0.3">
      <c r="A162" s="40">
        <v>161</v>
      </c>
      <c r="B162" s="40" t="s">
        <v>378</v>
      </c>
      <c r="C162" s="40" t="s">
        <v>1130</v>
      </c>
      <c r="D162" s="40" t="s">
        <v>1131</v>
      </c>
      <c r="E162" s="40" t="s">
        <v>1132</v>
      </c>
      <c r="F162" s="40" t="s">
        <v>1100</v>
      </c>
      <c r="G162" s="40" t="s">
        <v>1101</v>
      </c>
      <c r="H162" s="40" t="s">
        <v>694</v>
      </c>
    </row>
    <row r="163" spans="1:8" x14ac:dyDescent="0.3">
      <c r="A163" s="40">
        <v>162</v>
      </c>
      <c r="B163" s="40" t="s">
        <v>389</v>
      </c>
      <c r="C163" s="40" t="s">
        <v>1133</v>
      </c>
      <c r="D163" s="40" t="s">
        <v>1134</v>
      </c>
      <c r="E163" s="40" t="s">
        <v>1135</v>
      </c>
      <c r="F163" s="40" t="s">
        <v>1100</v>
      </c>
      <c r="G163" s="40" t="s">
        <v>1101</v>
      </c>
      <c r="H163" s="40" t="s">
        <v>694</v>
      </c>
    </row>
    <row r="164" spans="1:8" x14ac:dyDescent="0.3">
      <c r="A164" s="40">
        <v>163</v>
      </c>
      <c r="B164" s="40" t="s">
        <v>399</v>
      </c>
      <c r="C164" s="40" t="s">
        <v>1136</v>
      </c>
      <c r="D164" s="40" t="s">
        <v>1137</v>
      </c>
      <c r="E164" s="40" t="s">
        <v>1138</v>
      </c>
      <c r="F164" s="40" t="s">
        <v>1100</v>
      </c>
      <c r="G164" s="40" t="s">
        <v>1101</v>
      </c>
      <c r="H164" s="40" t="s">
        <v>694</v>
      </c>
    </row>
    <row r="165" spans="1:8" x14ac:dyDescent="0.3">
      <c r="A165" s="40">
        <v>164</v>
      </c>
      <c r="B165" s="40" t="s">
        <v>410</v>
      </c>
      <c r="C165" s="40" t="s">
        <v>1139</v>
      </c>
      <c r="D165" s="40" t="s">
        <v>1140</v>
      </c>
      <c r="E165" s="40" t="s">
        <v>1141</v>
      </c>
      <c r="F165" s="40" t="s">
        <v>1100</v>
      </c>
      <c r="G165" s="40" t="s">
        <v>1101</v>
      </c>
      <c r="H165" s="40" t="s">
        <v>694</v>
      </c>
    </row>
    <row r="166" spans="1:8" x14ac:dyDescent="0.3">
      <c r="A166" s="40">
        <v>165</v>
      </c>
      <c r="B166" s="40" t="s">
        <v>421</v>
      </c>
      <c r="C166" s="40" t="s">
        <v>1142</v>
      </c>
      <c r="D166" s="40" t="s">
        <v>1143</v>
      </c>
      <c r="E166" s="40" t="s">
        <v>1144</v>
      </c>
      <c r="F166" s="40" t="s">
        <v>1100</v>
      </c>
      <c r="G166" s="40" t="s">
        <v>1101</v>
      </c>
      <c r="H166" s="40" t="s">
        <v>694</v>
      </c>
    </row>
    <row r="167" spans="1:8" x14ac:dyDescent="0.3">
      <c r="A167" s="40">
        <v>166</v>
      </c>
      <c r="B167" s="40" t="s">
        <v>431</v>
      </c>
      <c r="C167" s="40" t="s">
        <v>1145</v>
      </c>
      <c r="D167" s="40" t="s">
        <v>1146</v>
      </c>
      <c r="E167" s="40" t="s">
        <v>1147</v>
      </c>
      <c r="F167" s="40" t="s">
        <v>1100</v>
      </c>
      <c r="G167" s="40" t="s">
        <v>1101</v>
      </c>
      <c r="H167" s="40" t="s">
        <v>694</v>
      </c>
    </row>
    <row r="168" spans="1:8" x14ac:dyDescent="0.3">
      <c r="A168" s="40">
        <v>167</v>
      </c>
      <c r="B168" s="40" t="s">
        <v>441</v>
      </c>
      <c r="C168" s="40" t="s">
        <v>1148</v>
      </c>
      <c r="D168" s="40" t="s">
        <v>1149</v>
      </c>
      <c r="E168" s="40" t="s">
        <v>1150</v>
      </c>
      <c r="F168" s="40" t="s">
        <v>1100</v>
      </c>
      <c r="G168" s="40" t="s">
        <v>1101</v>
      </c>
      <c r="H168" s="40" t="s">
        <v>694</v>
      </c>
    </row>
    <row r="169" spans="1:8" x14ac:dyDescent="0.3">
      <c r="A169" s="40">
        <v>168</v>
      </c>
      <c r="B169" s="40" t="s">
        <v>452</v>
      </c>
      <c r="C169" s="40" t="s">
        <v>1151</v>
      </c>
      <c r="D169" s="40" t="s">
        <v>1152</v>
      </c>
      <c r="E169" s="40" t="s">
        <v>1153</v>
      </c>
      <c r="F169" s="40" t="s">
        <v>1154</v>
      </c>
      <c r="G169" s="40" t="s">
        <v>1101</v>
      </c>
      <c r="H169" s="40" t="s">
        <v>694</v>
      </c>
    </row>
    <row r="170" spans="1:8" x14ac:dyDescent="0.3">
      <c r="A170" s="40">
        <v>169</v>
      </c>
      <c r="B170" s="40" t="s">
        <v>462</v>
      </c>
      <c r="C170" s="40" t="s">
        <v>1155</v>
      </c>
      <c r="D170" s="40" t="s">
        <v>1156</v>
      </c>
      <c r="E170" s="40" t="s">
        <v>1157</v>
      </c>
      <c r="F170" s="40" t="s">
        <v>1100</v>
      </c>
      <c r="G170" s="40" t="s">
        <v>1101</v>
      </c>
      <c r="H170" s="40" t="s">
        <v>694</v>
      </c>
    </row>
    <row r="171" spans="1:8" x14ac:dyDescent="0.3">
      <c r="A171" s="40">
        <v>170</v>
      </c>
      <c r="B171" s="40" t="s">
        <v>472</v>
      </c>
      <c r="C171" s="40" t="s">
        <v>1158</v>
      </c>
      <c r="D171" s="40" t="s">
        <v>1159</v>
      </c>
      <c r="E171" s="40" t="s">
        <v>1160</v>
      </c>
      <c r="F171" s="40" t="s">
        <v>1154</v>
      </c>
      <c r="G171" s="40" t="s">
        <v>1101</v>
      </c>
      <c r="H171" s="40" t="s">
        <v>694</v>
      </c>
    </row>
    <row r="172" spans="1:8" x14ac:dyDescent="0.3">
      <c r="A172" s="40">
        <v>171</v>
      </c>
      <c r="B172" s="40" t="s">
        <v>482</v>
      </c>
      <c r="C172" s="40" t="s">
        <v>1161</v>
      </c>
      <c r="D172" s="40" t="s">
        <v>1162</v>
      </c>
      <c r="E172" s="40" t="s">
        <v>1163</v>
      </c>
      <c r="F172" s="40" t="s">
        <v>1164</v>
      </c>
      <c r="G172" s="40" t="s">
        <v>1101</v>
      </c>
      <c r="H172" s="40" t="s">
        <v>694</v>
      </c>
    </row>
    <row r="173" spans="1:8" x14ac:dyDescent="0.3">
      <c r="A173" s="40">
        <v>172</v>
      </c>
      <c r="B173" s="40" t="s">
        <v>492</v>
      </c>
      <c r="C173" s="40" t="s">
        <v>1165</v>
      </c>
      <c r="D173" s="40" t="s">
        <v>1166</v>
      </c>
      <c r="E173" s="40" t="s">
        <v>1167</v>
      </c>
      <c r="F173" s="40" t="s">
        <v>1118</v>
      </c>
      <c r="G173" s="40" t="s">
        <v>1101</v>
      </c>
      <c r="H173" s="40" t="s">
        <v>694</v>
      </c>
    </row>
    <row r="174" spans="1:8" x14ac:dyDescent="0.3">
      <c r="A174" s="40">
        <v>173</v>
      </c>
      <c r="B174" s="40" t="s">
        <v>502</v>
      </c>
      <c r="C174" s="40" t="s">
        <v>1168</v>
      </c>
      <c r="D174" s="40" t="s">
        <v>1169</v>
      </c>
      <c r="E174" s="40" t="s">
        <v>1113</v>
      </c>
      <c r="F174" s="40" t="s">
        <v>1100</v>
      </c>
      <c r="G174" s="40" t="s">
        <v>1101</v>
      </c>
      <c r="H174" s="40" t="s">
        <v>694</v>
      </c>
    </row>
    <row r="175" spans="1:8" x14ac:dyDescent="0.3">
      <c r="A175" s="40">
        <v>174</v>
      </c>
      <c r="B175" s="40" t="s">
        <v>512</v>
      </c>
      <c r="C175" s="40" t="s">
        <v>1170</v>
      </c>
      <c r="D175" s="40" t="s">
        <v>1171</v>
      </c>
      <c r="E175" s="40" t="s">
        <v>1160</v>
      </c>
      <c r="F175" s="40" t="s">
        <v>1154</v>
      </c>
      <c r="G175" s="40" t="s">
        <v>1101</v>
      </c>
      <c r="H175" s="40" t="s">
        <v>694</v>
      </c>
    </row>
    <row r="176" spans="1:8" x14ac:dyDescent="0.3">
      <c r="A176" s="40">
        <v>175</v>
      </c>
      <c r="B176" s="40" t="s">
        <v>522</v>
      </c>
      <c r="C176" s="40" t="s">
        <v>1172</v>
      </c>
      <c r="D176" s="40" t="s">
        <v>1173</v>
      </c>
      <c r="E176" s="40" t="s">
        <v>1174</v>
      </c>
      <c r="F176" s="40" t="s">
        <v>1100</v>
      </c>
      <c r="G176" s="40" t="s">
        <v>1101</v>
      </c>
      <c r="H176" s="40" t="s">
        <v>694</v>
      </c>
    </row>
    <row r="177" spans="1:8" x14ac:dyDescent="0.3">
      <c r="A177" s="40">
        <v>176</v>
      </c>
      <c r="B177" s="40" t="s">
        <v>532</v>
      </c>
      <c r="C177" s="40" t="s">
        <v>1108</v>
      </c>
      <c r="D177" s="40" t="s">
        <v>1175</v>
      </c>
      <c r="E177" s="40" t="s">
        <v>1110</v>
      </c>
      <c r="F177" s="40" t="s">
        <v>1100</v>
      </c>
      <c r="G177" s="40" t="s">
        <v>1101</v>
      </c>
      <c r="H177" s="40" t="s">
        <v>694</v>
      </c>
    </row>
    <row r="178" spans="1:8" x14ac:dyDescent="0.3">
      <c r="A178" s="40">
        <v>177</v>
      </c>
      <c r="B178" s="40" t="s">
        <v>542</v>
      </c>
      <c r="C178" s="40" t="s">
        <v>1176</v>
      </c>
      <c r="D178" s="40" t="s">
        <v>1177</v>
      </c>
      <c r="E178" s="40" t="s">
        <v>1178</v>
      </c>
      <c r="F178" s="40" t="s">
        <v>1100</v>
      </c>
      <c r="G178" s="40" t="s">
        <v>1101</v>
      </c>
      <c r="H178" s="40" t="s">
        <v>694</v>
      </c>
    </row>
    <row r="179" spans="1:8" x14ac:dyDescent="0.3">
      <c r="A179" s="40">
        <v>178</v>
      </c>
      <c r="B179" s="40" t="s">
        <v>552</v>
      </c>
      <c r="C179" s="40" t="s">
        <v>1179</v>
      </c>
      <c r="D179" s="40" t="s">
        <v>1180</v>
      </c>
      <c r="E179" s="40" t="s">
        <v>1181</v>
      </c>
      <c r="F179" s="40" t="s">
        <v>1164</v>
      </c>
      <c r="G179" s="40" t="s">
        <v>1101</v>
      </c>
      <c r="H179" s="40" t="s">
        <v>694</v>
      </c>
    </row>
    <row r="180" spans="1:8" x14ac:dyDescent="0.3">
      <c r="A180" s="40">
        <v>179</v>
      </c>
      <c r="B180" s="40" t="s">
        <v>562</v>
      </c>
      <c r="C180" s="40" t="s">
        <v>1182</v>
      </c>
      <c r="D180" s="40" t="s">
        <v>1183</v>
      </c>
      <c r="E180" s="40" t="s">
        <v>1184</v>
      </c>
      <c r="F180" s="40" t="s">
        <v>1100</v>
      </c>
      <c r="G180" s="40" t="s">
        <v>1101</v>
      </c>
      <c r="H180" s="40" t="s">
        <v>694</v>
      </c>
    </row>
    <row r="181" spans="1:8" x14ac:dyDescent="0.3">
      <c r="A181" s="40">
        <v>180</v>
      </c>
      <c r="B181" s="40" t="s">
        <v>572</v>
      </c>
      <c r="C181" s="40" t="s">
        <v>1185</v>
      </c>
      <c r="D181" s="40" t="s">
        <v>1186</v>
      </c>
      <c r="E181" s="40" t="s">
        <v>1187</v>
      </c>
      <c r="F181" s="40" t="s">
        <v>1164</v>
      </c>
      <c r="G181" s="40" t="s">
        <v>1101</v>
      </c>
      <c r="H181" s="40" t="s">
        <v>694</v>
      </c>
    </row>
    <row r="182" spans="1:8" x14ac:dyDescent="0.3">
      <c r="A182" s="40">
        <v>181</v>
      </c>
      <c r="B182" s="40" t="s">
        <v>276</v>
      </c>
      <c r="C182" s="40" t="s">
        <v>1188</v>
      </c>
      <c r="D182" s="40" t="s">
        <v>1189</v>
      </c>
      <c r="E182" s="40" t="s">
        <v>1190</v>
      </c>
      <c r="F182" s="40" t="s">
        <v>1124</v>
      </c>
      <c r="G182" s="40" t="s">
        <v>1101</v>
      </c>
      <c r="H182" s="40" t="s">
        <v>694</v>
      </c>
    </row>
    <row r="183" spans="1:8" x14ac:dyDescent="0.3">
      <c r="A183" s="40">
        <v>182</v>
      </c>
      <c r="B183" s="40" t="s">
        <v>286</v>
      </c>
      <c r="C183" s="40" t="s">
        <v>1191</v>
      </c>
      <c r="D183" s="40" t="s">
        <v>1192</v>
      </c>
      <c r="E183" s="40" t="s">
        <v>1193</v>
      </c>
      <c r="F183" s="40" t="s">
        <v>1194</v>
      </c>
      <c r="G183" s="40" t="s">
        <v>1101</v>
      </c>
      <c r="H183" s="40" t="s">
        <v>694</v>
      </c>
    </row>
    <row r="184" spans="1:8" x14ac:dyDescent="0.3">
      <c r="A184" s="40">
        <v>183</v>
      </c>
      <c r="B184" s="40" t="s">
        <v>297</v>
      </c>
      <c r="C184" s="40" t="s">
        <v>1195</v>
      </c>
      <c r="D184" s="40" t="s">
        <v>1196</v>
      </c>
      <c r="E184" s="40" t="s">
        <v>1197</v>
      </c>
      <c r="F184" s="40" t="s">
        <v>1198</v>
      </c>
      <c r="G184" s="40" t="s">
        <v>1101</v>
      </c>
      <c r="H184" s="40" t="s">
        <v>694</v>
      </c>
    </row>
    <row r="185" spans="1:8" x14ac:dyDescent="0.3">
      <c r="A185" s="40">
        <v>184</v>
      </c>
      <c r="B185" s="40" t="s">
        <v>307</v>
      </c>
      <c r="C185" s="40" t="s">
        <v>1199</v>
      </c>
      <c r="D185" s="40" t="s">
        <v>1200</v>
      </c>
      <c r="E185" s="40" t="s">
        <v>1193</v>
      </c>
      <c r="F185" s="40" t="s">
        <v>1194</v>
      </c>
      <c r="G185" s="40" t="s">
        <v>1101</v>
      </c>
      <c r="H185" s="40" t="s">
        <v>694</v>
      </c>
    </row>
    <row r="186" spans="1:8" x14ac:dyDescent="0.3">
      <c r="A186" s="40">
        <v>185</v>
      </c>
      <c r="B186" s="40" t="s">
        <v>318</v>
      </c>
      <c r="C186" s="40" t="s">
        <v>1201</v>
      </c>
      <c r="D186" s="40" t="s">
        <v>1202</v>
      </c>
      <c r="E186" s="40" t="s">
        <v>1203</v>
      </c>
      <c r="F186" s="40" t="s">
        <v>1204</v>
      </c>
      <c r="G186" s="40" t="s">
        <v>1205</v>
      </c>
      <c r="H186" s="40" t="s">
        <v>694</v>
      </c>
    </row>
    <row r="187" spans="1:8" x14ac:dyDescent="0.3">
      <c r="A187" s="40">
        <v>186</v>
      </c>
      <c r="B187" s="40" t="s">
        <v>328</v>
      </c>
      <c r="C187" s="40" t="s">
        <v>1206</v>
      </c>
      <c r="D187" s="40" t="s">
        <v>1207</v>
      </c>
      <c r="E187" s="40" t="s">
        <v>1208</v>
      </c>
      <c r="F187" s="40" t="s">
        <v>1209</v>
      </c>
      <c r="G187" s="40" t="s">
        <v>1101</v>
      </c>
      <c r="H187" s="40" t="s">
        <v>694</v>
      </c>
    </row>
    <row r="188" spans="1:8" x14ac:dyDescent="0.3">
      <c r="A188" s="40">
        <v>187</v>
      </c>
      <c r="B188" s="40" t="s">
        <v>338</v>
      </c>
      <c r="C188" s="40" t="s">
        <v>1210</v>
      </c>
      <c r="D188" s="40" t="s">
        <v>1211</v>
      </c>
      <c r="E188" s="40" t="s">
        <v>1190</v>
      </c>
      <c r="F188" s="40" t="s">
        <v>1124</v>
      </c>
      <c r="G188" s="40" t="s">
        <v>1101</v>
      </c>
      <c r="H188" s="40" t="s">
        <v>694</v>
      </c>
    </row>
    <row r="189" spans="1:8" x14ac:dyDescent="0.3">
      <c r="A189" s="40">
        <v>188</v>
      </c>
      <c r="B189" s="40" t="s">
        <v>348</v>
      </c>
      <c r="C189" s="40" t="s">
        <v>1212</v>
      </c>
      <c r="D189" s="40" t="s">
        <v>1213</v>
      </c>
      <c r="E189" s="40" t="s">
        <v>1214</v>
      </c>
      <c r="F189" s="40" t="s">
        <v>1215</v>
      </c>
      <c r="G189" s="40" t="s">
        <v>1101</v>
      </c>
      <c r="H189" s="40" t="s">
        <v>694</v>
      </c>
    </row>
    <row r="190" spans="1:8" x14ac:dyDescent="0.3">
      <c r="A190" s="40">
        <v>189</v>
      </c>
      <c r="B190" s="40" t="s">
        <v>358</v>
      </c>
      <c r="C190" s="40" t="s">
        <v>1216</v>
      </c>
      <c r="D190" s="40" t="s">
        <v>1217</v>
      </c>
      <c r="E190" s="40" t="s">
        <v>1218</v>
      </c>
      <c r="F190" s="40" t="s">
        <v>1219</v>
      </c>
      <c r="G190" s="40" t="s">
        <v>1101</v>
      </c>
      <c r="H190" s="40" t="s">
        <v>694</v>
      </c>
    </row>
    <row r="191" spans="1:8" x14ac:dyDescent="0.3">
      <c r="A191" s="40">
        <v>190</v>
      </c>
      <c r="B191" s="40" t="s">
        <v>368</v>
      </c>
      <c r="C191" s="40" t="s">
        <v>1220</v>
      </c>
      <c r="D191" s="40" t="s">
        <v>1221</v>
      </c>
      <c r="E191" s="40" t="s">
        <v>1222</v>
      </c>
      <c r="F191" s="40" t="s">
        <v>1223</v>
      </c>
      <c r="G191" s="40" t="s">
        <v>1101</v>
      </c>
      <c r="H191" s="40" t="s">
        <v>694</v>
      </c>
    </row>
    <row r="192" spans="1:8" x14ac:dyDescent="0.3">
      <c r="A192" s="40">
        <v>191</v>
      </c>
      <c r="B192" s="40" t="s">
        <v>379</v>
      </c>
      <c r="C192" s="40" t="s">
        <v>1224</v>
      </c>
      <c r="D192" s="40" t="s">
        <v>1225</v>
      </c>
      <c r="E192" s="40" t="s">
        <v>1226</v>
      </c>
      <c r="F192" s="40" t="s">
        <v>1227</v>
      </c>
      <c r="G192" s="40" t="s">
        <v>1124</v>
      </c>
      <c r="H192" s="40" t="s">
        <v>694</v>
      </c>
    </row>
    <row r="193" spans="1:8" x14ac:dyDescent="0.3">
      <c r="A193" s="40">
        <v>192</v>
      </c>
      <c r="B193" s="40" t="s">
        <v>390</v>
      </c>
      <c r="C193" s="40" t="s">
        <v>1228</v>
      </c>
      <c r="D193" s="40" t="s">
        <v>1229</v>
      </c>
      <c r="E193" s="40" t="s">
        <v>1208</v>
      </c>
      <c r="F193" s="40" t="s">
        <v>1230</v>
      </c>
      <c r="G193" s="40" t="s">
        <v>1101</v>
      </c>
      <c r="H193" s="40" t="s">
        <v>694</v>
      </c>
    </row>
    <row r="194" spans="1:8" x14ac:dyDescent="0.3">
      <c r="A194" s="40">
        <v>193</v>
      </c>
      <c r="B194" s="40" t="s">
        <v>400</v>
      </c>
      <c r="C194" s="40" t="s">
        <v>1231</v>
      </c>
      <c r="D194" s="40" t="s">
        <v>1232</v>
      </c>
      <c r="E194" s="40" t="s">
        <v>1193</v>
      </c>
      <c r="F194" s="40" t="s">
        <v>1194</v>
      </c>
      <c r="G194" s="40" t="s">
        <v>1101</v>
      </c>
      <c r="H194" s="40" t="s">
        <v>694</v>
      </c>
    </row>
    <row r="195" spans="1:8" x14ac:dyDescent="0.3">
      <c r="A195" s="40">
        <v>194</v>
      </c>
      <c r="B195" s="40" t="s">
        <v>411</v>
      </c>
      <c r="C195" s="40" t="s">
        <v>1233</v>
      </c>
      <c r="D195" s="40" t="s">
        <v>1234</v>
      </c>
      <c r="E195" s="40" t="s">
        <v>1235</v>
      </c>
      <c r="F195" s="40" t="s">
        <v>1236</v>
      </c>
      <c r="G195" s="40" t="s">
        <v>1101</v>
      </c>
      <c r="H195" s="40" t="s">
        <v>694</v>
      </c>
    </row>
    <row r="196" spans="1:8" x14ac:dyDescent="0.3">
      <c r="A196" s="40">
        <v>195</v>
      </c>
      <c r="B196" s="40" t="s">
        <v>422</v>
      </c>
      <c r="C196" s="40" t="s">
        <v>1237</v>
      </c>
      <c r="D196" s="40" t="s">
        <v>1238</v>
      </c>
      <c r="E196" s="40" t="s">
        <v>1214</v>
      </c>
      <c r="F196" s="40" t="s">
        <v>1215</v>
      </c>
      <c r="G196" s="40" t="s">
        <v>1101</v>
      </c>
      <c r="H196" s="40" t="s">
        <v>694</v>
      </c>
    </row>
    <row r="197" spans="1:8" x14ac:dyDescent="0.3">
      <c r="A197" s="40">
        <v>196</v>
      </c>
      <c r="B197" s="40" t="s">
        <v>432</v>
      </c>
      <c r="C197" s="40" t="s">
        <v>1239</v>
      </c>
      <c r="D197" s="40" t="s">
        <v>1240</v>
      </c>
      <c r="E197" s="40" t="s">
        <v>1208</v>
      </c>
      <c r="F197" s="40" t="s">
        <v>1241</v>
      </c>
      <c r="G197" s="40" t="s">
        <v>1101</v>
      </c>
      <c r="H197" s="40" t="s">
        <v>694</v>
      </c>
    </row>
    <row r="198" spans="1:8" x14ac:dyDescent="0.3">
      <c r="A198" s="40">
        <v>197</v>
      </c>
      <c r="B198" s="40" t="s">
        <v>442</v>
      </c>
      <c r="C198" s="40" t="s">
        <v>1242</v>
      </c>
      <c r="D198" s="40" t="s">
        <v>1243</v>
      </c>
      <c r="E198" s="40" t="s">
        <v>1244</v>
      </c>
      <c r="F198" s="40" t="s">
        <v>1245</v>
      </c>
      <c r="G198" s="40" t="s">
        <v>1101</v>
      </c>
      <c r="H198" s="40" t="s">
        <v>694</v>
      </c>
    </row>
    <row r="199" spans="1:8" x14ac:dyDescent="0.3">
      <c r="A199" s="40">
        <v>198</v>
      </c>
      <c r="B199" s="40" t="s">
        <v>453</v>
      </c>
      <c r="C199" s="40" t="s">
        <v>1246</v>
      </c>
      <c r="D199" s="40" t="s">
        <v>1247</v>
      </c>
      <c r="E199" s="40" t="s">
        <v>1235</v>
      </c>
      <c r="F199" s="40" t="s">
        <v>1248</v>
      </c>
      <c r="G199" s="40" t="s">
        <v>1205</v>
      </c>
      <c r="H199" s="40" t="s">
        <v>694</v>
      </c>
    </row>
    <row r="200" spans="1:8" x14ac:dyDescent="0.3">
      <c r="A200" s="40">
        <v>199</v>
      </c>
      <c r="B200" s="40" t="s">
        <v>463</v>
      </c>
      <c r="C200" s="40" t="s">
        <v>1249</v>
      </c>
      <c r="D200" s="40" t="s">
        <v>1250</v>
      </c>
      <c r="E200" s="40" t="s">
        <v>1218</v>
      </c>
      <c r="F200" s="40" t="s">
        <v>1251</v>
      </c>
      <c r="G200" s="40" t="s">
        <v>1101</v>
      </c>
      <c r="H200" s="40" t="s">
        <v>694</v>
      </c>
    </row>
    <row r="201" spans="1:8" x14ac:dyDescent="0.3">
      <c r="A201" s="40">
        <v>200</v>
      </c>
      <c r="B201" s="40" t="s">
        <v>473</v>
      </c>
      <c r="C201" s="40" t="s">
        <v>1252</v>
      </c>
      <c r="D201" s="40" t="s">
        <v>1253</v>
      </c>
      <c r="E201" s="40" t="s">
        <v>1190</v>
      </c>
      <c r="F201" s="40" t="s">
        <v>1254</v>
      </c>
      <c r="G201" s="40" t="s">
        <v>1101</v>
      </c>
      <c r="H201" s="40" t="s">
        <v>694</v>
      </c>
    </row>
    <row r="202" spans="1:8" x14ac:dyDescent="0.3">
      <c r="A202" s="40">
        <v>201</v>
      </c>
      <c r="B202" s="40" t="s">
        <v>483</v>
      </c>
      <c r="C202" s="40" t="s">
        <v>1255</v>
      </c>
      <c r="D202" s="40" t="s">
        <v>1256</v>
      </c>
      <c r="E202" s="40" t="s">
        <v>1257</v>
      </c>
      <c r="F202" s="40" t="s">
        <v>1258</v>
      </c>
      <c r="G202" s="40" t="s">
        <v>1124</v>
      </c>
      <c r="H202" s="40" t="s">
        <v>694</v>
      </c>
    </row>
    <row r="203" spans="1:8" x14ac:dyDescent="0.3">
      <c r="A203" s="40">
        <v>202</v>
      </c>
      <c r="B203" s="40" t="s">
        <v>493</v>
      </c>
      <c r="C203" s="40" t="s">
        <v>1259</v>
      </c>
      <c r="D203" s="40" t="s">
        <v>1260</v>
      </c>
      <c r="E203" s="40" t="s">
        <v>1235</v>
      </c>
      <c r="F203" s="40" t="s">
        <v>1261</v>
      </c>
      <c r="G203" s="40" t="s">
        <v>1101</v>
      </c>
      <c r="H203" s="40" t="s">
        <v>694</v>
      </c>
    </row>
    <row r="204" spans="1:8" x14ac:dyDescent="0.3">
      <c r="A204" s="40">
        <v>203</v>
      </c>
      <c r="B204" s="40" t="s">
        <v>503</v>
      </c>
      <c r="C204" s="40" t="s">
        <v>1262</v>
      </c>
      <c r="D204" s="40" t="s">
        <v>1263</v>
      </c>
      <c r="E204" s="40" t="s">
        <v>1235</v>
      </c>
      <c r="F204" s="40" t="s">
        <v>1236</v>
      </c>
      <c r="G204" s="40" t="s">
        <v>1124</v>
      </c>
      <c r="H204" s="40" t="s">
        <v>694</v>
      </c>
    </row>
    <row r="205" spans="1:8" x14ac:dyDescent="0.3">
      <c r="A205" s="40">
        <v>204</v>
      </c>
      <c r="B205" s="40" t="s">
        <v>513</v>
      </c>
      <c r="C205" s="40" t="s">
        <v>1264</v>
      </c>
      <c r="D205" s="40" t="s">
        <v>1265</v>
      </c>
      <c r="E205" s="40" t="s">
        <v>1266</v>
      </c>
      <c r="F205" s="40" t="s">
        <v>1266</v>
      </c>
      <c r="G205" s="40" t="s">
        <v>1101</v>
      </c>
      <c r="H205" s="40" t="s">
        <v>694</v>
      </c>
    </row>
    <row r="206" spans="1:8" x14ac:dyDescent="0.3">
      <c r="A206" s="40">
        <v>205</v>
      </c>
      <c r="B206" s="40" t="s">
        <v>523</v>
      </c>
      <c r="C206" s="40" t="s">
        <v>1267</v>
      </c>
      <c r="D206" s="40" t="s">
        <v>1268</v>
      </c>
      <c r="E206" s="40" t="s">
        <v>1269</v>
      </c>
      <c r="F206" s="40" t="s">
        <v>1270</v>
      </c>
      <c r="G206" s="40" t="s">
        <v>1124</v>
      </c>
      <c r="H206" s="40" t="s">
        <v>694</v>
      </c>
    </row>
    <row r="207" spans="1:8" x14ac:dyDescent="0.3">
      <c r="A207" s="40">
        <v>206</v>
      </c>
      <c r="B207" s="40" t="s">
        <v>533</v>
      </c>
      <c r="C207" s="40" t="s">
        <v>1271</v>
      </c>
      <c r="D207" s="40" t="s">
        <v>1272</v>
      </c>
      <c r="E207" s="40" t="s">
        <v>1226</v>
      </c>
      <c r="F207" s="40" t="s">
        <v>1273</v>
      </c>
      <c r="G207" s="40" t="s">
        <v>1101</v>
      </c>
      <c r="H207" s="40" t="s">
        <v>694</v>
      </c>
    </row>
    <row r="208" spans="1:8" x14ac:dyDescent="0.3">
      <c r="A208" s="40">
        <v>207</v>
      </c>
      <c r="B208" s="40" t="s">
        <v>543</v>
      </c>
      <c r="C208" s="40" t="s">
        <v>1274</v>
      </c>
      <c r="D208" s="40" t="s">
        <v>1103</v>
      </c>
      <c r="E208" s="40" t="s">
        <v>1275</v>
      </c>
      <c r="F208" s="40" t="s">
        <v>1101</v>
      </c>
      <c r="G208" s="40" t="s">
        <v>1101</v>
      </c>
      <c r="H208" s="40" t="s">
        <v>694</v>
      </c>
    </row>
    <row r="209" spans="1:8" x14ac:dyDescent="0.3">
      <c r="A209" s="40">
        <v>208</v>
      </c>
      <c r="B209" s="40" t="s">
        <v>553</v>
      </c>
      <c r="C209" s="40" t="s">
        <v>1276</v>
      </c>
      <c r="D209" s="40" t="s">
        <v>1277</v>
      </c>
      <c r="E209" s="40" t="s">
        <v>1226</v>
      </c>
      <c r="F209" s="40" t="s">
        <v>1227</v>
      </c>
      <c r="G209" s="40" t="s">
        <v>1101</v>
      </c>
      <c r="H209" s="40" t="s">
        <v>694</v>
      </c>
    </row>
    <row r="210" spans="1:8" x14ac:dyDescent="0.3">
      <c r="A210" s="40">
        <v>209</v>
      </c>
      <c r="B210" s="40" t="s">
        <v>563</v>
      </c>
      <c r="C210" s="40" t="s">
        <v>1278</v>
      </c>
      <c r="D210" s="40" t="s">
        <v>1250</v>
      </c>
      <c r="E210" s="40" t="s">
        <v>1275</v>
      </c>
      <c r="F210" s="40" t="s">
        <v>1279</v>
      </c>
      <c r="G210" s="40" t="s">
        <v>1101</v>
      </c>
      <c r="H210" s="40" t="s">
        <v>694</v>
      </c>
    </row>
    <row r="211" spans="1:8" x14ac:dyDescent="0.3">
      <c r="A211" s="40">
        <v>210</v>
      </c>
      <c r="B211" s="40" t="s">
        <v>573</v>
      </c>
      <c r="C211" s="40" t="s">
        <v>1280</v>
      </c>
      <c r="D211" s="40" t="s">
        <v>1281</v>
      </c>
      <c r="E211" s="40" t="s">
        <v>1275</v>
      </c>
      <c r="F211" s="40" t="s">
        <v>1282</v>
      </c>
      <c r="G211" s="40" t="s">
        <v>1101</v>
      </c>
      <c r="H211" s="40" t="s">
        <v>694</v>
      </c>
    </row>
    <row r="212" spans="1:8" x14ac:dyDescent="0.3">
      <c r="A212" s="40">
        <v>211</v>
      </c>
      <c r="B212" s="40" t="s">
        <v>277</v>
      </c>
      <c r="C212" s="40" t="s">
        <v>1283</v>
      </c>
      <c r="D212" s="40" t="s">
        <v>1284</v>
      </c>
      <c r="E212" s="40" t="s">
        <v>1285</v>
      </c>
      <c r="F212" s="40" t="s">
        <v>1286</v>
      </c>
      <c r="G212" s="40" t="s">
        <v>1286</v>
      </c>
      <c r="H212" s="40" t="s">
        <v>694</v>
      </c>
    </row>
    <row r="213" spans="1:8" x14ac:dyDescent="0.3">
      <c r="A213" s="40">
        <v>212</v>
      </c>
      <c r="B213" s="40" t="s">
        <v>287</v>
      </c>
      <c r="C213" s="40" t="s">
        <v>1287</v>
      </c>
      <c r="D213" s="40" t="s">
        <v>1288</v>
      </c>
      <c r="E213" s="40" t="s">
        <v>1289</v>
      </c>
      <c r="F213" s="40" t="s">
        <v>1290</v>
      </c>
      <c r="G213" s="40" t="s">
        <v>1291</v>
      </c>
      <c r="H213" s="40" t="s">
        <v>694</v>
      </c>
    </row>
    <row r="214" spans="1:8" x14ac:dyDescent="0.3">
      <c r="A214" s="40">
        <v>213</v>
      </c>
      <c r="B214" s="40" t="s">
        <v>298</v>
      </c>
      <c r="C214" s="40" t="s">
        <v>1292</v>
      </c>
      <c r="D214" s="40" t="s">
        <v>1293</v>
      </c>
      <c r="E214" s="40" t="s">
        <v>1294</v>
      </c>
      <c r="F214" s="40" t="s">
        <v>1295</v>
      </c>
      <c r="G214" s="40" t="s">
        <v>1296</v>
      </c>
      <c r="H214" s="40" t="s">
        <v>694</v>
      </c>
    </row>
    <row r="215" spans="1:8" x14ac:dyDescent="0.3">
      <c r="A215" s="40">
        <v>214</v>
      </c>
      <c r="B215" s="40" t="s">
        <v>308</v>
      </c>
      <c r="C215" s="40" t="s">
        <v>1297</v>
      </c>
      <c r="D215" s="40" t="s">
        <v>1298</v>
      </c>
      <c r="E215" s="40" t="s">
        <v>1299</v>
      </c>
      <c r="F215" s="40" t="s">
        <v>1300</v>
      </c>
      <c r="G215" s="40" t="s">
        <v>1301</v>
      </c>
      <c r="H215" s="40" t="s">
        <v>694</v>
      </c>
    </row>
    <row r="216" spans="1:8" x14ac:dyDescent="0.3">
      <c r="A216" s="40">
        <v>215</v>
      </c>
      <c r="B216" s="40" t="s">
        <v>319</v>
      </c>
      <c r="C216" s="40" t="s">
        <v>1302</v>
      </c>
      <c r="D216" s="40" t="s">
        <v>1303</v>
      </c>
      <c r="E216" s="40" t="s">
        <v>1304</v>
      </c>
      <c r="F216" s="40" t="s">
        <v>1305</v>
      </c>
      <c r="G216" s="40" t="s">
        <v>1306</v>
      </c>
      <c r="H216" s="40" t="s">
        <v>694</v>
      </c>
    </row>
    <row r="217" spans="1:8" x14ac:dyDescent="0.3">
      <c r="A217" s="40">
        <v>216</v>
      </c>
      <c r="B217" s="40" t="s">
        <v>329</v>
      </c>
      <c r="C217" s="40" t="s">
        <v>1307</v>
      </c>
      <c r="D217" s="40" t="s">
        <v>1308</v>
      </c>
      <c r="E217" s="40" t="s">
        <v>1299</v>
      </c>
      <c r="F217" s="40" t="s">
        <v>1300</v>
      </c>
      <c r="G217" s="40" t="s">
        <v>1301</v>
      </c>
      <c r="H217" s="40" t="s">
        <v>694</v>
      </c>
    </row>
    <row r="218" spans="1:8" x14ac:dyDescent="0.3">
      <c r="A218" s="40">
        <v>217</v>
      </c>
      <c r="B218" s="40" t="s">
        <v>339</v>
      </c>
      <c r="C218" s="40" t="s">
        <v>1309</v>
      </c>
      <c r="D218" s="40" t="s">
        <v>1310</v>
      </c>
      <c r="E218" s="40" t="s">
        <v>1311</v>
      </c>
      <c r="F218" s="40" t="s">
        <v>1312</v>
      </c>
      <c r="G218" s="40" t="s">
        <v>1291</v>
      </c>
      <c r="H218" s="40" t="s">
        <v>694</v>
      </c>
    </row>
    <row r="219" spans="1:8" x14ac:dyDescent="0.3">
      <c r="A219" s="40">
        <v>218</v>
      </c>
      <c r="B219" s="40" t="s">
        <v>349</v>
      </c>
      <c r="C219" s="40" t="s">
        <v>1313</v>
      </c>
      <c r="D219" s="40" t="s">
        <v>1314</v>
      </c>
      <c r="E219" s="40" t="s">
        <v>1315</v>
      </c>
      <c r="F219" s="40" t="s">
        <v>1296</v>
      </c>
      <c r="G219" s="40" t="s">
        <v>1296</v>
      </c>
      <c r="H219" s="40" t="s">
        <v>694</v>
      </c>
    </row>
    <row r="220" spans="1:8" x14ac:dyDescent="0.3">
      <c r="A220" s="40">
        <v>219</v>
      </c>
      <c r="B220" s="40" t="s">
        <v>359</v>
      </c>
      <c r="C220" s="40" t="s">
        <v>1316</v>
      </c>
      <c r="D220" s="40" t="s">
        <v>1317</v>
      </c>
      <c r="E220" s="40" t="s">
        <v>1318</v>
      </c>
      <c r="F220" s="40" t="s">
        <v>1319</v>
      </c>
      <c r="G220" s="40" t="s">
        <v>1286</v>
      </c>
      <c r="H220" s="40" t="s">
        <v>694</v>
      </c>
    </row>
    <row r="221" spans="1:8" x14ac:dyDescent="0.3">
      <c r="A221" s="40">
        <v>220</v>
      </c>
      <c r="B221" s="40" t="s">
        <v>369</v>
      </c>
      <c r="C221" s="40" t="s">
        <v>1320</v>
      </c>
      <c r="D221" s="40" t="s">
        <v>1321</v>
      </c>
      <c r="E221" s="40" t="s">
        <v>1322</v>
      </c>
      <c r="F221" s="40" t="s">
        <v>1305</v>
      </c>
      <c r="G221" s="40" t="s">
        <v>1306</v>
      </c>
      <c r="H221" s="40" t="s">
        <v>694</v>
      </c>
    </row>
    <row r="222" spans="1:8" x14ac:dyDescent="0.3">
      <c r="A222" s="40">
        <v>221</v>
      </c>
      <c r="B222" s="40" t="s">
        <v>380</v>
      </c>
      <c r="C222" s="40" t="s">
        <v>1323</v>
      </c>
      <c r="D222" s="40" t="s">
        <v>1324</v>
      </c>
      <c r="E222" s="40" t="s">
        <v>1325</v>
      </c>
      <c r="F222" s="40" t="s">
        <v>1326</v>
      </c>
      <c r="G222" s="40" t="s">
        <v>1286</v>
      </c>
      <c r="H222" s="40" t="s">
        <v>694</v>
      </c>
    </row>
    <row r="223" spans="1:8" x14ac:dyDescent="0.3">
      <c r="A223" s="40">
        <v>222</v>
      </c>
      <c r="B223" s="40" t="s">
        <v>391</v>
      </c>
      <c r="C223" s="40" t="s">
        <v>1327</v>
      </c>
      <c r="D223" s="40" t="s">
        <v>1328</v>
      </c>
      <c r="E223" s="40" t="s">
        <v>1329</v>
      </c>
      <c r="F223" s="40" t="s">
        <v>1326</v>
      </c>
      <c r="G223" s="40" t="s">
        <v>1291</v>
      </c>
      <c r="H223" s="40" t="s">
        <v>694</v>
      </c>
    </row>
    <row r="224" spans="1:8" x14ac:dyDescent="0.3">
      <c r="A224" s="40">
        <v>223</v>
      </c>
      <c r="B224" s="40" t="s">
        <v>401</v>
      </c>
      <c r="C224" s="40" t="s">
        <v>1330</v>
      </c>
      <c r="D224" s="40" t="s">
        <v>1331</v>
      </c>
      <c r="E224" s="40" t="s">
        <v>1332</v>
      </c>
      <c r="F224" s="40" t="s">
        <v>1333</v>
      </c>
      <c r="G224" s="40" t="s">
        <v>1306</v>
      </c>
      <c r="H224" s="40" t="s">
        <v>694</v>
      </c>
    </row>
    <row r="225" spans="1:8" x14ac:dyDescent="0.3">
      <c r="A225" s="40">
        <v>224</v>
      </c>
      <c r="B225" s="40" t="s">
        <v>412</v>
      </c>
      <c r="C225" s="40" t="s">
        <v>1334</v>
      </c>
      <c r="D225" s="40" t="s">
        <v>1335</v>
      </c>
      <c r="E225" s="40" t="s">
        <v>1336</v>
      </c>
      <c r="F225" s="40" t="s">
        <v>1291</v>
      </c>
      <c r="G225" s="40" t="s">
        <v>1291</v>
      </c>
      <c r="H225" s="40" t="s">
        <v>694</v>
      </c>
    </row>
    <row r="226" spans="1:8" x14ac:dyDescent="0.3">
      <c r="A226" s="40">
        <v>225</v>
      </c>
      <c r="B226" s="40" t="s">
        <v>423</v>
      </c>
      <c r="C226" s="40" t="s">
        <v>1337</v>
      </c>
      <c r="D226" s="40" t="s">
        <v>1338</v>
      </c>
      <c r="E226" s="40" t="s">
        <v>1299</v>
      </c>
      <c r="F226" s="40" t="s">
        <v>1339</v>
      </c>
      <c r="G226" s="40" t="s">
        <v>1301</v>
      </c>
      <c r="H226" s="40" t="s">
        <v>694</v>
      </c>
    </row>
    <row r="227" spans="1:8" x14ac:dyDescent="0.3">
      <c r="A227" s="40">
        <v>226</v>
      </c>
      <c r="B227" s="40" t="s">
        <v>433</v>
      </c>
      <c r="C227" s="40" t="s">
        <v>1340</v>
      </c>
      <c r="D227" s="40" t="s">
        <v>1341</v>
      </c>
      <c r="E227" s="40" t="s">
        <v>1342</v>
      </c>
      <c r="F227" s="40" t="s">
        <v>1312</v>
      </c>
      <c r="G227" s="40" t="s">
        <v>1291</v>
      </c>
      <c r="H227" s="40" t="s">
        <v>694</v>
      </c>
    </row>
    <row r="228" spans="1:8" x14ac:dyDescent="0.3">
      <c r="A228" s="40">
        <v>227</v>
      </c>
      <c r="B228" s="40" t="s">
        <v>443</v>
      </c>
      <c r="C228" s="40" t="s">
        <v>1343</v>
      </c>
      <c r="D228" s="40" t="s">
        <v>1344</v>
      </c>
      <c r="E228" s="40" t="s">
        <v>1345</v>
      </c>
      <c r="F228" s="40" t="s">
        <v>1346</v>
      </c>
      <c r="G228" s="40" t="s">
        <v>1291</v>
      </c>
      <c r="H228" s="40" t="s">
        <v>694</v>
      </c>
    </row>
    <row r="229" spans="1:8" x14ac:dyDescent="0.3">
      <c r="A229" s="40">
        <v>228</v>
      </c>
      <c r="B229" s="40" t="s">
        <v>454</v>
      </c>
      <c r="C229" s="40" t="s">
        <v>1347</v>
      </c>
      <c r="D229" s="40" t="s">
        <v>1348</v>
      </c>
      <c r="E229" s="40" t="s">
        <v>1349</v>
      </c>
      <c r="F229" s="40" t="s">
        <v>1286</v>
      </c>
      <c r="G229" s="40" t="s">
        <v>1286</v>
      </c>
      <c r="H229" s="40" t="s">
        <v>694</v>
      </c>
    </row>
    <row r="230" spans="1:8" x14ac:dyDescent="0.3">
      <c r="A230" s="40">
        <v>229</v>
      </c>
      <c r="B230" s="40" t="s">
        <v>464</v>
      </c>
      <c r="C230" s="40" t="s">
        <v>1350</v>
      </c>
      <c r="D230" s="40" t="s">
        <v>1351</v>
      </c>
      <c r="E230" s="40" t="s">
        <v>1289</v>
      </c>
      <c r="F230" s="40" t="s">
        <v>1289</v>
      </c>
      <c r="G230" s="40" t="s">
        <v>1291</v>
      </c>
      <c r="H230" s="40" t="s">
        <v>694</v>
      </c>
    </row>
    <row r="231" spans="1:8" x14ac:dyDescent="0.3">
      <c r="A231" s="40">
        <v>230</v>
      </c>
      <c r="B231" s="40" t="s">
        <v>474</v>
      </c>
      <c r="C231" s="40" t="s">
        <v>1352</v>
      </c>
      <c r="D231" s="40" t="s">
        <v>1353</v>
      </c>
      <c r="E231" s="40" t="s">
        <v>1354</v>
      </c>
      <c r="F231" s="40" t="s">
        <v>1305</v>
      </c>
      <c r="G231" s="40" t="s">
        <v>1306</v>
      </c>
      <c r="H231" s="40" t="s">
        <v>694</v>
      </c>
    </row>
    <row r="232" spans="1:8" x14ac:dyDescent="0.3">
      <c r="A232" s="40">
        <v>231</v>
      </c>
      <c r="B232" s="40" t="s">
        <v>484</v>
      </c>
      <c r="C232" s="40" t="s">
        <v>1355</v>
      </c>
      <c r="D232" s="40" t="s">
        <v>1356</v>
      </c>
      <c r="E232" s="40" t="s">
        <v>1357</v>
      </c>
      <c r="F232" s="40" t="s">
        <v>1305</v>
      </c>
      <c r="G232" s="40" t="s">
        <v>1306</v>
      </c>
      <c r="H232" s="40" t="s">
        <v>694</v>
      </c>
    </row>
    <row r="233" spans="1:8" x14ac:dyDescent="0.3">
      <c r="A233" s="40">
        <v>232</v>
      </c>
      <c r="B233" s="40" t="s">
        <v>494</v>
      </c>
      <c r="C233" s="40" t="s">
        <v>1358</v>
      </c>
      <c r="D233" s="40" t="s">
        <v>1359</v>
      </c>
      <c r="E233" s="40" t="s">
        <v>1360</v>
      </c>
      <c r="F233" s="40" t="s">
        <v>1361</v>
      </c>
      <c r="G233" s="40" t="s">
        <v>1291</v>
      </c>
      <c r="H233" s="40" t="s">
        <v>694</v>
      </c>
    </row>
    <row r="234" spans="1:8" x14ac:dyDescent="0.3">
      <c r="A234" s="40">
        <v>233</v>
      </c>
      <c r="B234" s="40" t="s">
        <v>504</v>
      </c>
      <c r="C234" s="40" t="s">
        <v>1362</v>
      </c>
      <c r="D234" s="40" t="s">
        <v>1363</v>
      </c>
      <c r="E234" s="40" t="s">
        <v>1364</v>
      </c>
      <c r="F234" s="40" t="s">
        <v>1365</v>
      </c>
      <c r="G234" s="40" t="s">
        <v>1291</v>
      </c>
      <c r="H234" s="40" t="s">
        <v>694</v>
      </c>
    </row>
    <row r="235" spans="1:8" x14ac:dyDescent="0.3">
      <c r="A235" s="40">
        <v>234</v>
      </c>
      <c r="B235" s="40" t="s">
        <v>514</v>
      </c>
      <c r="C235" s="40" t="s">
        <v>1366</v>
      </c>
      <c r="D235" s="40" t="s">
        <v>1367</v>
      </c>
      <c r="E235" s="40" t="s">
        <v>1368</v>
      </c>
      <c r="F235" s="40" t="s">
        <v>1305</v>
      </c>
      <c r="G235" s="40" t="s">
        <v>1306</v>
      </c>
      <c r="H235" s="40" t="s">
        <v>694</v>
      </c>
    </row>
    <row r="236" spans="1:8" x14ac:dyDescent="0.3">
      <c r="A236" s="40">
        <v>235</v>
      </c>
      <c r="B236" s="40" t="s">
        <v>524</v>
      </c>
      <c r="C236" s="40" t="s">
        <v>1369</v>
      </c>
      <c r="D236" s="40" t="s">
        <v>1370</v>
      </c>
      <c r="E236" s="40" t="s">
        <v>1305</v>
      </c>
      <c r="F236" s="40" t="s">
        <v>1305</v>
      </c>
      <c r="G236" s="40" t="s">
        <v>1306</v>
      </c>
      <c r="H236" s="40" t="s">
        <v>694</v>
      </c>
    </row>
    <row r="237" spans="1:8" x14ac:dyDescent="0.3">
      <c r="A237" s="40">
        <v>236</v>
      </c>
      <c r="B237" s="40" t="s">
        <v>534</v>
      </c>
      <c r="C237" s="40" t="s">
        <v>1371</v>
      </c>
      <c r="D237" s="40" t="s">
        <v>1372</v>
      </c>
      <c r="E237" s="40" t="s">
        <v>1373</v>
      </c>
      <c r="F237" s="40" t="s">
        <v>1296</v>
      </c>
      <c r="G237" s="40" t="s">
        <v>1296</v>
      </c>
      <c r="H237" s="40" t="s">
        <v>694</v>
      </c>
    </row>
    <row r="238" spans="1:8" x14ac:dyDescent="0.3">
      <c r="A238" s="40">
        <v>237</v>
      </c>
      <c r="B238" s="40" t="s">
        <v>544</v>
      </c>
      <c r="C238" s="40" t="s">
        <v>1374</v>
      </c>
      <c r="D238" s="40" t="s">
        <v>1375</v>
      </c>
      <c r="E238" s="40" t="s">
        <v>1342</v>
      </c>
      <c r="F238" s="40" t="s">
        <v>1312</v>
      </c>
      <c r="G238" s="40" t="s">
        <v>1291</v>
      </c>
      <c r="H238" s="40" t="s">
        <v>694</v>
      </c>
    </row>
    <row r="239" spans="1:8" x14ac:dyDescent="0.3">
      <c r="A239" s="40">
        <v>238</v>
      </c>
      <c r="B239" s="40" t="s">
        <v>554</v>
      </c>
      <c r="C239" s="40" t="s">
        <v>1376</v>
      </c>
      <c r="D239" s="40" t="s">
        <v>1377</v>
      </c>
      <c r="E239" s="40" t="s">
        <v>1322</v>
      </c>
      <c r="F239" s="40" t="s">
        <v>1305</v>
      </c>
      <c r="G239" s="40" t="s">
        <v>1306</v>
      </c>
      <c r="H239" s="40" t="s">
        <v>694</v>
      </c>
    </row>
    <row r="240" spans="1:8" x14ac:dyDescent="0.3">
      <c r="A240" s="40">
        <v>239</v>
      </c>
      <c r="B240" s="40" t="s">
        <v>564</v>
      </c>
      <c r="C240" s="40" t="s">
        <v>1378</v>
      </c>
      <c r="D240" s="40" t="s">
        <v>1379</v>
      </c>
      <c r="E240" s="40" t="s">
        <v>1380</v>
      </c>
      <c r="F240" s="40" t="s">
        <v>1286</v>
      </c>
      <c r="G240" s="40" t="s">
        <v>1286</v>
      </c>
      <c r="H240" s="40" t="s">
        <v>694</v>
      </c>
    </row>
    <row r="241" spans="1:8" x14ac:dyDescent="0.3">
      <c r="A241" s="40">
        <v>240</v>
      </c>
      <c r="B241" s="40" t="s">
        <v>574</v>
      </c>
      <c r="C241" s="40" t="s">
        <v>1381</v>
      </c>
      <c r="D241" s="40" t="s">
        <v>1324</v>
      </c>
      <c r="E241" s="40" t="s">
        <v>1382</v>
      </c>
      <c r="F241" s="40" t="s">
        <v>1286</v>
      </c>
      <c r="G241" s="40" t="s">
        <v>1286</v>
      </c>
      <c r="H241" s="40" t="s">
        <v>694</v>
      </c>
    </row>
    <row r="242" spans="1:8" x14ac:dyDescent="0.3">
      <c r="A242" s="40">
        <v>241</v>
      </c>
      <c r="B242" s="40" t="s">
        <v>278</v>
      </c>
      <c r="C242" s="40" t="s">
        <v>1383</v>
      </c>
      <c r="D242" s="40" t="s">
        <v>1384</v>
      </c>
      <c r="E242" s="40" t="s">
        <v>1385</v>
      </c>
      <c r="F242" s="40" t="s">
        <v>1386</v>
      </c>
      <c r="G242" s="40" t="s">
        <v>1387</v>
      </c>
      <c r="H242" s="40" t="s">
        <v>694</v>
      </c>
    </row>
    <row r="243" spans="1:8" x14ac:dyDescent="0.3">
      <c r="A243" s="40">
        <v>242</v>
      </c>
      <c r="B243" s="40" t="s">
        <v>288</v>
      </c>
      <c r="C243" s="40" t="s">
        <v>1388</v>
      </c>
      <c r="D243" s="40" t="s">
        <v>1389</v>
      </c>
      <c r="E243" s="40" t="s">
        <v>1390</v>
      </c>
      <c r="F243" s="40" t="s">
        <v>1386</v>
      </c>
      <c r="G243" s="40" t="s">
        <v>1387</v>
      </c>
      <c r="H243" s="40" t="s">
        <v>694</v>
      </c>
    </row>
    <row r="244" spans="1:8" x14ac:dyDescent="0.3">
      <c r="A244" s="40">
        <v>243</v>
      </c>
      <c r="B244" s="40" t="s">
        <v>299</v>
      </c>
      <c r="C244" s="40" t="s">
        <v>1391</v>
      </c>
      <c r="D244" s="40" t="s">
        <v>1392</v>
      </c>
      <c r="E244" s="40" t="s">
        <v>1393</v>
      </c>
      <c r="F244" s="40" t="s">
        <v>1386</v>
      </c>
      <c r="G244" s="40" t="s">
        <v>1387</v>
      </c>
      <c r="H244" s="40" t="s">
        <v>694</v>
      </c>
    </row>
    <row r="245" spans="1:8" x14ac:dyDescent="0.3">
      <c r="A245" s="40">
        <v>244</v>
      </c>
      <c r="B245" s="40" t="s">
        <v>309</v>
      </c>
      <c r="C245" s="40" t="s">
        <v>1394</v>
      </c>
      <c r="D245" s="40" t="s">
        <v>1395</v>
      </c>
      <c r="E245" s="40" t="s">
        <v>1396</v>
      </c>
      <c r="F245" s="40" t="s">
        <v>1386</v>
      </c>
      <c r="G245" s="40" t="s">
        <v>1387</v>
      </c>
      <c r="H245" s="40" t="s">
        <v>694</v>
      </c>
    </row>
    <row r="246" spans="1:8" x14ac:dyDescent="0.3">
      <c r="A246" s="40">
        <v>245</v>
      </c>
      <c r="B246" s="40" t="s">
        <v>320</v>
      </c>
      <c r="C246" s="40" t="s">
        <v>1397</v>
      </c>
      <c r="D246" s="40" t="s">
        <v>1398</v>
      </c>
      <c r="E246" s="40" t="s">
        <v>1399</v>
      </c>
      <c r="F246" s="40" t="s">
        <v>1386</v>
      </c>
      <c r="G246" s="40" t="s">
        <v>1387</v>
      </c>
      <c r="H246" s="40" t="s">
        <v>694</v>
      </c>
    </row>
    <row r="247" spans="1:8" x14ac:dyDescent="0.3">
      <c r="A247" s="40">
        <v>246</v>
      </c>
      <c r="B247" s="40" t="s">
        <v>330</v>
      </c>
      <c r="C247" s="40" t="s">
        <v>1400</v>
      </c>
      <c r="D247" s="40" t="s">
        <v>1401</v>
      </c>
      <c r="E247" s="40" t="s">
        <v>1402</v>
      </c>
      <c r="F247" s="40" t="s">
        <v>1386</v>
      </c>
      <c r="G247" s="40" t="s">
        <v>1387</v>
      </c>
      <c r="H247" s="40" t="s">
        <v>694</v>
      </c>
    </row>
    <row r="248" spans="1:8" x14ac:dyDescent="0.3">
      <c r="A248" s="40">
        <v>247</v>
      </c>
      <c r="B248" s="40" t="s">
        <v>340</v>
      </c>
      <c r="C248" s="40" t="s">
        <v>1403</v>
      </c>
      <c r="D248" s="40" t="s">
        <v>1404</v>
      </c>
      <c r="E248" s="40" t="s">
        <v>1405</v>
      </c>
      <c r="F248" s="40" t="s">
        <v>1386</v>
      </c>
      <c r="G248" s="40" t="s">
        <v>1387</v>
      </c>
      <c r="H248" s="40" t="s">
        <v>694</v>
      </c>
    </row>
    <row r="249" spans="1:8" x14ac:dyDescent="0.3">
      <c r="A249" s="40">
        <v>248</v>
      </c>
      <c r="B249" s="40" t="s">
        <v>350</v>
      </c>
      <c r="C249" s="40" t="s">
        <v>1406</v>
      </c>
      <c r="D249" s="40" t="s">
        <v>1407</v>
      </c>
      <c r="E249" s="40" t="s">
        <v>1396</v>
      </c>
      <c r="F249" s="40" t="s">
        <v>1386</v>
      </c>
      <c r="G249" s="40" t="s">
        <v>1387</v>
      </c>
      <c r="H249" s="40" t="s">
        <v>694</v>
      </c>
    </row>
    <row r="250" spans="1:8" x14ac:dyDescent="0.3">
      <c r="A250" s="40">
        <v>249</v>
      </c>
      <c r="B250" s="40" t="s">
        <v>360</v>
      </c>
      <c r="C250" s="40" t="s">
        <v>1408</v>
      </c>
      <c r="D250" s="40" t="s">
        <v>1409</v>
      </c>
      <c r="E250" s="40" t="s">
        <v>1410</v>
      </c>
      <c r="F250" s="40" t="s">
        <v>1386</v>
      </c>
      <c r="G250" s="40" t="s">
        <v>1387</v>
      </c>
      <c r="H250" s="40" t="s">
        <v>694</v>
      </c>
    </row>
    <row r="251" spans="1:8" x14ac:dyDescent="0.3">
      <c r="A251" s="40">
        <v>250</v>
      </c>
      <c r="B251" s="40" t="s">
        <v>370</v>
      </c>
      <c r="C251" s="40" t="s">
        <v>1411</v>
      </c>
      <c r="D251" s="40" t="s">
        <v>1412</v>
      </c>
      <c r="E251" s="40" t="s">
        <v>1396</v>
      </c>
      <c r="F251" s="40" t="s">
        <v>1386</v>
      </c>
      <c r="G251" s="40" t="s">
        <v>1387</v>
      </c>
      <c r="H251" s="40" t="s">
        <v>694</v>
      </c>
    </row>
    <row r="252" spans="1:8" x14ac:dyDescent="0.3">
      <c r="A252" s="40">
        <v>251</v>
      </c>
      <c r="B252" s="40" t="s">
        <v>381</v>
      </c>
      <c r="C252" s="40" t="s">
        <v>1413</v>
      </c>
      <c r="D252" s="40" t="s">
        <v>1414</v>
      </c>
      <c r="E252" s="40" t="s">
        <v>1415</v>
      </c>
      <c r="F252" s="40" t="s">
        <v>1386</v>
      </c>
      <c r="G252" s="40" t="s">
        <v>1387</v>
      </c>
      <c r="H252" s="40" t="s">
        <v>694</v>
      </c>
    </row>
    <row r="253" spans="1:8" x14ac:dyDescent="0.3">
      <c r="A253" s="40">
        <v>252</v>
      </c>
      <c r="B253" s="40" t="s">
        <v>392</v>
      </c>
      <c r="C253" s="40" t="s">
        <v>1416</v>
      </c>
      <c r="D253" s="40" t="s">
        <v>1417</v>
      </c>
      <c r="E253" s="40" t="s">
        <v>1418</v>
      </c>
      <c r="F253" s="40" t="s">
        <v>1419</v>
      </c>
      <c r="G253" s="40" t="s">
        <v>1420</v>
      </c>
      <c r="H253" s="40" t="s">
        <v>694</v>
      </c>
    </row>
    <row r="254" spans="1:8" x14ac:dyDescent="0.3">
      <c r="A254" s="40">
        <v>253</v>
      </c>
      <c r="B254" s="40" t="s">
        <v>402</v>
      </c>
      <c r="C254" s="40" t="s">
        <v>1421</v>
      </c>
      <c r="D254" s="40" t="s">
        <v>1422</v>
      </c>
      <c r="E254" s="40" t="s">
        <v>1423</v>
      </c>
      <c r="F254" s="40" t="s">
        <v>1419</v>
      </c>
      <c r="G254" s="40" t="s">
        <v>1420</v>
      </c>
      <c r="H254" s="40" t="s">
        <v>694</v>
      </c>
    </row>
    <row r="255" spans="1:8" x14ac:dyDescent="0.3">
      <c r="A255" s="40">
        <v>254</v>
      </c>
      <c r="B255" s="40" t="s">
        <v>413</v>
      </c>
      <c r="C255" s="40" t="s">
        <v>1424</v>
      </c>
      <c r="D255" s="40" t="s">
        <v>1425</v>
      </c>
      <c r="E255" s="40" t="s">
        <v>1405</v>
      </c>
      <c r="F255" s="40" t="s">
        <v>1386</v>
      </c>
      <c r="G255" s="40" t="s">
        <v>1387</v>
      </c>
      <c r="H255" s="40" t="s">
        <v>694</v>
      </c>
    </row>
    <row r="256" spans="1:8" x14ac:dyDescent="0.3">
      <c r="A256" s="40">
        <v>255</v>
      </c>
      <c r="B256" s="40" t="s">
        <v>424</v>
      </c>
      <c r="C256" s="40" t="s">
        <v>1426</v>
      </c>
      <c r="D256" s="40" t="s">
        <v>1427</v>
      </c>
      <c r="E256" s="40" t="s">
        <v>1399</v>
      </c>
      <c r="F256" s="40" t="s">
        <v>1386</v>
      </c>
      <c r="G256" s="40" t="s">
        <v>1387</v>
      </c>
      <c r="H256" s="40" t="s">
        <v>694</v>
      </c>
    </row>
    <row r="257" spans="1:8" x14ac:dyDescent="0.3">
      <c r="A257" s="40">
        <v>256</v>
      </c>
      <c r="B257" s="40" t="s">
        <v>434</v>
      </c>
      <c r="C257" s="40" t="s">
        <v>1428</v>
      </c>
      <c r="D257" s="40" t="s">
        <v>1429</v>
      </c>
      <c r="E257" s="40" t="s">
        <v>1386</v>
      </c>
      <c r="F257" s="40" t="s">
        <v>1387</v>
      </c>
      <c r="G257" s="40" t="s">
        <v>1387</v>
      </c>
      <c r="H257" s="40" t="s">
        <v>694</v>
      </c>
    </row>
    <row r="258" spans="1:8" x14ac:dyDescent="0.3">
      <c r="A258" s="40">
        <v>257</v>
      </c>
      <c r="B258" s="40" t="s">
        <v>444</v>
      </c>
      <c r="C258" s="40" t="s">
        <v>1430</v>
      </c>
      <c r="D258" s="40" t="s">
        <v>1431</v>
      </c>
      <c r="E258" s="40" t="s">
        <v>1432</v>
      </c>
      <c r="F258" s="40" t="s">
        <v>1386</v>
      </c>
      <c r="G258" s="40" t="s">
        <v>1387</v>
      </c>
      <c r="H258" s="40" t="s">
        <v>694</v>
      </c>
    </row>
    <row r="259" spans="1:8" x14ac:dyDescent="0.3">
      <c r="A259" s="40">
        <v>258</v>
      </c>
      <c r="B259" s="40" t="s">
        <v>455</v>
      </c>
      <c r="C259" s="40" t="s">
        <v>1433</v>
      </c>
      <c r="D259" s="40" t="s">
        <v>1434</v>
      </c>
      <c r="E259" s="40" t="s">
        <v>1435</v>
      </c>
      <c r="F259" s="40" t="s">
        <v>1419</v>
      </c>
      <c r="G259" s="40" t="s">
        <v>1420</v>
      </c>
      <c r="H259" s="40" t="s">
        <v>694</v>
      </c>
    </row>
    <row r="260" spans="1:8" x14ac:dyDescent="0.3">
      <c r="A260" s="40">
        <v>259</v>
      </c>
      <c r="B260" s="40" t="s">
        <v>465</v>
      </c>
      <c r="C260" s="40" t="s">
        <v>1436</v>
      </c>
      <c r="D260" s="40" t="s">
        <v>1437</v>
      </c>
      <c r="E260" s="40" t="s">
        <v>1438</v>
      </c>
      <c r="F260" s="40" t="s">
        <v>1419</v>
      </c>
      <c r="G260" s="40" t="s">
        <v>1420</v>
      </c>
      <c r="H260" s="40" t="s">
        <v>694</v>
      </c>
    </row>
    <row r="261" spans="1:8" x14ac:dyDescent="0.3">
      <c r="A261" s="40">
        <v>260</v>
      </c>
      <c r="B261" s="40" t="s">
        <v>475</v>
      </c>
      <c r="C261" s="40" t="s">
        <v>1439</v>
      </c>
      <c r="D261" s="40" t="s">
        <v>1440</v>
      </c>
      <c r="E261" s="40" t="s">
        <v>1405</v>
      </c>
      <c r="F261" s="40" t="s">
        <v>1386</v>
      </c>
      <c r="G261" s="40" t="s">
        <v>1387</v>
      </c>
      <c r="H261" s="40" t="s">
        <v>694</v>
      </c>
    </row>
    <row r="262" spans="1:8" x14ac:dyDescent="0.3">
      <c r="A262" s="40">
        <v>261</v>
      </c>
      <c r="B262" s="40" t="s">
        <v>485</v>
      </c>
      <c r="C262" s="40" t="s">
        <v>1441</v>
      </c>
      <c r="D262" s="40" t="s">
        <v>1442</v>
      </c>
      <c r="E262" s="40" t="s">
        <v>1443</v>
      </c>
      <c r="F262" s="40" t="s">
        <v>1386</v>
      </c>
      <c r="G262" s="40" t="s">
        <v>1387</v>
      </c>
      <c r="H262" s="40" t="s">
        <v>694</v>
      </c>
    </row>
    <row r="263" spans="1:8" x14ac:dyDescent="0.3">
      <c r="A263" s="40">
        <v>262</v>
      </c>
      <c r="B263" s="40" t="s">
        <v>495</v>
      </c>
      <c r="C263" s="40" t="s">
        <v>1444</v>
      </c>
      <c r="D263" s="40" t="s">
        <v>1445</v>
      </c>
      <c r="E263" s="40" t="s">
        <v>1446</v>
      </c>
      <c r="F263" s="40" t="s">
        <v>1386</v>
      </c>
      <c r="G263" s="40" t="s">
        <v>1387</v>
      </c>
      <c r="H263" s="40" t="s">
        <v>694</v>
      </c>
    </row>
    <row r="264" spans="1:8" x14ac:dyDescent="0.3">
      <c r="A264" s="40">
        <v>263</v>
      </c>
      <c r="B264" s="40" t="s">
        <v>505</v>
      </c>
      <c r="C264" s="40" t="s">
        <v>1447</v>
      </c>
      <c r="D264" s="40" t="s">
        <v>1448</v>
      </c>
      <c r="E264" s="40" t="s">
        <v>1449</v>
      </c>
      <c r="F264" s="40" t="s">
        <v>1386</v>
      </c>
      <c r="G264" s="40" t="s">
        <v>1387</v>
      </c>
      <c r="H264" s="40" t="s">
        <v>694</v>
      </c>
    </row>
    <row r="265" spans="1:8" x14ac:dyDescent="0.3">
      <c r="A265" s="40">
        <v>264</v>
      </c>
      <c r="B265" s="40" t="s">
        <v>515</v>
      </c>
      <c r="C265" s="40" t="s">
        <v>1450</v>
      </c>
      <c r="D265" s="40" t="s">
        <v>1451</v>
      </c>
      <c r="E265" s="40" t="s">
        <v>1452</v>
      </c>
      <c r="F265" s="40" t="s">
        <v>1386</v>
      </c>
      <c r="G265" s="40" t="s">
        <v>1387</v>
      </c>
      <c r="H265" s="40" t="s">
        <v>694</v>
      </c>
    </row>
    <row r="266" spans="1:8" x14ac:dyDescent="0.3">
      <c r="A266" s="40">
        <v>265</v>
      </c>
      <c r="B266" s="40" t="s">
        <v>525</v>
      </c>
      <c r="C266" s="40" t="s">
        <v>1453</v>
      </c>
      <c r="D266" s="40" t="s">
        <v>1454</v>
      </c>
      <c r="E266" s="40" t="s">
        <v>1455</v>
      </c>
      <c r="F266" s="40" t="s">
        <v>1386</v>
      </c>
      <c r="G266" s="40" t="s">
        <v>1387</v>
      </c>
      <c r="H266" s="40" t="s">
        <v>694</v>
      </c>
    </row>
    <row r="267" spans="1:8" x14ac:dyDescent="0.3">
      <c r="A267" s="40">
        <v>266</v>
      </c>
      <c r="B267" s="40" t="s">
        <v>535</v>
      </c>
      <c r="C267" s="40" t="s">
        <v>1456</v>
      </c>
      <c r="D267" s="40" t="s">
        <v>1457</v>
      </c>
      <c r="E267" s="40" t="s">
        <v>1458</v>
      </c>
      <c r="F267" s="40" t="s">
        <v>1386</v>
      </c>
      <c r="G267" s="40" t="s">
        <v>1387</v>
      </c>
      <c r="H267" s="40" t="s">
        <v>694</v>
      </c>
    </row>
    <row r="268" spans="1:8" x14ac:dyDescent="0.3">
      <c r="A268" s="40">
        <v>267</v>
      </c>
      <c r="B268" s="40" t="s">
        <v>545</v>
      </c>
      <c r="C268" s="40" t="s">
        <v>1424</v>
      </c>
      <c r="D268" s="40" t="s">
        <v>1459</v>
      </c>
      <c r="E268" s="40" t="s">
        <v>1460</v>
      </c>
      <c r="F268" s="40" t="s">
        <v>1386</v>
      </c>
      <c r="G268" s="40" t="s">
        <v>1387</v>
      </c>
      <c r="H268" s="40" t="s">
        <v>694</v>
      </c>
    </row>
    <row r="269" spans="1:8" x14ac:dyDescent="0.3">
      <c r="A269" s="40">
        <v>268</v>
      </c>
      <c r="B269" s="40" t="s">
        <v>555</v>
      </c>
      <c r="C269" s="40" t="s">
        <v>1461</v>
      </c>
      <c r="D269" s="40" t="s">
        <v>893</v>
      </c>
      <c r="E269" s="40" t="s">
        <v>1462</v>
      </c>
      <c r="F269" s="40" t="s">
        <v>1386</v>
      </c>
      <c r="G269" s="40" t="s">
        <v>1387</v>
      </c>
      <c r="H269" s="40" t="s">
        <v>694</v>
      </c>
    </row>
    <row r="270" spans="1:8" x14ac:dyDescent="0.3">
      <c r="A270" s="40">
        <v>269</v>
      </c>
      <c r="B270" s="40" t="s">
        <v>565</v>
      </c>
      <c r="C270" s="40" t="s">
        <v>915</v>
      </c>
      <c r="D270" s="40" t="s">
        <v>1463</v>
      </c>
      <c r="E270" s="40" t="s">
        <v>1419</v>
      </c>
      <c r="F270" s="40" t="s">
        <v>1420</v>
      </c>
      <c r="G270" s="40" t="s">
        <v>1420</v>
      </c>
      <c r="H270" s="40" t="s">
        <v>694</v>
      </c>
    </row>
    <row r="271" spans="1:8" x14ac:dyDescent="0.3">
      <c r="A271" s="40">
        <v>270</v>
      </c>
      <c r="B271" s="40" t="s">
        <v>575</v>
      </c>
      <c r="C271" s="40" t="s">
        <v>1464</v>
      </c>
      <c r="D271" s="40" t="s">
        <v>849</v>
      </c>
      <c r="E271" s="40" t="s">
        <v>1465</v>
      </c>
      <c r="F271" s="40" t="s">
        <v>1386</v>
      </c>
      <c r="G271" s="40" t="s">
        <v>1387</v>
      </c>
      <c r="H271" s="40" t="s">
        <v>694</v>
      </c>
    </row>
    <row r="272" spans="1:8" x14ac:dyDescent="0.3">
      <c r="A272" s="40">
        <v>271</v>
      </c>
      <c r="B272" s="40" t="s">
        <v>279</v>
      </c>
      <c r="C272" s="40" t="s">
        <v>1466</v>
      </c>
      <c r="D272" s="40" t="s">
        <v>1467</v>
      </c>
      <c r="E272" s="40" t="s">
        <v>1468</v>
      </c>
      <c r="F272" s="40" t="s">
        <v>1469</v>
      </c>
      <c r="G272" s="40" t="s">
        <v>1470</v>
      </c>
      <c r="H272" s="40" t="s">
        <v>694</v>
      </c>
    </row>
    <row r="273" spans="1:8" x14ac:dyDescent="0.3">
      <c r="A273" s="40">
        <v>272</v>
      </c>
      <c r="B273" s="40" t="s">
        <v>289</v>
      </c>
      <c r="C273" s="40" t="s">
        <v>1471</v>
      </c>
      <c r="D273" s="40" t="s">
        <v>1472</v>
      </c>
      <c r="E273" s="40" t="s">
        <v>1473</v>
      </c>
      <c r="F273" s="40" t="s">
        <v>1474</v>
      </c>
      <c r="G273" s="40" t="s">
        <v>1469</v>
      </c>
      <c r="H273" s="40" t="s">
        <v>694</v>
      </c>
    </row>
    <row r="274" spans="1:8" x14ac:dyDescent="0.3">
      <c r="A274" s="40">
        <v>273</v>
      </c>
      <c r="B274" s="40" t="s">
        <v>300</v>
      </c>
      <c r="C274" s="40" t="s">
        <v>1475</v>
      </c>
      <c r="D274" s="40" t="s">
        <v>1476</v>
      </c>
      <c r="E274" s="40" t="s">
        <v>1477</v>
      </c>
      <c r="F274" s="40" t="s">
        <v>1469</v>
      </c>
      <c r="G274" s="40" t="s">
        <v>1478</v>
      </c>
      <c r="H274" s="40" t="s">
        <v>694</v>
      </c>
    </row>
    <row r="275" spans="1:8" x14ac:dyDescent="0.3">
      <c r="A275" s="40">
        <v>274</v>
      </c>
      <c r="B275" s="40" t="s">
        <v>310</v>
      </c>
      <c r="C275" s="40" t="s">
        <v>1479</v>
      </c>
      <c r="D275" s="40" t="s">
        <v>1480</v>
      </c>
      <c r="E275" s="40" t="s">
        <v>1481</v>
      </c>
      <c r="F275" s="40" t="s">
        <v>1482</v>
      </c>
      <c r="G275" s="40" t="s">
        <v>1483</v>
      </c>
      <c r="H275" s="40" t="s">
        <v>694</v>
      </c>
    </row>
    <row r="276" spans="1:8" x14ac:dyDescent="0.3">
      <c r="A276" s="40">
        <v>275</v>
      </c>
      <c r="B276" s="40" t="s">
        <v>321</v>
      </c>
      <c r="C276" s="40" t="s">
        <v>1426</v>
      </c>
      <c r="D276" s="40" t="s">
        <v>1484</v>
      </c>
      <c r="E276" s="40" t="s">
        <v>1481</v>
      </c>
      <c r="F276" s="40" t="s">
        <v>1482</v>
      </c>
      <c r="G276" s="40" t="s">
        <v>1482</v>
      </c>
      <c r="H276" s="40" t="s">
        <v>694</v>
      </c>
    </row>
    <row r="277" spans="1:8" x14ac:dyDescent="0.3">
      <c r="A277" s="40">
        <v>276</v>
      </c>
      <c r="B277" s="40" t="s">
        <v>331</v>
      </c>
      <c r="C277" s="40" t="s">
        <v>1485</v>
      </c>
      <c r="D277" s="40" t="s">
        <v>1486</v>
      </c>
      <c r="E277" s="40" t="s">
        <v>1487</v>
      </c>
      <c r="F277" s="40" t="s">
        <v>1488</v>
      </c>
      <c r="G277" s="40" t="s">
        <v>1489</v>
      </c>
      <c r="H277" s="40" t="s">
        <v>694</v>
      </c>
    </row>
    <row r="278" spans="1:8" x14ac:dyDescent="0.3">
      <c r="A278" s="40">
        <v>277</v>
      </c>
      <c r="B278" s="40" t="s">
        <v>341</v>
      </c>
      <c r="C278" s="40" t="s">
        <v>1490</v>
      </c>
      <c r="D278" s="40" t="s">
        <v>1491</v>
      </c>
      <c r="E278" s="40" t="s">
        <v>1492</v>
      </c>
      <c r="F278" s="40" t="s">
        <v>1493</v>
      </c>
      <c r="G278" s="40" t="s">
        <v>1483</v>
      </c>
      <c r="H278" s="40" t="s">
        <v>694</v>
      </c>
    </row>
    <row r="279" spans="1:8" x14ac:dyDescent="0.3">
      <c r="A279" s="40">
        <v>278</v>
      </c>
      <c r="B279" s="40" t="s">
        <v>351</v>
      </c>
      <c r="C279" s="40" t="s">
        <v>1494</v>
      </c>
      <c r="D279" s="40" t="s">
        <v>1495</v>
      </c>
      <c r="E279" s="40" t="s">
        <v>1496</v>
      </c>
      <c r="F279" s="40" t="s">
        <v>1497</v>
      </c>
      <c r="G279" s="40" t="s">
        <v>1498</v>
      </c>
      <c r="H279" s="40" t="s">
        <v>694</v>
      </c>
    </row>
    <row r="280" spans="1:8" x14ac:dyDescent="0.3">
      <c r="A280" s="40">
        <v>279</v>
      </c>
      <c r="B280" s="40" t="s">
        <v>361</v>
      </c>
      <c r="C280" s="40" t="s">
        <v>1499</v>
      </c>
      <c r="D280" s="40" t="s">
        <v>1500</v>
      </c>
      <c r="E280" s="40" t="s">
        <v>1477</v>
      </c>
      <c r="F280" s="40" t="s">
        <v>1482</v>
      </c>
      <c r="G280" s="40" t="s">
        <v>1483</v>
      </c>
      <c r="H280" s="40" t="s">
        <v>694</v>
      </c>
    </row>
    <row r="281" spans="1:8" x14ac:dyDescent="0.3">
      <c r="A281" s="40">
        <v>280</v>
      </c>
      <c r="B281" s="40" t="s">
        <v>371</v>
      </c>
      <c r="C281" s="40" t="s">
        <v>1501</v>
      </c>
      <c r="D281" s="40" t="s">
        <v>1502</v>
      </c>
      <c r="E281" s="40" t="s">
        <v>1468</v>
      </c>
      <c r="F281" s="40" t="s">
        <v>1503</v>
      </c>
      <c r="G281" s="40" t="s">
        <v>1470</v>
      </c>
      <c r="H281" s="40" t="s">
        <v>694</v>
      </c>
    </row>
    <row r="282" spans="1:8" x14ac:dyDescent="0.3">
      <c r="A282" s="40">
        <v>281</v>
      </c>
      <c r="B282" s="40" t="s">
        <v>382</v>
      </c>
      <c r="C282" s="40" t="s">
        <v>1504</v>
      </c>
      <c r="D282" s="40" t="s">
        <v>1505</v>
      </c>
      <c r="E282" s="40" t="s">
        <v>1487</v>
      </c>
      <c r="F282" s="40" t="s">
        <v>1506</v>
      </c>
      <c r="G282" s="40" t="s">
        <v>1498</v>
      </c>
      <c r="H282" s="40" t="s">
        <v>694</v>
      </c>
    </row>
    <row r="283" spans="1:8" x14ac:dyDescent="0.3">
      <c r="A283" s="40">
        <v>282</v>
      </c>
      <c r="B283" s="40" t="s">
        <v>393</v>
      </c>
      <c r="C283" s="40" t="s">
        <v>1507</v>
      </c>
      <c r="D283" s="40" t="s">
        <v>1508</v>
      </c>
      <c r="E283" s="40" t="s">
        <v>1487</v>
      </c>
      <c r="F283" s="40" t="s">
        <v>1506</v>
      </c>
      <c r="G283" s="40" t="s">
        <v>1489</v>
      </c>
      <c r="H283" s="40" t="s">
        <v>694</v>
      </c>
    </row>
    <row r="284" spans="1:8" x14ac:dyDescent="0.3">
      <c r="A284" s="40">
        <v>283</v>
      </c>
      <c r="B284" s="40" t="s">
        <v>403</v>
      </c>
      <c r="C284" s="40" t="s">
        <v>1509</v>
      </c>
      <c r="D284" s="40" t="s">
        <v>1510</v>
      </c>
      <c r="E284" s="40" t="s">
        <v>1511</v>
      </c>
      <c r="F284" s="40" t="s">
        <v>1512</v>
      </c>
      <c r="G284" s="40" t="s">
        <v>1498</v>
      </c>
      <c r="H284" s="40" t="s">
        <v>694</v>
      </c>
    </row>
    <row r="285" spans="1:8" x14ac:dyDescent="0.3">
      <c r="A285" s="40">
        <v>284</v>
      </c>
      <c r="B285" s="40" t="s">
        <v>414</v>
      </c>
      <c r="C285" s="40" t="s">
        <v>1513</v>
      </c>
      <c r="D285" s="40" t="s">
        <v>1514</v>
      </c>
      <c r="E285" s="40" t="s">
        <v>1515</v>
      </c>
      <c r="F285" s="40" t="s">
        <v>1506</v>
      </c>
      <c r="G285" s="40" t="s">
        <v>1489</v>
      </c>
      <c r="H285" s="40" t="s">
        <v>694</v>
      </c>
    </row>
    <row r="286" spans="1:8" x14ac:dyDescent="0.3">
      <c r="A286" s="40">
        <v>285</v>
      </c>
      <c r="B286" s="40" t="s">
        <v>425</v>
      </c>
      <c r="C286" s="40" t="s">
        <v>1516</v>
      </c>
      <c r="D286" s="40" t="s">
        <v>1517</v>
      </c>
      <c r="E286" s="40" t="s">
        <v>1468</v>
      </c>
      <c r="F286" s="40" t="s">
        <v>1503</v>
      </c>
      <c r="G286" s="40" t="s">
        <v>1470</v>
      </c>
      <c r="H286" s="40" t="s">
        <v>694</v>
      </c>
    </row>
    <row r="287" spans="1:8" x14ac:dyDescent="0.3">
      <c r="A287" s="40">
        <v>286</v>
      </c>
      <c r="B287" s="40" t="s">
        <v>435</v>
      </c>
      <c r="C287" s="40" t="s">
        <v>1475</v>
      </c>
      <c r="D287" s="40" t="s">
        <v>1341</v>
      </c>
      <c r="E287" s="40" t="s">
        <v>1468</v>
      </c>
      <c r="F287" s="40" t="s">
        <v>1503</v>
      </c>
      <c r="G287" s="40" t="s">
        <v>1470</v>
      </c>
      <c r="H287" s="40" t="s">
        <v>694</v>
      </c>
    </row>
    <row r="288" spans="1:8" x14ac:dyDescent="0.3">
      <c r="A288" s="40">
        <v>287</v>
      </c>
      <c r="B288" s="40" t="s">
        <v>445</v>
      </c>
      <c r="C288" s="40" t="s">
        <v>1518</v>
      </c>
      <c r="D288" s="40" t="s">
        <v>1519</v>
      </c>
      <c r="E288" s="40" t="s">
        <v>1520</v>
      </c>
      <c r="F288" s="40" t="s">
        <v>1521</v>
      </c>
      <c r="G288" s="40" t="s">
        <v>1522</v>
      </c>
      <c r="H288" s="40" t="s">
        <v>694</v>
      </c>
    </row>
    <row r="289" spans="1:10" x14ac:dyDescent="0.3">
      <c r="A289" s="40">
        <v>288</v>
      </c>
      <c r="B289" s="40" t="s">
        <v>456</v>
      </c>
      <c r="C289" s="40" t="s">
        <v>1523</v>
      </c>
      <c r="D289" s="40" t="s">
        <v>1524</v>
      </c>
      <c r="E289" s="40" t="s">
        <v>1525</v>
      </c>
      <c r="F289" s="40" t="s">
        <v>715</v>
      </c>
      <c r="G289" s="40" t="s">
        <v>1498</v>
      </c>
      <c r="H289" s="40" t="s">
        <v>694</v>
      </c>
    </row>
    <row r="290" spans="1:10" x14ac:dyDescent="0.3">
      <c r="A290" s="40">
        <v>289</v>
      </c>
      <c r="B290" s="40" t="s">
        <v>466</v>
      </c>
      <c r="C290" s="40" t="s">
        <v>1526</v>
      </c>
      <c r="D290" s="40" t="s">
        <v>1527</v>
      </c>
      <c r="E290" s="40" t="s">
        <v>1528</v>
      </c>
      <c r="F290" s="40" t="s">
        <v>1493</v>
      </c>
      <c r="G290" s="40" t="s">
        <v>1483</v>
      </c>
      <c r="H290" s="40" t="s">
        <v>694</v>
      </c>
    </row>
    <row r="291" spans="1:10" x14ac:dyDescent="0.3">
      <c r="A291" s="40">
        <v>290</v>
      </c>
      <c r="B291" s="40" t="s">
        <v>476</v>
      </c>
      <c r="C291" s="40" t="s">
        <v>1529</v>
      </c>
      <c r="D291" s="40" t="s">
        <v>1530</v>
      </c>
      <c r="E291" s="40" t="s">
        <v>1496</v>
      </c>
      <c r="F291" s="40" t="s">
        <v>1497</v>
      </c>
      <c r="G291" s="40" t="s">
        <v>1498</v>
      </c>
      <c r="H291" s="40" t="s">
        <v>694</v>
      </c>
    </row>
    <row r="292" spans="1:10" x14ac:dyDescent="0.3">
      <c r="A292" s="40">
        <v>291</v>
      </c>
      <c r="B292" s="40" t="s">
        <v>486</v>
      </c>
      <c r="C292" s="40" t="s">
        <v>1531</v>
      </c>
      <c r="D292" s="40" t="s">
        <v>928</v>
      </c>
      <c r="E292" s="40" t="s">
        <v>1487</v>
      </c>
      <c r="F292" s="40" t="s">
        <v>1506</v>
      </c>
      <c r="G292" s="40" t="s">
        <v>1489</v>
      </c>
      <c r="H292" s="40" t="s">
        <v>694</v>
      </c>
    </row>
    <row r="293" spans="1:10" x14ac:dyDescent="0.3">
      <c r="A293" s="40">
        <v>292</v>
      </c>
      <c r="B293" s="40" t="s">
        <v>496</v>
      </c>
      <c r="C293" s="40" t="s">
        <v>1532</v>
      </c>
      <c r="D293" s="40" t="s">
        <v>1533</v>
      </c>
      <c r="E293" s="40" t="s">
        <v>1534</v>
      </c>
      <c r="F293" s="40" t="s">
        <v>1506</v>
      </c>
      <c r="G293" s="40" t="s">
        <v>1489</v>
      </c>
      <c r="H293" s="40" t="s">
        <v>694</v>
      </c>
    </row>
    <row r="294" spans="1:10" x14ac:dyDescent="0.3">
      <c r="A294" s="40">
        <v>293</v>
      </c>
      <c r="B294" s="40" t="s">
        <v>506</v>
      </c>
      <c r="C294" s="40" t="s">
        <v>1535</v>
      </c>
      <c r="D294" s="40" t="s">
        <v>1536</v>
      </c>
      <c r="E294" s="40" t="s">
        <v>1537</v>
      </c>
      <c r="F294" s="40" t="s">
        <v>1482</v>
      </c>
      <c r="G294" s="40" t="s">
        <v>1538</v>
      </c>
      <c r="H294" s="40" t="s">
        <v>694</v>
      </c>
    </row>
    <row r="295" spans="1:10" x14ac:dyDescent="0.3">
      <c r="A295" s="40">
        <v>294</v>
      </c>
      <c r="B295" s="40" t="s">
        <v>516</v>
      </c>
      <c r="C295" s="40" t="s">
        <v>1539</v>
      </c>
      <c r="D295" s="40" t="s">
        <v>1540</v>
      </c>
      <c r="E295" s="40" t="s">
        <v>1477</v>
      </c>
      <c r="F295" s="40" t="s">
        <v>1469</v>
      </c>
      <c r="G295" s="40" t="s">
        <v>1541</v>
      </c>
      <c r="H295" s="40" t="s">
        <v>694</v>
      </c>
    </row>
    <row r="296" spans="1:10" x14ac:dyDescent="0.3">
      <c r="A296" s="40">
        <v>295</v>
      </c>
      <c r="B296" s="40" t="s">
        <v>526</v>
      </c>
      <c r="C296" s="40" t="s">
        <v>1542</v>
      </c>
      <c r="D296" s="40" t="s">
        <v>1543</v>
      </c>
      <c r="E296" s="40" t="s">
        <v>1544</v>
      </c>
      <c r="F296" s="40" t="s">
        <v>1469</v>
      </c>
      <c r="G296" s="40" t="s">
        <v>1545</v>
      </c>
      <c r="H296" s="40" t="s">
        <v>694</v>
      </c>
    </row>
    <row r="297" spans="1:10" x14ac:dyDescent="0.3">
      <c r="A297" s="40">
        <v>296</v>
      </c>
      <c r="B297" s="40" t="s">
        <v>536</v>
      </c>
      <c r="C297" s="40" t="s">
        <v>1546</v>
      </c>
      <c r="D297" s="40" t="s">
        <v>1547</v>
      </c>
      <c r="E297" s="40" t="s">
        <v>1496</v>
      </c>
      <c r="F297" s="40" t="s">
        <v>1497</v>
      </c>
      <c r="G297" s="40" t="s">
        <v>1489</v>
      </c>
      <c r="H297" s="40" t="s">
        <v>694</v>
      </c>
    </row>
    <row r="298" spans="1:10" x14ac:dyDescent="0.3">
      <c r="A298" s="40">
        <v>297</v>
      </c>
      <c r="B298" s="40" t="s">
        <v>546</v>
      </c>
      <c r="C298" s="40" t="s">
        <v>1548</v>
      </c>
      <c r="D298" s="40" t="s">
        <v>1549</v>
      </c>
      <c r="E298" s="40" t="s">
        <v>1528</v>
      </c>
      <c r="F298" s="40" t="s">
        <v>1482</v>
      </c>
      <c r="G298" s="40" t="s">
        <v>1483</v>
      </c>
      <c r="H298" s="40" t="s">
        <v>694</v>
      </c>
    </row>
    <row r="299" spans="1:10" x14ac:dyDescent="0.3">
      <c r="A299" s="40">
        <v>298</v>
      </c>
      <c r="B299" s="40" t="s">
        <v>556</v>
      </c>
      <c r="C299" s="40" t="s">
        <v>1550</v>
      </c>
      <c r="D299" s="40" t="s">
        <v>1551</v>
      </c>
      <c r="E299" s="40" t="s">
        <v>1534</v>
      </c>
      <c r="F299" s="40" t="s">
        <v>1506</v>
      </c>
      <c r="G299" s="40" t="s">
        <v>1498</v>
      </c>
      <c r="H299" s="40" t="s">
        <v>694</v>
      </c>
    </row>
    <row r="300" spans="1:10" x14ac:dyDescent="0.3">
      <c r="A300" s="40">
        <v>299</v>
      </c>
      <c r="B300" s="40" t="s">
        <v>566</v>
      </c>
      <c r="C300" s="40" t="s">
        <v>1552</v>
      </c>
      <c r="D300" s="40" t="s">
        <v>1553</v>
      </c>
      <c r="E300" s="40" t="s">
        <v>1525</v>
      </c>
      <c r="F300" s="40" t="s">
        <v>1488</v>
      </c>
      <c r="G300" s="40" t="s">
        <v>1498</v>
      </c>
      <c r="H300" s="40" t="s">
        <v>694</v>
      </c>
    </row>
    <row r="301" spans="1:10" x14ac:dyDescent="0.3">
      <c r="A301" s="40">
        <v>300</v>
      </c>
      <c r="B301" s="40" t="s">
        <v>576</v>
      </c>
      <c r="C301" s="40" t="s">
        <v>1554</v>
      </c>
      <c r="D301" s="40" t="s">
        <v>1555</v>
      </c>
      <c r="E301" s="40" t="s">
        <v>1481</v>
      </c>
      <c r="F301" s="40" t="s">
        <v>1482</v>
      </c>
      <c r="G301" s="40" t="s">
        <v>1483</v>
      </c>
      <c r="H301" s="40" t="s">
        <v>694</v>
      </c>
    </row>
    <row r="302" spans="1:10" x14ac:dyDescent="0.3">
      <c r="A302" s="40">
        <v>301</v>
      </c>
      <c r="B302" s="40" t="s">
        <v>581</v>
      </c>
      <c r="C302" s="40" t="s">
        <v>1556</v>
      </c>
      <c r="D302" s="40" t="s">
        <v>1557</v>
      </c>
      <c r="E302" s="40" t="s">
        <v>1558</v>
      </c>
      <c r="F302" s="40" t="s">
        <v>1559</v>
      </c>
      <c r="G302" s="40" t="s">
        <v>1559</v>
      </c>
      <c r="H302" s="40" t="s">
        <v>1560</v>
      </c>
      <c r="I302"/>
      <c r="J302"/>
    </row>
    <row r="303" spans="1:10" x14ac:dyDescent="0.3">
      <c r="A303" s="40">
        <v>302</v>
      </c>
      <c r="B303" s="40" t="s">
        <v>586</v>
      </c>
      <c r="C303" s="40" t="s">
        <v>1561</v>
      </c>
      <c r="D303" s="40" t="s">
        <v>1562</v>
      </c>
      <c r="E303" s="40" t="s">
        <v>1563</v>
      </c>
      <c r="F303" s="40" t="s">
        <v>1559</v>
      </c>
      <c r="G303" s="40" t="s">
        <v>1559</v>
      </c>
      <c r="H303" s="40" t="s">
        <v>1560</v>
      </c>
      <c r="I303"/>
      <c r="J303"/>
    </row>
    <row r="304" spans="1:10" x14ac:dyDescent="0.3">
      <c r="A304" s="40">
        <v>303</v>
      </c>
      <c r="B304" s="40" t="s">
        <v>591</v>
      </c>
      <c r="C304" s="40" t="s">
        <v>1564</v>
      </c>
      <c r="D304" s="40" t="s">
        <v>1565</v>
      </c>
      <c r="E304" s="40" t="s">
        <v>1566</v>
      </c>
      <c r="F304" s="40" t="s">
        <v>1559</v>
      </c>
      <c r="G304" s="40" t="s">
        <v>1559</v>
      </c>
      <c r="H304" s="40" t="s">
        <v>1560</v>
      </c>
      <c r="I304"/>
      <c r="J304"/>
    </row>
    <row r="305" spans="1:10" x14ac:dyDescent="0.3">
      <c r="A305" s="40">
        <v>304</v>
      </c>
      <c r="B305" s="40" t="s">
        <v>596</v>
      </c>
      <c r="C305" s="40" t="s">
        <v>1567</v>
      </c>
      <c r="D305" s="40" t="s">
        <v>1568</v>
      </c>
      <c r="E305" s="40" t="s">
        <v>1569</v>
      </c>
      <c r="F305" s="40" t="s">
        <v>1570</v>
      </c>
      <c r="G305" s="40" t="s">
        <v>1559</v>
      </c>
      <c r="H305" s="40" t="s">
        <v>1560</v>
      </c>
      <c r="I305"/>
      <c r="J305"/>
    </row>
    <row r="306" spans="1:10" x14ac:dyDescent="0.3">
      <c r="A306" s="40">
        <v>305</v>
      </c>
      <c r="B306" s="40" t="s">
        <v>601</v>
      </c>
      <c r="C306" s="40" t="s">
        <v>1571</v>
      </c>
      <c r="D306" s="40" t="s">
        <v>1572</v>
      </c>
      <c r="E306" s="40" t="s">
        <v>1573</v>
      </c>
      <c r="F306" s="40" t="s">
        <v>1570</v>
      </c>
      <c r="G306" s="40" t="s">
        <v>1559</v>
      </c>
      <c r="H306" s="40" t="s">
        <v>1560</v>
      </c>
      <c r="I306"/>
      <c r="J306"/>
    </row>
    <row r="307" spans="1:10" x14ac:dyDescent="0.3">
      <c r="A307" s="40">
        <v>306</v>
      </c>
      <c r="B307" s="40" t="s">
        <v>606</v>
      </c>
      <c r="C307" s="40" t="s">
        <v>1574</v>
      </c>
      <c r="D307" s="40" t="s">
        <v>1575</v>
      </c>
      <c r="E307" s="40" t="s">
        <v>1576</v>
      </c>
      <c r="F307" s="40" t="s">
        <v>1577</v>
      </c>
      <c r="G307" s="40" t="s">
        <v>1559</v>
      </c>
      <c r="H307" s="40" t="s">
        <v>1560</v>
      </c>
      <c r="I307"/>
      <c r="J307"/>
    </row>
    <row r="308" spans="1:10" x14ac:dyDescent="0.3">
      <c r="A308" s="40">
        <v>307</v>
      </c>
      <c r="B308" s="40" t="s">
        <v>611</v>
      </c>
      <c r="C308" s="40" t="s">
        <v>1578</v>
      </c>
      <c r="D308" s="40" t="s">
        <v>1579</v>
      </c>
      <c r="E308" s="40" t="s">
        <v>1580</v>
      </c>
      <c r="F308" s="40" t="s">
        <v>1559</v>
      </c>
      <c r="G308" s="40" t="s">
        <v>1559</v>
      </c>
      <c r="H308" s="40" t="s">
        <v>1560</v>
      </c>
      <c r="I308"/>
      <c r="J308"/>
    </row>
    <row r="309" spans="1:10" x14ac:dyDescent="0.3">
      <c r="A309" s="40">
        <v>308</v>
      </c>
      <c r="B309" s="40" t="s">
        <v>616</v>
      </c>
      <c r="C309" s="40" t="s">
        <v>1581</v>
      </c>
      <c r="D309" s="40" t="s">
        <v>1582</v>
      </c>
      <c r="E309" s="40" t="s">
        <v>1583</v>
      </c>
      <c r="F309" s="40" t="s">
        <v>1577</v>
      </c>
      <c r="G309" s="40" t="s">
        <v>1559</v>
      </c>
      <c r="H309" s="40" t="s">
        <v>1560</v>
      </c>
      <c r="I309"/>
      <c r="J309"/>
    </row>
    <row r="310" spans="1:10" x14ac:dyDescent="0.3">
      <c r="A310" s="40">
        <v>309</v>
      </c>
      <c r="B310" s="40" t="s">
        <v>621</v>
      </c>
      <c r="C310" s="40" t="s">
        <v>1584</v>
      </c>
      <c r="D310" s="40" t="s">
        <v>1585</v>
      </c>
      <c r="E310" s="40" t="s">
        <v>1586</v>
      </c>
      <c r="F310" s="40" t="s">
        <v>1559</v>
      </c>
      <c r="G310" s="40" t="s">
        <v>1559</v>
      </c>
      <c r="H310" s="40" t="s">
        <v>1560</v>
      </c>
      <c r="I310"/>
      <c r="J310"/>
    </row>
    <row r="311" spans="1:10" x14ac:dyDescent="0.3">
      <c r="A311" s="40">
        <v>310</v>
      </c>
      <c r="B311" s="40" t="s">
        <v>626</v>
      </c>
      <c r="C311" s="40" t="s">
        <v>1587</v>
      </c>
      <c r="D311" s="40" t="s">
        <v>1588</v>
      </c>
      <c r="E311" s="40" t="s">
        <v>1566</v>
      </c>
      <c r="F311" s="40" t="s">
        <v>1559</v>
      </c>
      <c r="G311" s="40" t="s">
        <v>1559</v>
      </c>
      <c r="H311" s="40" t="s">
        <v>1560</v>
      </c>
      <c r="I311"/>
      <c r="J311"/>
    </row>
    <row r="312" spans="1:10" x14ac:dyDescent="0.3">
      <c r="A312" s="40">
        <v>311</v>
      </c>
      <c r="B312" s="40" t="s">
        <v>631</v>
      </c>
      <c r="C312" s="40" t="s">
        <v>1589</v>
      </c>
      <c r="D312" s="40" t="s">
        <v>1590</v>
      </c>
      <c r="E312" s="40" t="s">
        <v>1576</v>
      </c>
      <c r="F312" s="40" t="s">
        <v>1577</v>
      </c>
      <c r="G312" s="40" t="s">
        <v>1559</v>
      </c>
      <c r="H312" s="40" t="s">
        <v>1560</v>
      </c>
      <c r="I312"/>
      <c r="J312"/>
    </row>
    <row r="313" spans="1:10" x14ac:dyDescent="0.3">
      <c r="A313" s="40">
        <v>312</v>
      </c>
      <c r="B313" s="40" t="s">
        <v>636</v>
      </c>
      <c r="C313" s="40" t="s">
        <v>1591</v>
      </c>
      <c r="D313" s="40" t="s">
        <v>1592</v>
      </c>
      <c r="E313" s="40" t="s">
        <v>1593</v>
      </c>
      <c r="F313" s="40" t="s">
        <v>1577</v>
      </c>
      <c r="G313" s="40" t="s">
        <v>1559</v>
      </c>
      <c r="H313" s="40" t="s">
        <v>1560</v>
      </c>
      <c r="I313"/>
      <c r="J313"/>
    </row>
    <row r="314" spans="1:10" x14ac:dyDescent="0.3">
      <c r="A314" s="40">
        <v>313</v>
      </c>
      <c r="B314" s="40" t="s">
        <v>641</v>
      </c>
      <c r="C314" s="40" t="s">
        <v>1594</v>
      </c>
      <c r="D314" s="40" t="s">
        <v>1595</v>
      </c>
      <c r="E314" s="40" t="s">
        <v>1596</v>
      </c>
      <c r="F314" s="40" t="s">
        <v>1577</v>
      </c>
      <c r="G314" s="40" t="s">
        <v>1559</v>
      </c>
      <c r="H314" s="40" t="s">
        <v>1560</v>
      </c>
      <c r="I314"/>
      <c r="J314"/>
    </row>
    <row r="315" spans="1:10" x14ac:dyDescent="0.3">
      <c r="A315" s="40">
        <v>314</v>
      </c>
      <c r="B315" s="40" t="s">
        <v>646</v>
      </c>
      <c r="C315" s="40" t="s">
        <v>1597</v>
      </c>
      <c r="D315" s="40" t="s">
        <v>1598</v>
      </c>
      <c r="E315" s="40" t="s">
        <v>1583</v>
      </c>
      <c r="F315" s="40" t="s">
        <v>1577</v>
      </c>
      <c r="G315" s="40" t="s">
        <v>1559</v>
      </c>
      <c r="H315" s="40" t="s">
        <v>1560</v>
      </c>
      <c r="I315"/>
      <c r="J315"/>
    </row>
    <row r="316" spans="1:10" x14ac:dyDescent="0.3">
      <c r="A316" s="40">
        <v>315</v>
      </c>
      <c r="B316" s="40" t="s">
        <v>651</v>
      </c>
      <c r="C316" s="40" t="s">
        <v>1599</v>
      </c>
      <c r="D316" s="40" t="s">
        <v>1600</v>
      </c>
      <c r="E316" s="40" t="s">
        <v>1601</v>
      </c>
      <c r="F316" s="40" t="s">
        <v>1559</v>
      </c>
      <c r="G316" s="40" t="s">
        <v>1559</v>
      </c>
      <c r="H316" s="40" t="s">
        <v>1560</v>
      </c>
      <c r="I316"/>
      <c r="J316"/>
    </row>
    <row r="317" spans="1:10" x14ac:dyDescent="0.3">
      <c r="A317" s="40">
        <v>316</v>
      </c>
      <c r="B317" s="40" t="s">
        <v>657</v>
      </c>
      <c r="C317" s="40" t="s">
        <v>1602</v>
      </c>
      <c r="D317" s="40" t="s">
        <v>1603</v>
      </c>
      <c r="E317" s="40" t="s">
        <v>1604</v>
      </c>
      <c r="F317" s="40" t="s">
        <v>1570</v>
      </c>
      <c r="G317" s="40" t="s">
        <v>1559</v>
      </c>
      <c r="H317" s="40" t="s">
        <v>1560</v>
      </c>
      <c r="I317"/>
      <c r="J317"/>
    </row>
    <row r="318" spans="1:10" x14ac:dyDescent="0.3">
      <c r="A318" s="40">
        <v>317</v>
      </c>
      <c r="B318" s="40" t="s">
        <v>663</v>
      </c>
      <c r="C318" s="40" t="s">
        <v>1605</v>
      </c>
      <c r="D318" s="40" t="s">
        <v>1606</v>
      </c>
      <c r="E318" s="40" t="s">
        <v>1607</v>
      </c>
      <c r="F318" s="40" t="s">
        <v>1570</v>
      </c>
      <c r="G318" s="40" t="s">
        <v>1559</v>
      </c>
      <c r="H318" s="40" t="s">
        <v>1560</v>
      </c>
      <c r="I318"/>
      <c r="J318"/>
    </row>
    <row r="319" spans="1:10" x14ac:dyDescent="0.3">
      <c r="A319" s="40">
        <v>318</v>
      </c>
      <c r="B319" s="40" t="s">
        <v>668</v>
      </c>
      <c r="C319" s="40" t="s">
        <v>1608</v>
      </c>
      <c r="D319" s="40" t="s">
        <v>1609</v>
      </c>
      <c r="E319" s="40" t="s">
        <v>1607</v>
      </c>
      <c r="F319" s="40" t="s">
        <v>1570</v>
      </c>
      <c r="G319" s="40" t="s">
        <v>1559</v>
      </c>
      <c r="H319" s="40" t="s">
        <v>1560</v>
      </c>
      <c r="I319"/>
      <c r="J319"/>
    </row>
    <row r="320" spans="1:10" x14ac:dyDescent="0.3">
      <c r="A320" s="40">
        <v>319</v>
      </c>
      <c r="B320" s="40" t="s">
        <v>674</v>
      </c>
      <c r="C320" s="40" t="s">
        <v>1610</v>
      </c>
      <c r="D320" s="40" t="s">
        <v>1611</v>
      </c>
      <c r="E320" s="40" t="s">
        <v>1612</v>
      </c>
      <c r="F320" s="40" t="s">
        <v>1559</v>
      </c>
      <c r="G320" s="40" t="s">
        <v>1559</v>
      </c>
      <c r="H320" s="40" t="s">
        <v>1560</v>
      </c>
      <c r="I320"/>
      <c r="J320"/>
    </row>
    <row r="321" spans="1:10" x14ac:dyDescent="0.3">
      <c r="A321" s="40">
        <v>320</v>
      </c>
      <c r="B321" s="40" t="s">
        <v>679</v>
      </c>
      <c r="C321" s="40" t="s">
        <v>1613</v>
      </c>
      <c r="D321" s="40" t="s">
        <v>1614</v>
      </c>
      <c r="E321" s="40" t="s">
        <v>1573</v>
      </c>
      <c r="F321" s="40" t="s">
        <v>1570</v>
      </c>
      <c r="G321" s="40" t="s">
        <v>1559</v>
      </c>
      <c r="H321" s="40" t="s">
        <v>1560</v>
      </c>
      <c r="I321"/>
      <c r="J321"/>
    </row>
    <row r="322" spans="1:10" x14ac:dyDescent="0.3">
      <c r="A322" s="40">
        <v>321</v>
      </c>
      <c r="B322" s="40" t="s">
        <v>579</v>
      </c>
      <c r="C322" s="40" t="s">
        <v>1615</v>
      </c>
      <c r="D322" s="40" t="s">
        <v>1616</v>
      </c>
      <c r="E322" s="40" t="s">
        <v>1617</v>
      </c>
      <c r="F322" s="40" t="s">
        <v>1570</v>
      </c>
      <c r="G322" s="40" t="s">
        <v>1559</v>
      </c>
      <c r="H322" s="40" t="s">
        <v>1560</v>
      </c>
      <c r="I322"/>
      <c r="J322"/>
    </row>
    <row r="323" spans="1:10" x14ac:dyDescent="0.3">
      <c r="A323" s="40">
        <v>322</v>
      </c>
      <c r="B323" s="40" t="s">
        <v>584</v>
      </c>
      <c r="C323" s="40" t="s">
        <v>1618</v>
      </c>
      <c r="D323" s="40" t="s">
        <v>1619</v>
      </c>
      <c r="E323" s="40" t="s">
        <v>1607</v>
      </c>
      <c r="F323" s="40" t="s">
        <v>1570</v>
      </c>
      <c r="G323" s="40" t="s">
        <v>1559</v>
      </c>
      <c r="H323" s="40" t="s">
        <v>1560</v>
      </c>
      <c r="I323"/>
      <c r="J323"/>
    </row>
    <row r="324" spans="1:10" x14ac:dyDescent="0.3">
      <c r="A324" s="40">
        <v>323</v>
      </c>
      <c r="B324" s="40" t="s">
        <v>589</v>
      </c>
      <c r="C324" s="40" t="s">
        <v>1620</v>
      </c>
      <c r="D324" s="40" t="s">
        <v>1621</v>
      </c>
      <c r="E324" s="40" t="s">
        <v>1622</v>
      </c>
      <c r="F324" s="40" t="s">
        <v>1570</v>
      </c>
      <c r="G324" s="40" t="s">
        <v>1559</v>
      </c>
      <c r="H324" s="40" t="s">
        <v>1560</v>
      </c>
      <c r="I324"/>
      <c r="J324"/>
    </row>
    <row r="325" spans="1:10" x14ac:dyDescent="0.3">
      <c r="A325" s="40">
        <v>324</v>
      </c>
      <c r="B325" s="40" t="s">
        <v>594</v>
      </c>
      <c r="C325" s="40" t="s">
        <v>1623</v>
      </c>
      <c r="D325" s="40" t="s">
        <v>1624</v>
      </c>
      <c r="E325" s="40" t="s">
        <v>1569</v>
      </c>
      <c r="F325" s="40" t="s">
        <v>1570</v>
      </c>
      <c r="G325" s="40" t="s">
        <v>1559</v>
      </c>
      <c r="H325" s="40" t="s">
        <v>1560</v>
      </c>
      <c r="I325"/>
      <c r="J325"/>
    </row>
    <row r="326" spans="1:10" x14ac:dyDescent="0.3">
      <c r="A326" s="40">
        <v>325</v>
      </c>
      <c r="B326" s="40" t="s">
        <v>599</v>
      </c>
      <c r="C326" s="40" t="s">
        <v>1625</v>
      </c>
      <c r="D326" s="40" t="s">
        <v>1626</v>
      </c>
      <c r="E326" s="40" t="s">
        <v>1627</v>
      </c>
      <c r="F326" s="40" t="s">
        <v>1577</v>
      </c>
      <c r="G326" s="40" t="s">
        <v>1559</v>
      </c>
      <c r="H326" s="40" t="s">
        <v>1560</v>
      </c>
      <c r="I326"/>
      <c r="J326"/>
    </row>
    <row r="327" spans="1:10" x14ac:dyDescent="0.3">
      <c r="A327" s="40">
        <v>326</v>
      </c>
      <c r="B327" s="40" t="s">
        <v>604</v>
      </c>
      <c r="C327" s="40" t="s">
        <v>1628</v>
      </c>
      <c r="D327" s="40" t="s">
        <v>1629</v>
      </c>
      <c r="E327" s="40" t="s">
        <v>1630</v>
      </c>
      <c r="F327" s="40" t="s">
        <v>1570</v>
      </c>
      <c r="G327" s="40" t="s">
        <v>1559</v>
      </c>
      <c r="H327" s="40" t="s">
        <v>1560</v>
      </c>
      <c r="I327"/>
      <c r="J327"/>
    </row>
    <row r="328" spans="1:10" x14ac:dyDescent="0.3">
      <c r="A328" s="40">
        <v>327</v>
      </c>
      <c r="B328" s="40" t="s">
        <v>609</v>
      </c>
      <c r="C328" s="40" t="s">
        <v>1631</v>
      </c>
      <c r="D328" s="40" t="s">
        <v>1632</v>
      </c>
      <c r="E328" s="40" t="s">
        <v>1633</v>
      </c>
      <c r="F328" s="40" t="s">
        <v>1577</v>
      </c>
      <c r="G328" s="40" t="s">
        <v>1559</v>
      </c>
      <c r="H328" s="40" t="s">
        <v>1560</v>
      </c>
      <c r="I328"/>
      <c r="J328"/>
    </row>
    <row r="329" spans="1:10" x14ac:dyDescent="0.3">
      <c r="A329" s="40">
        <v>328</v>
      </c>
      <c r="B329" s="40" t="s">
        <v>614</v>
      </c>
      <c r="C329" s="40" t="s">
        <v>1634</v>
      </c>
      <c r="D329" s="40" t="s">
        <v>900</v>
      </c>
      <c r="E329" s="40" t="s">
        <v>1635</v>
      </c>
      <c r="F329" s="40" t="s">
        <v>1577</v>
      </c>
      <c r="G329" s="40" t="s">
        <v>1559</v>
      </c>
      <c r="H329" s="40" t="s">
        <v>1560</v>
      </c>
      <c r="I329"/>
      <c r="J329"/>
    </row>
    <row r="330" spans="1:10" x14ac:dyDescent="0.3">
      <c r="A330" s="40">
        <v>329</v>
      </c>
      <c r="B330" s="40" t="s">
        <v>619</v>
      </c>
      <c r="C330" s="40" t="s">
        <v>1636</v>
      </c>
      <c r="D330" s="40" t="s">
        <v>1637</v>
      </c>
      <c r="E330" s="40" t="s">
        <v>1638</v>
      </c>
      <c r="F330" s="40" t="s">
        <v>1559</v>
      </c>
      <c r="G330" s="40" t="s">
        <v>1559</v>
      </c>
      <c r="H330" s="40" t="s">
        <v>1560</v>
      </c>
      <c r="I330"/>
      <c r="J330"/>
    </row>
    <row r="331" spans="1:10" x14ac:dyDescent="0.3">
      <c r="A331" s="40">
        <v>330</v>
      </c>
      <c r="B331" s="40" t="s">
        <v>624</v>
      </c>
      <c r="C331" s="40" t="s">
        <v>1639</v>
      </c>
      <c r="D331" s="40" t="s">
        <v>1640</v>
      </c>
      <c r="E331" s="40" t="s">
        <v>1627</v>
      </c>
      <c r="F331" s="40" t="s">
        <v>1577</v>
      </c>
      <c r="G331" s="40" t="s">
        <v>1559</v>
      </c>
      <c r="H331" s="40" t="s">
        <v>1560</v>
      </c>
      <c r="I331"/>
      <c r="J331"/>
    </row>
    <row r="332" spans="1:10" x14ac:dyDescent="0.3">
      <c r="A332" s="40">
        <v>331</v>
      </c>
      <c r="B332" s="40" t="s">
        <v>629</v>
      </c>
      <c r="C332" s="40" t="s">
        <v>1641</v>
      </c>
      <c r="D332" s="40" t="s">
        <v>1642</v>
      </c>
      <c r="E332" s="40" t="s">
        <v>1643</v>
      </c>
      <c r="F332" s="40" t="s">
        <v>1577</v>
      </c>
      <c r="G332" s="40" t="s">
        <v>1559</v>
      </c>
      <c r="H332" s="40" t="s">
        <v>1560</v>
      </c>
      <c r="I332"/>
      <c r="J332"/>
    </row>
    <row r="333" spans="1:10" x14ac:dyDescent="0.3">
      <c r="A333" s="40">
        <v>332</v>
      </c>
      <c r="B333" s="40" t="s">
        <v>634</v>
      </c>
      <c r="C333" s="40" t="s">
        <v>1644</v>
      </c>
      <c r="D333" s="40" t="s">
        <v>1645</v>
      </c>
      <c r="E333" s="40" t="s">
        <v>1646</v>
      </c>
      <c r="F333" s="40" t="s">
        <v>1559</v>
      </c>
      <c r="G333" s="40" t="s">
        <v>1559</v>
      </c>
      <c r="H333" s="40" t="s">
        <v>1560</v>
      </c>
      <c r="I333"/>
      <c r="J333"/>
    </row>
    <row r="334" spans="1:10" x14ac:dyDescent="0.3">
      <c r="A334" s="40">
        <v>333</v>
      </c>
      <c r="B334" s="40" t="s">
        <v>639</v>
      </c>
      <c r="C334" s="40" t="s">
        <v>1647</v>
      </c>
      <c r="D334" s="40" t="s">
        <v>1648</v>
      </c>
      <c r="E334" s="40" t="s">
        <v>1649</v>
      </c>
      <c r="F334" s="40" t="s">
        <v>1570</v>
      </c>
      <c r="G334" s="40" t="s">
        <v>1559</v>
      </c>
      <c r="H334" s="40" t="s">
        <v>1560</v>
      </c>
      <c r="I334"/>
      <c r="J334"/>
    </row>
    <row r="335" spans="1:10" x14ac:dyDescent="0.3">
      <c r="A335" s="40">
        <v>334</v>
      </c>
      <c r="B335" s="40" t="s">
        <v>644</v>
      </c>
      <c r="C335" s="40" t="s">
        <v>1650</v>
      </c>
      <c r="D335" s="40" t="s">
        <v>1651</v>
      </c>
      <c r="E335" s="40" t="s">
        <v>1652</v>
      </c>
      <c r="F335" s="40" t="s">
        <v>1570</v>
      </c>
      <c r="G335" s="40" t="s">
        <v>1559</v>
      </c>
      <c r="H335" s="40" t="s">
        <v>1560</v>
      </c>
      <c r="I335"/>
      <c r="J335"/>
    </row>
    <row r="336" spans="1:10" x14ac:dyDescent="0.3">
      <c r="A336" s="40">
        <v>335</v>
      </c>
      <c r="B336" s="40" t="s">
        <v>649</v>
      </c>
      <c r="C336" s="40" t="s">
        <v>1653</v>
      </c>
      <c r="D336" s="40" t="s">
        <v>1654</v>
      </c>
      <c r="E336" s="40" t="s">
        <v>1655</v>
      </c>
      <c r="F336" s="40" t="s">
        <v>1570</v>
      </c>
      <c r="G336" s="40" t="s">
        <v>1559</v>
      </c>
      <c r="H336" s="40" t="s">
        <v>1560</v>
      </c>
      <c r="I336"/>
      <c r="J336"/>
    </row>
    <row r="337" spans="1:10" x14ac:dyDescent="0.3">
      <c r="A337" s="40">
        <v>336</v>
      </c>
      <c r="B337" s="40" t="s">
        <v>655</v>
      </c>
      <c r="C337" s="40" t="s">
        <v>1656</v>
      </c>
      <c r="D337" s="40" t="s">
        <v>1657</v>
      </c>
      <c r="E337" s="40" t="s">
        <v>1586</v>
      </c>
      <c r="F337" s="40" t="s">
        <v>1559</v>
      </c>
      <c r="G337" s="40" t="s">
        <v>1559</v>
      </c>
      <c r="H337" s="40" t="s">
        <v>1560</v>
      </c>
      <c r="I337"/>
      <c r="J337"/>
    </row>
    <row r="338" spans="1:10" x14ac:dyDescent="0.3">
      <c r="A338" s="40">
        <v>337</v>
      </c>
      <c r="B338" s="40" t="s">
        <v>661</v>
      </c>
      <c r="C338" s="40" t="s">
        <v>1658</v>
      </c>
      <c r="D338" s="40" t="s">
        <v>1659</v>
      </c>
      <c r="E338" s="40" t="s">
        <v>1633</v>
      </c>
      <c r="F338" s="40" t="s">
        <v>1577</v>
      </c>
      <c r="G338" s="40" t="s">
        <v>1559</v>
      </c>
      <c r="H338" s="40" t="s">
        <v>1560</v>
      </c>
      <c r="I338"/>
      <c r="J338"/>
    </row>
    <row r="339" spans="1:10" x14ac:dyDescent="0.3">
      <c r="A339" s="40">
        <v>338</v>
      </c>
      <c r="B339" s="40" t="s">
        <v>666</v>
      </c>
      <c r="C339" s="40" t="s">
        <v>1660</v>
      </c>
      <c r="D339" s="40" t="s">
        <v>1661</v>
      </c>
      <c r="E339" s="40" t="s">
        <v>1662</v>
      </c>
      <c r="F339" s="40" t="s">
        <v>1559</v>
      </c>
      <c r="G339" s="40" t="s">
        <v>1559</v>
      </c>
      <c r="H339" s="40" t="s">
        <v>1560</v>
      </c>
      <c r="I339"/>
      <c r="J339"/>
    </row>
    <row r="340" spans="1:10" x14ac:dyDescent="0.3">
      <c r="A340" s="40">
        <v>339</v>
      </c>
      <c r="B340" s="40" t="s">
        <v>672</v>
      </c>
      <c r="C340" s="40" t="s">
        <v>1663</v>
      </c>
      <c r="D340" s="40" t="s">
        <v>1664</v>
      </c>
      <c r="E340" s="40" t="s">
        <v>1665</v>
      </c>
      <c r="F340" s="40" t="s">
        <v>1577</v>
      </c>
      <c r="G340" s="40" t="s">
        <v>1559</v>
      </c>
      <c r="H340" s="40" t="s">
        <v>1560</v>
      </c>
      <c r="I340"/>
      <c r="J340"/>
    </row>
    <row r="341" spans="1:10" x14ac:dyDescent="0.3">
      <c r="A341" s="40">
        <v>340</v>
      </c>
      <c r="B341" s="40" t="s">
        <v>677</v>
      </c>
      <c r="C341" s="40" t="s">
        <v>1666</v>
      </c>
      <c r="D341" s="40" t="s">
        <v>1667</v>
      </c>
      <c r="E341" s="40" t="s">
        <v>1668</v>
      </c>
      <c r="F341" s="40" t="s">
        <v>1559</v>
      </c>
      <c r="G341" s="40" t="s">
        <v>1559</v>
      </c>
      <c r="H341" s="40" t="s">
        <v>1560</v>
      </c>
      <c r="I341"/>
      <c r="J341"/>
    </row>
    <row r="342" spans="1:10" x14ac:dyDescent="0.3">
      <c r="A342" s="40">
        <v>341</v>
      </c>
      <c r="B342" s="40" t="s">
        <v>582</v>
      </c>
      <c r="C342" s="40" t="s">
        <v>1669</v>
      </c>
      <c r="D342" s="40" t="s">
        <v>1670</v>
      </c>
      <c r="E342" s="40" t="s">
        <v>1583</v>
      </c>
      <c r="F342" s="40" t="s">
        <v>1577</v>
      </c>
      <c r="G342" s="40" t="s">
        <v>1559</v>
      </c>
      <c r="H342" s="40" t="s">
        <v>1560</v>
      </c>
      <c r="I342"/>
      <c r="J342"/>
    </row>
    <row r="343" spans="1:10" x14ac:dyDescent="0.3">
      <c r="A343" s="40">
        <v>342</v>
      </c>
      <c r="B343" s="40" t="s">
        <v>587</v>
      </c>
      <c r="C343" s="40" t="s">
        <v>1671</v>
      </c>
      <c r="D343" s="40" t="s">
        <v>1672</v>
      </c>
      <c r="E343" s="40" t="s">
        <v>1673</v>
      </c>
      <c r="F343" s="40" t="s">
        <v>1577</v>
      </c>
      <c r="G343" s="40" t="s">
        <v>1559</v>
      </c>
      <c r="H343" s="40" t="s">
        <v>1560</v>
      </c>
      <c r="I343"/>
      <c r="J343"/>
    </row>
    <row r="344" spans="1:10" x14ac:dyDescent="0.3">
      <c r="A344" s="40">
        <v>343</v>
      </c>
      <c r="B344" s="40" t="s">
        <v>592</v>
      </c>
      <c r="C344" s="40" t="s">
        <v>1674</v>
      </c>
      <c r="D344" s="40" t="s">
        <v>893</v>
      </c>
      <c r="E344" s="40" t="s">
        <v>1583</v>
      </c>
      <c r="F344" s="40" t="s">
        <v>1577</v>
      </c>
      <c r="G344" s="40" t="s">
        <v>1559</v>
      </c>
      <c r="H344" s="40" t="s">
        <v>1560</v>
      </c>
      <c r="I344"/>
      <c r="J344"/>
    </row>
    <row r="345" spans="1:10" x14ac:dyDescent="0.3">
      <c r="A345" s="40">
        <v>344</v>
      </c>
      <c r="B345" s="40" t="s">
        <v>597</v>
      </c>
      <c r="C345" s="40" t="s">
        <v>1675</v>
      </c>
      <c r="D345" s="40" t="s">
        <v>719</v>
      </c>
      <c r="E345" s="40" t="s">
        <v>1563</v>
      </c>
      <c r="F345" s="40" t="s">
        <v>1559</v>
      </c>
      <c r="G345" s="40" t="s">
        <v>1559</v>
      </c>
      <c r="H345" s="40" t="s">
        <v>1560</v>
      </c>
      <c r="I345"/>
      <c r="J345"/>
    </row>
    <row r="346" spans="1:10" x14ac:dyDescent="0.3">
      <c r="A346" s="40">
        <v>345</v>
      </c>
      <c r="B346" s="40" t="s">
        <v>602</v>
      </c>
      <c r="C346" s="40" t="s">
        <v>1676</v>
      </c>
      <c r="D346" s="40" t="s">
        <v>1677</v>
      </c>
      <c r="E346" s="40" t="s">
        <v>1678</v>
      </c>
      <c r="F346" s="40" t="s">
        <v>1577</v>
      </c>
      <c r="G346" s="40" t="s">
        <v>1559</v>
      </c>
      <c r="H346" s="40" t="s">
        <v>1560</v>
      </c>
      <c r="I346"/>
      <c r="J346"/>
    </row>
    <row r="347" spans="1:10" x14ac:dyDescent="0.3">
      <c r="A347" s="40">
        <v>346</v>
      </c>
      <c r="B347" s="40" t="s">
        <v>607</v>
      </c>
      <c r="C347" s="40" t="s">
        <v>1679</v>
      </c>
      <c r="D347" s="40" t="s">
        <v>1680</v>
      </c>
      <c r="E347" s="40" t="s">
        <v>1681</v>
      </c>
      <c r="F347" s="40" t="s">
        <v>1577</v>
      </c>
      <c r="G347" s="40" t="s">
        <v>1559</v>
      </c>
      <c r="H347" s="40" t="s">
        <v>1560</v>
      </c>
      <c r="I347"/>
      <c r="J347"/>
    </row>
    <row r="348" spans="1:10" x14ac:dyDescent="0.3">
      <c r="A348" s="40">
        <v>347</v>
      </c>
      <c r="B348" s="40" t="s">
        <v>612</v>
      </c>
      <c r="C348" s="40" t="s">
        <v>1682</v>
      </c>
      <c r="D348" s="40" t="s">
        <v>1683</v>
      </c>
      <c r="E348" s="40" t="s">
        <v>1580</v>
      </c>
      <c r="F348" s="40" t="s">
        <v>1559</v>
      </c>
      <c r="G348" s="40" t="s">
        <v>1559</v>
      </c>
      <c r="H348" s="40" t="s">
        <v>1560</v>
      </c>
      <c r="I348"/>
      <c r="J348"/>
    </row>
    <row r="349" spans="1:10" x14ac:dyDescent="0.3">
      <c r="A349" s="40">
        <v>348</v>
      </c>
      <c r="B349" s="40" t="s">
        <v>617</v>
      </c>
      <c r="C349" s="40" t="s">
        <v>1684</v>
      </c>
      <c r="D349" s="40" t="s">
        <v>1685</v>
      </c>
      <c r="E349" s="40" t="s">
        <v>1686</v>
      </c>
      <c r="F349" s="40" t="s">
        <v>1577</v>
      </c>
      <c r="G349" s="40" t="s">
        <v>1559</v>
      </c>
      <c r="H349" s="40" t="s">
        <v>1560</v>
      </c>
      <c r="I349"/>
      <c r="J349"/>
    </row>
    <row r="350" spans="1:10" x14ac:dyDescent="0.3">
      <c r="A350" s="40">
        <v>349</v>
      </c>
      <c r="B350" s="40" t="s">
        <v>622</v>
      </c>
      <c r="C350" s="40" t="s">
        <v>1687</v>
      </c>
      <c r="D350" s="40" t="s">
        <v>1688</v>
      </c>
      <c r="E350" s="40" t="s">
        <v>1630</v>
      </c>
      <c r="F350" s="40" t="s">
        <v>1570</v>
      </c>
      <c r="G350" s="40" t="s">
        <v>1559</v>
      </c>
      <c r="H350" s="40" t="s">
        <v>1560</v>
      </c>
      <c r="I350"/>
      <c r="J350"/>
    </row>
    <row r="351" spans="1:10" x14ac:dyDescent="0.3">
      <c r="A351" s="40">
        <v>350</v>
      </c>
      <c r="B351" s="40" t="s">
        <v>627</v>
      </c>
      <c r="C351" s="40" t="s">
        <v>1689</v>
      </c>
      <c r="D351" s="40" t="s">
        <v>1690</v>
      </c>
      <c r="E351" s="40" t="s">
        <v>1607</v>
      </c>
      <c r="F351" s="40" t="s">
        <v>1559</v>
      </c>
      <c r="G351" s="40" t="s">
        <v>1559</v>
      </c>
      <c r="H351" s="40" t="s">
        <v>1560</v>
      </c>
      <c r="I351"/>
      <c r="J351"/>
    </row>
    <row r="352" spans="1:10" x14ac:dyDescent="0.3">
      <c r="A352" s="40">
        <v>351</v>
      </c>
      <c r="B352" s="40" t="s">
        <v>632</v>
      </c>
      <c r="C352" s="40" t="s">
        <v>1691</v>
      </c>
      <c r="D352" s="40" t="s">
        <v>1692</v>
      </c>
      <c r="E352" s="40" t="s">
        <v>1693</v>
      </c>
      <c r="F352" s="40" t="s">
        <v>1577</v>
      </c>
      <c r="G352" s="40" t="s">
        <v>1559</v>
      </c>
      <c r="H352" s="40" t="s">
        <v>1560</v>
      </c>
      <c r="I352"/>
      <c r="J352"/>
    </row>
    <row r="353" spans="1:10" x14ac:dyDescent="0.3">
      <c r="A353" s="40">
        <v>352</v>
      </c>
      <c r="B353" s="40" t="s">
        <v>637</v>
      </c>
      <c r="C353" s="40" t="s">
        <v>1694</v>
      </c>
      <c r="D353" s="40" t="s">
        <v>1695</v>
      </c>
      <c r="E353" s="40" t="s">
        <v>1696</v>
      </c>
      <c r="F353" s="40" t="s">
        <v>1577</v>
      </c>
      <c r="G353" s="40" t="s">
        <v>1559</v>
      </c>
      <c r="H353" s="40" t="s">
        <v>1560</v>
      </c>
      <c r="I353"/>
      <c r="J353"/>
    </row>
    <row r="354" spans="1:10" x14ac:dyDescent="0.3">
      <c r="A354" s="40">
        <v>353</v>
      </c>
      <c r="B354" s="40" t="s">
        <v>642</v>
      </c>
      <c r="C354" s="40" t="s">
        <v>1697</v>
      </c>
      <c r="D354" s="40" t="s">
        <v>1698</v>
      </c>
      <c r="E354" s="40" t="s">
        <v>1699</v>
      </c>
      <c r="F354" s="40" t="s">
        <v>1570</v>
      </c>
      <c r="G354" s="40" t="s">
        <v>1559</v>
      </c>
      <c r="H354" s="40" t="s">
        <v>1560</v>
      </c>
      <c r="I354"/>
      <c r="J354"/>
    </row>
    <row r="355" spans="1:10" x14ac:dyDescent="0.3">
      <c r="A355" s="40">
        <v>354</v>
      </c>
      <c r="B355" s="40" t="s">
        <v>647</v>
      </c>
      <c r="C355" s="40" t="s">
        <v>1700</v>
      </c>
      <c r="D355" s="40" t="s">
        <v>1701</v>
      </c>
      <c r="E355" s="40" t="s">
        <v>1604</v>
      </c>
      <c r="F355" s="40" t="s">
        <v>1577</v>
      </c>
      <c r="G355" s="40" t="s">
        <v>1559</v>
      </c>
      <c r="H355" s="40" t="s">
        <v>1560</v>
      </c>
      <c r="I355"/>
      <c r="J355"/>
    </row>
    <row r="356" spans="1:10" x14ac:dyDescent="0.3">
      <c r="A356" s="40">
        <v>355</v>
      </c>
      <c r="B356" s="40" t="s">
        <v>652</v>
      </c>
      <c r="C356" s="40" t="s">
        <v>1702</v>
      </c>
      <c r="D356" s="40" t="s">
        <v>1703</v>
      </c>
      <c r="E356" s="40" t="s">
        <v>1569</v>
      </c>
      <c r="F356" s="40" t="s">
        <v>1570</v>
      </c>
      <c r="G356" s="40" t="s">
        <v>1559</v>
      </c>
      <c r="H356" s="40" t="s">
        <v>1560</v>
      </c>
      <c r="I356"/>
      <c r="J356"/>
    </row>
    <row r="357" spans="1:10" x14ac:dyDescent="0.3">
      <c r="A357" s="40">
        <v>356</v>
      </c>
      <c r="B357" s="40" t="s">
        <v>658</v>
      </c>
      <c r="C357" s="40" t="s">
        <v>1704</v>
      </c>
      <c r="D357" s="40" t="s">
        <v>1705</v>
      </c>
      <c r="E357" s="40" t="s">
        <v>1681</v>
      </c>
      <c r="F357" s="40" t="s">
        <v>1577</v>
      </c>
      <c r="G357" s="40" t="s">
        <v>1559</v>
      </c>
      <c r="H357" s="40" t="s">
        <v>1560</v>
      </c>
      <c r="I357"/>
      <c r="J357"/>
    </row>
    <row r="358" spans="1:10" x14ac:dyDescent="0.3">
      <c r="A358" s="40">
        <v>357</v>
      </c>
      <c r="B358" s="40" t="s">
        <v>664</v>
      </c>
      <c r="C358" s="40" t="s">
        <v>1706</v>
      </c>
      <c r="D358" s="40" t="s">
        <v>1707</v>
      </c>
      <c r="E358" s="40" t="s">
        <v>1699</v>
      </c>
      <c r="F358" s="40" t="s">
        <v>1570</v>
      </c>
      <c r="G358" s="40" t="s">
        <v>1559</v>
      </c>
      <c r="H358" s="40" t="s">
        <v>1560</v>
      </c>
      <c r="I358"/>
      <c r="J358"/>
    </row>
    <row r="359" spans="1:10" x14ac:dyDescent="0.3">
      <c r="A359" s="40">
        <v>358</v>
      </c>
      <c r="B359" s="40" t="s">
        <v>669</v>
      </c>
      <c r="C359" s="40" t="s">
        <v>1708</v>
      </c>
      <c r="D359" s="40" t="s">
        <v>1709</v>
      </c>
      <c r="E359" s="40" t="s">
        <v>1678</v>
      </c>
      <c r="F359" s="40" t="s">
        <v>1577</v>
      </c>
      <c r="G359" s="40" t="s">
        <v>1559</v>
      </c>
      <c r="H359" s="40" t="s">
        <v>1560</v>
      </c>
      <c r="I359"/>
      <c r="J359"/>
    </row>
    <row r="360" spans="1:10" x14ac:dyDescent="0.3">
      <c r="A360" s="40">
        <v>359</v>
      </c>
      <c r="B360" s="40" t="s">
        <v>675</v>
      </c>
      <c r="C360" s="40" t="s">
        <v>1710</v>
      </c>
      <c r="D360" s="40" t="s">
        <v>1711</v>
      </c>
      <c r="E360" s="40" t="s">
        <v>1580</v>
      </c>
      <c r="F360" s="40" t="s">
        <v>1559</v>
      </c>
      <c r="G360" s="40" t="s">
        <v>1559</v>
      </c>
      <c r="H360" s="40" t="s">
        <v>1560</v>
      </c>
      <c r="I360"/>
      <c r="J360"/>
    </row>
    <row r="361" spans="1:10" x14ac:dyDescent="0.3">
      <c r="A361" s="40">
        <v>360</v>
      </c>
      <c r="B361" s="40" t="s">
        <v>680</v>
      </c>
      <c r="C361" s="40" t="s">
        <v>1712</v>
      </c>
      <c r="D361" s="40" t="s">
        <v>1713</v>
      </c>
      <c r="E361" s="40" t="s">
        <v>1583</v>
      </c>
      <c r="F361" s="40" t="s">
        <v>1577</v>
      </c>
      <c r="G361" s="40" t="s">
        <v>1559</v>
      </c>
      <c r="H361" s="40" t="s">
        <v>1560</v>
      </c>
      <c r="I361"/>
      <c r="J361"/>
    </row>
    <row r="362" spans="1:10" x14ac:dyDescent="0.3">
      <c r="A362" s="40">
        <v>361</v>
      </c>
      <c r="B362" s="40" t="s">
        <v>578</v>
      </c>
      <c r="C362" s="40" t="s">
        <v>1714</v>
      </c>
      <c r="D362" s="40" t="s">
        <v>1715</v>
      </c>
      <c r="E362" s="40" t="s">
        <v>1593</v>
      </c>
      <c r="F362" s="40" t="s">
        <v>1577</v>
      </c>
      <c r="G362" s="40" t="s">
        <v>1559</v>
      </c>
      <c r="H362" s="40" t="s">
        <v>1560</v>
      </c>
      <c r="I362"/>
      <c r="J362"/>
    </row>
    <row r="363" spans="1:10" x14ac:dyDescent="0.3">
      <c r="A363" s="40">
        <v>362</v>
      </c>
      <c r="B363" s="40" t="s">
        <v>583</v>
      </c>
      <c r="C363" s="40" t="s">
        <v>1716</v>
      </c>
      <c r="D363" s="40" t="s">
        <v>1717</v>
      </c>
      <c r="E363" s="40" t="s">
        <v>1583</v>
      </c>
      <c r="F363" s="40" t="s">
        <v>1577</v>
      </c>
      <c r="G363" s="40" t="s">
        <v>1559</v>
      </c>
      <c r="H363" s="40" t="s">
        <v>1560</v>
      </c>
      <c r="I363"/>
      <c r="J363"/>
    </row>
    <row r="364" spans="1:10" x14ac:dyDescent="0.3">
      <c r="A364" s="40">
        <v>363</v>
      </c>
      <c r="B364" s="40" t="s">
        <v>588</v>
      </c>
      <c r="C364" s="40" t="s">
        <v>1718</v>
      </c>
      <c r="D364" s="40" t="s">
        <v>1719</v>
      </c>
      <c r="E364" s="40" t="s">
        <v>1576</v>
      </c>
      <c r="F364" s="40" t="s">
        <v>1577</v>
      </c>
      <c r="G364" s="40" t="s">
        <v>1559</v>
      </c>
      <c r="H364" s="40" t="s">
        <v>1560</v>
      </c>
      <c r="I364"/>
      <c r="J364"/>
    </row>
    <row r="365" spans="1:10" x14ac:dyDescent="0.3">
      <c r="A365" s="40">
        <v>364</v>
      </c>
      <c r="B365" s="40" t="s">
        <v>593</v>
      </c>
      <c r="C365" s="40" t="s">
        <v>1720</v>
      </c>
      <c r="D365" s="40" t="s">
        <v>1721</v>
      </c>
      <c r="E365" s="40" t="s">
        <v>1696</v>
      </c>
      <c r="F365" s="40" t="s">
        <v>1577</v>
      </c>
      <c r="G365" s="40" t="s">
        <v>1559</v>
      </c>
      <c r="H365" s="40" t="s">
        <v>1560</v>
      </c>
      <c r="I365"/>
      <c r="J365"/>
    </row>
    <row r="366" spans="1:10" x14ac:dyDescent="0.3">
      <c r="A366" s="40">
        <v>365</v>
      </c>
      <c r="B366" s="40" t="s">
        <v>598</v>
      </c>
      <c r="C366" s="40" t="s">
        <v>1722</v>
      </c>
      <c r="D366" s="40" t="s">
        <v>1723</v>
      </c>
      <c r="E366" s="40" t="s">
        <v>1724</v>
      </c>
      <c r="F366" s="40" t="s">
        <v>1577</v>
      </c>
      <c r="G366" s="40" t="s">
        <v>1559</v>
      </c>
      <c r="H366" s="40" t="s">
        <v>1560</v>
      </c>
      <c r="I366"/>
      <c r="J366"/>
    </row>
    <row r="367" spans="1:10" x14ac:dyDescent="0.3">
      <c r="A367" s="40">
        <v>366</v>
      </c>
      <c r="B367" s="40" t="s">
        <v>603</v>
      </c>
      <c r="C367" s="40" t="s">
        <v>1725</v>
      </c>
      <c r="D367" s="40" t="s">
        <v>1726</v>
      </c>
      <c r="E367" s="40" t="s">
        <v>1727</v>
      </c>
      <c r="F367" s="40" t="s">
        <v>1577</v>
      </c>
      <c r="G367" s="40" t="s">
        <v>1559</v>
      </c>
      <c r="H367" s="40" t="s">
        <v>1560</v>
      </c>
      <c r="I367"/>
      <c r="J367"/>
    </row>
    <row r="368" spans="1:10" x14ac:dyDescent="0.3">
      <c r="A368" s="40">
        <v>367</v>
      </c>
      <c r="B368" s="40" t="s">
        <v>608</v>
      </c>
      <c r="C368" s="40" t="s">
        <v>1728</v>
      </c>
      <c r="D368" s="40" t="s">
        <v>1729</v>
      </c>
      <c r="E368" s="40" t="s">
        <v>1696</v>
      </c>
      <c r="F368" s="40" t="s">
        <v>1577</v>
      </c>
      <c r="G368" s="40" t="s">
        <v>1559</v>
      </c>
      <c r="H368" s="40" t="s">
        <v>1560</v>
      </c>
      <c r="I368"/>
      <c r="J368"/>
    </row>
    <row r="369" spans="1:10" x14ac:dyDescent="0.3">
      <c r="A369" s="40">
        <v>368</v>
      </c>
      <c r="B369" s="40" t="s">
        <v>613</v>
      </c>
      <c r="C369" s="40" t="s">
        <v>1730</v>
      </c>
      <c r="D369" s="40" t="s">
        <v>1731</v>
      </c>
      <c r="E369" s="40" t="s">
        <v>1732</v>
      </c>
      <c r="F369" s="40" t="s">
        <v>1570</v>
      </c>
      <c r="G369" s="40" t="s">
        <v>1559</v>
      </c>
      <c r="H369" s="40" t="s">
        <v>1560</v>
      </c>
      <c r="I369"/>
      <c r="J369"/>
    </row>
    <row r="370" spans="1:10" x14ac:dyDescent="0.3">
      <c r="A370" s="40">
        <v>369</v>
      </c>
      <c r="B370" s="40" t="s">
        <v>618</v>
      </c>
      <c r="C370" s="40" t="s">
        <v>1733</v>
      </c>
      <c r="D370" s="40" t="s">
        <v>1734</v>
      </c>
      <c r="E370" s="40" t="s">
        <v>1735</v>
      </c>
      <c r="F370" s="40" t="s">
        <v>1577</v>
      </c>
      <c r="G370" s="40" t="s">
        <v>1559</v>
      </c>
      <c r="H370" s="40" t="s">
        <v>1560</v>
      </c>
      <c r="I370"/>
      <c r="J370"/>
    </row>
    <row r="371" spans="1:10" x14ac:dyDescent="0.3">
      <c r="A371" s="40">
        <v>370</v>
      </c>
      <c r="B371" s="40" t="s">
        <v>623</v>
      </c>
      <c r="C371" s="40" t="s">
        <v>1736</v>
      </c>
      <c r="D371" s="40" t="s">
        <v>1737</v>
      </c>
      <c r="E371" s="40" t="s">
        <v>1696</v>
      </c>
      <c r="F371" s="40" t="s">
        <v>1577</v>
      </c>
      <c r="G371" s="40" t="s">
        <v>1559</v>
      </c>
      <c r="H371" s="40" t="s">
        <v>1560</v>
      </c>
      <c r="I371"/>
      <c r="J371"/>
    </row>
    <row r="372" spans="1:10" x14ac:dyDescent="0.3">
      <c r="A372" s="40">
        <v>371</v>
      </c>
      <c r="B372" s="40" t="s">
        <v>628</v>
      </c>
      <c r="C372" s="40" t="s">
        <v>1738</v>
      </c>
      <c r="D372" s="40" t="s">
        <v>1739</v>
      </c>
      <c r="E372" s="40" t="s">
        <v>1617</v>
      </c>
      <c r="F372" s="40" t="s">
        <v>1570</v>
      </c>
      <c r="G372" s="40" t="s">
        <v>1559</v>
      </c>
      <c r="H372" s="40" t="s">
        <v>1560</v>
      </c>
      <c r="I372"/>
      <c r="J372"/>
    </row>
    <row r="373" spans="1:10" x14ac:dyDescent="0.3">
      <c r="A373" s="40">
        <v>372</v>
      </c>
      <c r="B373" s="40" t="s">
        <v>633</v>
      </c>
      <c r="C373" s="40" t="s">
        <v>1740</v>
      </c>
      <c r="D373" s="40" t="s">
        <v>1741</v>
      </c>
      <c r="E373" s="40" t="s">
        <v>1630</v>
      </c>
      <c r="F373" s="40" t="s">
        <v>1570</v>
      </c>
      <c r="G373" s="40" t="s">
        <v>1559</v>
      </c>
      <c r="H373" s="40" t="s">
        <v>1560</v>
      </c>
      <c r="I373"/>
      <c r="J373"/>
    </row>
    <row r="374" spans="1:10" x14ac:dyDescent="0.3">
      <c r="A374" s="40">
        <v>373</v>
      </c>
      <c r="B374" s="40" t="s">
        <v>638</v>
      </c>
      <c r="C374" s="40" t="s">
        <v>1742</v>
      </c>
      <c r="D374" s="40" t="s">
        <v>1061</v>
      </c>
      <c r="E374" s="40" t="s">
        <v>1743</v>
      </c>
      <c r="F374" s="40" t="s">
        <v>1559</v>
      </c>
      <c r="G374" s="40" t="s">
        <v>1559</v>
      </c>
      <c r="H374" s="40" t="s">
        <v>1560</v>
      </c>
      <c r="I374"/>
      <c r="J374"/>
    </row>
    <row r="375" spans="1:10" x14ac:dyDescent="0.3">
      <c r="A375" s="40">
        <v>374</v>
      </c>
      <c r="B375" s="40" t="s">
        <v>643</v>
      </c>
      <c r="C375" s="40" t="s">
        <v>1744</v>
      </c>
      <c r="D375" s="40" t="s">
        <v>1745</v>
      </c>
      <c r="E375" s="40" t="s">
        <v>1746</v>
      </c>
      <c r="F375" s="40" t="s">
        <v>1559</v>
      </c>
      <c r="G375" s="40" t="s">
        <v>1559</v>
      </c>
      <c r="H375" s="40" t="s">
        <v>1560</v>
      </c>
      <c r="I375"/>
      <c r="J375"/>
    </row>
    <row r="376" spans="1:10" x14ac:dyDescent="0.3">
      <c r="A376" s="40">
        <v>375</v>
      </c>
      <c r="B376" s="40" t="s">
        <v>648</v>
      </c>
      <c r="C376" s="40" t="s">
        <v>1747</v>
      </c>
      <c r="D376" s="40" t="s">
        <v>1748</v>
      </c>
      <c r="E376" s="40" t="s">
        <v>1681</v>
      </c>
      <c r="F376" s="40" t="s">
        <v>1577</v>
      </c>
      <c r="G376" s="40" t="s">
        <v>1559</v>
      </c>
      <c r="H376" s="40" t="s">
        <v>1560</v>
      </c>
      <c r="I376"/>
      <c r="J376"/>
    </row>
    <row r="377" spans="1:10" x14ac:dyDescent="0.3">
      <c r="A377" s="40">
        <v>376</v>
      </c>
      <c r="B377" s="40" t="s">
        <v>654</v>
      </c>
      <c r="C377" s="40" t="s">
        <v>1749</v>
      </c>
      <c r="D377" s="40" t="s">
        <v>1750</v>
      </c>
      <c r="E377" s="40" t="s">
        <v>1580</v>
      </c>
      <c r="F377" s="40" t="s">
        <v>1559</v>
      </c>
      <c r="G377" s="40" t="s">
        <v>1559</v>
      </c>
      <c r="H377" s="40" t="s">
        <v>1560</v>
      </c>
      <c r="I377"/>
      <c r="J377"/>
    </row>
    <row r="378" spans="1:10" x14ac:dyDescent="0.3">
      <c r="A378" s="40">
        <v>377</v>
      </c>
      <c r="B378" s="40" t="s">
        <v>660</v>
      </c>
      <c r="C378" s="40" t="s">
        <v>1751</v>
      </c>
      <c r="D378" s="40" t="s">
        <v>1752</v>
      </c>
      <c r="E378" s="40" t="s">
        <v>1696</v>
      </c>
      <c r="F378" s="40" t="s">
        <v>1577</v>
      </c>
      <c r="G378" s="40" t="s">
        <v>1559</v>
      </c>
      <c r="H378" s="40" t="s">
        <v>1560</v>
      </c>
      <c r="I378"/>
      <c r="J378"/>
    </row>
    <row r="379" spans="1:10" x14ac:dyDescent="0.3">
      <c r="A379" s="40">
        <v>378</v>
      </c>
      <c r="B379" s="40" t="s">
        <v>665</v>
      </c>
      <c r="C379" s="40" t="s">
        <v>1753</v>
      </c>
      <c r="D379" s="40" t="s">
        <v>1754</v>
      </c>
      <c r="E379" s="40" t="s">
        <v>1686</v>
      </c>
      <c r="F379" s="40" t="s">
        <v>1577</v>
      </c>
      <c r="G379" s="40" t="s">
        <v>1559</v>
      </c>
      <c r="H379" s="40" t="s">
        <v>1560</v>
      </c>
      <c r="I379"/>
      <c r="J379"/>
    </row>
    <row r="380" spans="1:10" x14ac:dyDescent="0.3">
      <c r="A380" s="40">
        <v>379</v>
      </c>
      <c r="B380" s="40" t="s">
        <v>671</v>
      </c>
      <c r="C380" s="40" t="s">
        <v>1755</v>
      </c>
      <c r="D380" s="40" t="s">
        <v>1756</v>
      </c>
      <c r="E380" s="40" t="s">
        <v>1678</v>
      </c>
      <c r="F380" s="40" t="s">
        <v>1577</v>
      </c>
      <c r="G380" s="40" t="s">
        <v>1559</v>
      </c>
      <c r="H380" s="40" t="s">
        <v>1560</v>
      </c>
      <c r="I380"/>
      <c r="J380"/>
    </row>
    <row r="381" spans="1:10" x14ac:dyDescent="0.3">
      <c r="A381" s="40">
        <v>380</v>
      </c>
      <c r="B381" s="40" t="s">
        <v>676</v>
      </c>
      <c r="C381" s="40" t="s">
        <v>1757</v>
      </c>
      <c r="D381" s="40" t="s">
        <v>1758</v>
      </c>
      <c r="E381" s="40" t="s">
        <v>1635</v>
      </c>
      <c r="F381" s="40" t="s">
        <v>1577</v>
      </c>
      <c r="G381" s="40" t="s">
        <v>1559</v>
      </c>
      <c r="H381" s="40" t="s">
        <v>1560</v>
      </c>
      <c r="I381"/>
      <c r="J381"/>
    </row>
    <row r="382" spans="1:10" x14ac:dyDescent="0.3">
      <c r="A382" s="40">
        <v>381</v>
      </c>
      <c r="B382" s="40" t="s">
        <v>580</v>
      </c>
      <c r="C382" s="40" t="s">
        <v>1759</v>
      </c>
      <c r="D382" s="40" t="s">
        <v>1760</v>
      </c>
      <c r="E382" s="40" t="s">
        <v>1761</v>
      </c>
      <c r="F382" s="40" t="s">
        <v>1577</v>
      </c>
      <c r="G382" s="40" t="s">
        <v>1559</v>
      </c>
      <c r="H382" s="40" t="s">
        <v>1560</v>
      </c>
      <c r="I382"/>
      <c r="J382"/>
    </row>
    <row r="383" spans="1:10" x14ac:dyDescent="0.3">
      <c r="A383" s="40">
        <v>382</v>
      </c>
      <c r="B383" s="40" t="s">
        <v>585</v>
      </c>
      <c r="C383" s="40" t="s">
        <v>1762</v>
      </c>
      <c r="D383" s="40" t="s">
        <v>1763</v>
      </c>
      <c r="E383" s="40" t="s">
        <v>1580</v>
      </c>
      <c r="F383" s="40" t="s">
        <v>1559</v>
      </c>
      <c r="G383" s="40" t="s">
        <v>1559</v>
      </c>
      <c r="H383" s="40" t="s">
        <v>1560</v>
      </c>
      <c r="I383"/>
      <c r="J383"/>
    </row>
    <row r="384" spans="1:10" x14ac:dyDescent="0.3">
      <c r="A384" s="40">
        <v>383</v>
      </c>
      <c r="B384" s="40" t="s">
        <v>590</v>
      </c>
      <c r="C384" s="40" t="s">
        <v>1764</v>
      </c>
      <c r="D384" s="40" t="s">
        <v>1765</v>
      </c>
      <c r="E384" s="40" t="s">
        <v>1766</v>
      </c>
      <c r="F384" s="40" t="s">
        <v>1577</v>
      </c>
      <c r="G384" s="40" t="s">
        <v>1559</v>
      </c>
      <c r="H384" s="40" t="s">
        <v>1560</v>
      </c>
      <c r="I384"/>
      <c r="J384"/>
    </row>
    <row r="385" spans="1:10" x14ac:dyDescent="0.3">
      <c r="A385" s="40">
        <v>384</v>
      </c>
      <c r="B385" s="40" t="s">
        <v>595</v>
      </c>
      <c r="C385" s="40" t="s">
        <v>1767</v>
      </c>
      <c r="D385" s="40" t="s">
        <v>1768</v>
      </c>
      <c r="E385" s="40" t="s">
        <v>1693</v>
      </c>
      <c r="F385" s="40" t="s">
        <v>1577</v>
      </c>
      <c r="G385" s="40" t="s">
        <v>1559</v>
      </c>
      <c r="H385" s="40" t="s">
        <v>1560</v>
      </c>
      <c r="I385"/>
      <c r="J385"/>
    </row>
    <row r="386" spans="1:10" x14ac:dyDescent="0.3">
      <c r="A386" s="40">
        <v>385</v>
      </c>
      <c r="B386" s="40" t="s">
        <v>600</v>
      </c>
      <c r="C386" s="40" t="s">
        <v>1769</v>
      </c>
      <c r="D386" s="40" t="s">
        <v>1770</v>
      </c>
      <c r="E386" s="40" t="s">
        <v>1771</v>
      </c>
      <c r="F386" s="40" t="s">
        <v>1559</v>
      </c>
      <c r="G386" s="40" t="s">
        <v>1559</v>
      </c>
      <c r="H386" s="40" t="s">
        <v>1560</v>
      </c>
      <c r="I386"/>
      <c r="J386"/>
    </row>
    <row r="387" spans="1:10" x14ac:dyDescent="0.3">
      <c r="A387" s="40">
        <v>386</v>
      </c>
      <c r="B387" s="40" t="s">
        <v>605</v>
      </c>
      <c r="C387" s="40" t="s">
        <v>1772</v>
      </c>
      <c r="D387" s="40" t="s">
        <v>1773</v>
      </c>
      <c r="E387" s="40" t="s">
        <v>1774</v>
      </c>
      <c r="F387" s="40" t="s">
        <v>1570</v>
      </c>
      <c r="G387" s="40" t="s">
        <v>1559</v>
      </c>
      <c r="H387" s="40" t="s">
        <v>1560</v>
      </c>
      <c r="I387"/>
      <c r="J387"/>
    </row>
    <row r="388" spans="1:10" x14ac:dyDescent="0.3">
      <c r="A388" s="40">
        <v>387</v>
      </c>
      <c r="B388" s="40" t="s">
        <v>610</v>
      </c>
      <c r="C388" s="40" t="s">
        <v>1775</v>
      </c>
      <c r="D388" s="40" t="s">
        <v>1776</v>
      </c>
      <c r="E388" s="40" t="s">
        <v>1622</v>
      </c>
      <c r="F388" s="40" t="s">
        <v>1570</v>
      </c>
      <c r="G388" s="40" t="s">
        <v>1559</v>
      </c>
      <c r="H388" s="40" t="s">
        <v>1560</v>
      </c>
      <c r="I388"/>
      <c r="J388"/>
    </row>
    <row r="389" spans="1:10" x14ac:dyDescent="0.3">
      <c r="A389" s="40">
        <v>388</v>
      </c>
      <c r="B389" s="40" t="s">
        <v>615</v>
      </c>
      <c r="C389" s="40" t="s">
        <v>1777</v>
      </c>
      <c r="D389" s="40" t="s">
        <v>1778</v>
      </c>
      <c r="E389" s="40" t="s">
        <v>1732</v>
      </c>
      <c r="F389" s="40" t="s">
        <v>1570</v>
      </c>
      <c r="G389" s="40" t="s">
        <v>1559</v>
      </c>
      <c r="H389" s="40" t="s">
        <v>1560</v>
      </c>
      <c r="I389"/>
      <c r="J389"/>
    </row>
    <row r="390" spans="1:10" x14ac:dyDescent="0.3">
      <c r="A390" s="40">
        <v>389</v>
      </c>
      <c r="B390" s="40" t="s">
        <v>620</v>
      </c>
      <c r="C390" s="40" t="s">
        <v>1779</v>
      </c>
      <c r="D390" s="40" t="s">
        <v>1397</v>
      </c>
      <c r="E390" s="40" t="s">
        <v>1627</v>
      </c>
      <c r="F390" s="40" t="s">
        <v>1577</v>
      </c>
      <c r="G390" s="40" t="s">
        <v>1559</v>
      </c>
      <c r="H390" s="40" t="s">
        <v>1560</v>
      </c>
      <c r="I390"/>
      <c r="J390"/>
    </row>
    <row r="391" spans="1:10" x14ac:dyDescent="0.3">
      <c r="A391" s="40">
        <v>390</v>
      </c>
      <c r="B391" s="40" t="s">
        <v>625</v>
      </c>
      <c r="C391" s="40" t="s">
        <v>1780</v>
      </c>
      <c r="D391" s="40" t="s">
        <v>1781</v>
      </c>
      <c r="E391" s="40" t="s">
        <v>1604</v>
      </c>
      <c r="F391" s="40" t="s">
        <v>1570</v>
      </c>
      <c r="G391" s="40" t="s">
        <v>1559</v>
      </c>
      <c r="H391" s="40" t="s">
        <v>1560</v>
      </c>
      <c r="I391"/>
      <c r="J391"/>
    </row>
    <row r="392" spans="1:10" x14ac:dyDescent="0.3">
      <c r="A392" s="40">
        <v>391</v>
      </c>
      <c r="B392" s="40" t="s">
        <v>630</v>
      </c>
      <c r="C392" s="40" t="s">
        <v>1782</v>
      </c>
      <c r="D392" s="40" t="s">
        <v>1783</v>
      </c>
      <c r="E392" s="40" t="s">
        <v>1784</v>
      </c>
      <c r="F392" s="40" t="s">
        <v>1559</v>
      </c>
      <c r="G392" s="40" t="s">
        <v>1559</v>
      </c>
      <c r="H392" s="40" t="s">
        <v>1560</v>
      </c>
      <c r="I392"/>
      <c r="J392"/>
    </row>
    <row r="393" spans="1:10" x14ac:dyDescent="0.3">
      <c r="A393" s="40">
        <v>392</v>
      </c>
      <c r="B393" s="40" t="s">
        <v>635</v>
      </c>
      <c r="C393" s="40" t="s">
        <v>1785</v>
      </c>
      <c r="D393" s="40" t="s">
        <v>1786</v>
      </c>
      <c r="E393" s="40" t="s">
        <v>1787</v>
      </c>
      <c r="F393" s="40" t="s">
        <v>1559</v>
      </c>
      <c r="G393" s="40" t="s">
        <v>1559</v>
      </c>
      <c r="H393" s="40" t="s">
        <v>1560</v>
      </c>
      <c r="I393"/>
      <c r="J393"/>
    </row>
    <row r="394" spans="1:10" x14ac:dyDescent="0.3">
      <c r="A394" s="40">
        <v>393</v>
      </c>
      <c r="B394" s="40" t="s">
        <v>640</v>
      </c>
      <c r="C394" s="40" t="s">
        <v>1788</v>
      </c>
      <c r="D394" s="40" t="s">
        <v>1789</v>
      </c>
      <c r="E394" s="40" t="s">
        <v>1655</v>
      </c>
      <c r="F394" s="40" t="s">
        <v>1570</v>
      </c>
      <c r="G394" s="40" t="s">
        <v>1559</v>
      </c>
      <c r="H394" s="40" t="s">
        <v>1560</v>
      </c>
      <c r="I394"/>
      <c r="J394"/>
    </row>
    <row r="395" spans="1:10" x14ac:dyDescent="0.3">
      <c r="A395" s="40">
        <v>394</v>
      </c>
      <c r="B395" s="40" t="s">
        <v>645</v>
      </c>
      <c r="C395" s="40" t="s">
        <v>1790</v>
      </c>
      <c r="D395" s="40" t="s">
        <v>1791</v>
      </c>
      <c r="E395" s="40" t="s">
        <v>1580</v>
      </c>
      <c r="F395" s="40" t="s">
        <v>1559</v>
      </c>
      <c r="G395" s="40" t="s">
        <v>1559</v>
      </c>
      <c r="H395" s="40" t="s">
        <v>1560</v>
      </c>
      <c r="I395"/>
      <c r="J395"/>
    </row>
    <row r="396" spans="1:10" x14ac:dyDescent="0.3">
      <c r="A396" s="40">
        <v>395</v>
      </c>
      <c r="B396" s="40" t="s">
        <v>650</v>
      </c>
      <c r="C396" s="40" t="s">
        <v>1792</v>
      </c>
      <c r="D396" s="40" t="s">
        <v>1793</v>
      </c>
      <c r="E396" s="40" t="s">
        <v>1794</v>
      </c>
      <c r="F396" s="40" t="s">
        <v>1577</v>
      </c>
      <c r="G396" s="40" t="s">
        <v>1559</v>
      </c>
      <c r="H396" s="40" t="s">
        <v>1560</v>
      </c>
      <c r="I396"/>
      <c r="J396"/>
    </row>
    <row r="397" spans="1:10" x14ac:dyDescent="0.3">
      <c r="A397" s="40">
        <v>396</v>
      </c>
      <c r="B397" s="40" t="s">
        <v>656</v>
      </c>
      <c r="C397" s="40" t="s">
        <v>1795</v>
      </c>
      <c r="D397" s="40" t="s">
        <v>1796</v>
      </c>
      <c r="E397" s="40" t="s">
        <v>1646</v>
      </c>
      <c r="F397" s="40" t="s">
        <v>1559</v>
      </c>
      <c r="G397" s="40" t="s">
        <v>1559</v>
      </c>
      <c r="H397" s="40" t="s">
        <v>1560</v>
      </c>
      <c r="I397"/>
      <c r="J397"/>
    </row>
    <row r="398" spans="1:10" x14ac:dyDescent="0.3">
      <c r="A398" s="40">
        <v>397</v>
      </c>
      <c r="B398" s="40" t="s">
        <v>662</v>
      </c>
      <c r="C398" s="40" t="s">
        <v>1797</v>
      </c>
      <c r="D398" s="40" t="s">
        <v>1798</v>
      </c>
      <c r="E398" s="40" t="s">
        <v>1607</v>
      </c>
      <c r="F398" s="40" t="s">
        <v>1559</v>
      </c>
      <c r="G398" s="40" t="s">
        <v>1559</v>
      </c>
      <c r="H398" s="40" t="s">
        <v>1560</v>
      </c>
      <c r="I398"/>
      <c r="J398"/>
    </row>
    <row r="399" spans="1:10" x14ac:dyDescent="0.3">
      <c r="A399" s="40">
        <v>398</v>
      </c>
      <c r="B399" s="40" t="s">
        <v>667</v>
      </c>
      <c r="C399" s="40" t="s">
        <v>1799</v>
      </c>
      <c r="D399" s="40" t="s">
        <v>1800</v>
      </c>
      <c r="E399" s="40" t="s">
        <v>1617</v>
      </c>
      <c r="F399" s="40" t="s">
        <v>1570</v>
      </c>
      <c r="G399" s="40" t="s">
        <v>1559</v>
      </c>
      <c r="H399" s="40" t="s">
        <v>1560</v>
      </c>
      <c r="I399"/>
      <c r="J399"/>
    </row>
    <row r="400" spans="1:10" x14ac:dyDescent="0.3">
      <c r="A400" s="40">
        <v>399</v>
      </c>
      <c r="B400" s="40" t="s">
        <v>673</v>
      </c>
      <c r="C400" s="40" t="s">
        <v>1801</v>
      </c>
      <c r="D400" s="40" t="s">
        <v>1802</v>
      </c>
      <c r="E400" s="40" t="s">
        <v>1563</v>
      </c>
      <c r="F400" s="40" t="s">
        <v>1559</v>
      </c>
      <c r="G400" s="40" t="s">
        <v>1559</v>
      </c>
      <c r="H400" s="40" t="s">
        <v>1560</v>
      </c>
      <c r="I400"/>
      <c r="J400"/>
    </row>
    <row r="401" spans="1:10" x14ac:dyDescent="0.3">
      <c r="A401" s="40">
        <v>400</v>
      </c>
      <c r="B401" s="40" t="s">
        <v>678</v>
      </c>
      <c r="C401" s="40" t="s">
        <v>1803</v>
      </c>
      <c r="D401" s="40" t="s">
        <v>1804</v>
      </c>
      <c r="E401" s="40" t="s">
        <v>1805</v>
      </c>
      <c r="F401" s="40" t="s">
        <v>1570</v>
      </c>
      <c r="G401" s="40" t="s">
        <v>1559</v>
      </c>
      <c r="H401" s="40" t="s">
        <v>1560</v>
      </c>
      <c r="I401"/>
      <c r="J401"/>
    </row>
  </sheetData>
  <conditionalFormatting sqref="A2:A401">
    <cfRule type="duplicateValues" dxfId="32" priority="6"/>
  </conditionalFormatting>
  <conditionalFormatting sqref="B1">
    <cfRule type="duplicateValues" dxfId="31" priority="4"/>
  </conditionalFormatting>
  <conditionalFormatting sqref="B2:B401">
    <cfRule type="duplicateValues" dxfId="30" priority="1"/>
  </conditionalFormatting>
  <conditionalFormatting sqref="B123:B151">
    <cfRule type="duplicateValues" dxfId="29"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vt:lpstr>
      <vt:lpstr> Discription </vt:lpstr>
      <vt:lpstr> Total ER </vt:lpstr>
      <vt:lpstr>Batch 1</vt:lpstr>
      <vt:lpstr>Batch 2</vt:lpstr>
      <vt:lpstr>fNRB</vt:lpstr>
      <vt:lpstr>Samples Madhya Pradesh</vt:lpstr>
      <vt:lpstr>Jalna samples</vt:lpstr>
      <vt:lpstr>Sample</vt:lpstr>
      <vt:lpstr>Monitoring Survey Response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anand</dc:creator>
  <cp:keywords/>
  <dc:description/>
  <cp:lastModifiedBy>Team Leader </cp:lastModifiedBy>
  <cp:revision/>
  <dcterms:created xsi:type="dcterms:W3CDTF">2022-11-10T14:00:30Z</dcterms:created>
  <dcterms:modified xsi:type="dcterms:W3CDTF">2024-10-22T08:47:21Z</dcterms:modified>
  <cp:category/>
  <cp:contentStatus/>
</cp:coreProperties>
</file>